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ES DE MERCADO 2026 05-01-2026\21. 35501 Cont. del Serv. Integral de Mantto. Preventivo y Correctivo del Parque Vehicular\"/>
    </mc:Choice>
  </mc:AlternateContent>
  <bookViews>
    <workbookView xWindow="0" yWindow="0" windowWidth="11610" windowHeight="8985" tabRatio="694" activeTab="3"/>
  </bookViews>
  <sheets>
    <sheet name="Instrucciones" sheetId="124" r:id="rId1"/>
    <sheet name="Datos Generales " sheetId="184" r:id="rId2"/>
    <sheet name="Cuestionario" sheetId="185" r:id="rId3"/>
    <sheet name="FOCON 04 " sheetId="189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 '!$B$16:$EP$17</definedName>
    <definedName name="_xlnm.Print_Area" localSheetId="1">'Datos Generales '!$A$1:$Q$76</definedName>
    <definedName name="_xlnm.Print_Area" localSheetId="3">'FOCON 04 '!$B$1:$EQ$43</definedName>
    <definedName name="_xlnm.Print_Area" localSheetId="0">Instrucciones!$A$1:$P$37</definedName>
    <definedName name="ENTIDAD" localSheetId="2">#REF!</definedName>
    <definedName name="ENTIDAD" localSheetId="1">#REF!</definedName>
    <definedName name="ENTIDAD" localSheetId="3">#REF!</definedName>
    <definedName name="ENTIDAD">#REF!</definedName>
    <definedName name="FOCCON" localSheetId="3">'FOCON 04 '!$B$18:$EQ$18</definedName>
    <definedName name="FOCCON">#REF!</definedName>
    <definedName name="FOCON" localSheetId="3">'FOCON 04 '!$B$18:$EQ$18</definedName>
    <definedName name="FOCON">#REF!</definedName>
    <definedName name="FOCON2" localSheetId="3">'FOCON 04 '!$B$18:$EQ$18</definedName>
    <definedName name="FOCON2">#REF!</definedName>
    <definedName name="INSENTIVO" localSheetId="2">#REF!</definedName>
    <definedName name="INSENTIVO" localSheetId="1">#REF!</definedName>
    <definedName name="INSENTIVO" localSheetId="3">#REF!</definedName>
    <definedName name="INSENTIVO">#REF!</definedName>
    <definedName name="INSTITUCION" localSheetId="2">#REF!</definedName>
    <definedName name="INSTITUCION" localSheetId="1">#REF!</definedName>
    <definedName name="INSTITUCION" localSheetId="3">#REF!</definedName>
    <definedName name="INSTITUCION">#REF!</definedName>
    <definedName name="MONEDERO" localSheetId="2">#REF!</definedName>
    <definedName name="MONEDERO" localSheetId="1">#REF!</definedName>
    <definedName name="MONEDERO" localSheetId="3">#REF!</definedName>
    <definedName name="MONEDERO">#REF!</definedName>
    <definedName name="OLE_LINK1" localSheetId="3">'FOCON 04 '!$D$19</definedName>
    <definedName name="OLE_LINK2" localSheetId="3">'FOCON 04 '!$D$19</definedName>
    <definedName name="OLE_LINK5" localSheetId="3">'FOCON 04 '!#REF!</definedName>
    <definedName name="PAPEL" localSheetId="2">#REF!</definedName>
    <definedName name="PAPEL" localSheetId="1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 localSheetId="2">[3]CARATULA!#REF!</definedName>
    <definedName name="TANQUECO2" localSheetId="1">[3]CARATULA!#REF!</definedName>
    <definedName name="TANQUECO2" localSheetId="3">[3]CARATULA!#REF!</definedName>
    <definedName name="TANQUECO2">[3]CARATULA!#REF!</definedName>
    <definedName name="_xlnm.Print_Titles" localSheetId="1">'Datos Generales '!$1:$7</definedName>
    <definedName name="_xlnm.Print_Titles" localSheetId="3">'FOCON 04 '!$3:$12</definedName>
  </definedNames>
  <calcPr calcId="152511"/>
</workbook>
</file>

<file path=xl/calcChain.xml><?xml version="1.0" encoding="utf-8"?>
<calcChain xmlns="http://schemas.openxmlformats.org/spreadsheetml/2006/main">
  <c r="CI19" i="189" l="1"/>
  <c r="ED66" i="189"/>
  <c r="AG66" i="189"/>
  <c r="AF66" i="189" s="1"/>
  <c r="CN63" i="189"/>
  <c r="AR63" i="189"/>
  <c r="AG61" i="189"/>
  <c r="AF61" i="189" s="1"/>
  <c r="CU60" i="189"/>
  <c r="AS60" i="189"/>
  <c r="AR60" i="189" s="1"/>
  <c r="I59" i="189"/>
  <c r="H59" i="189" s="1"/>
  <c r="CU58" i="189"/>
  <c r="AY58" i="189"/>
  <c r="AX58" i="189" s="1"/>
  <c r="EK57" i="189"/>
  <c r="CO57" i="189"/>
  <c r="AS57" i="189"/>
  <c r="AR57" i="189" s="1"/>
  <c r="EK56" i="189"/>
  <c r="CO56" i="189"/>
  <c r="AS56" i="189"/>
  <c r="AR56" i="189" s="1"/>
  <c r="EE55" i="189"/>
  <c r="CI55" i="189"/>
  <c r="AM55" i="189"/>
  <c r="DY54" i="189"/>
  <c r="DX54" i="189" s="1"/>
  <c r="CC54" i="189"/>
  <c r="DY68" i="189"/>
  <c r="BK68" i="189"/>
  <c r="BJ68" i="189" s="1"/>
  <c r="EK67" i="189"/>
  <c r="EJ67" i="189" s="1"/>
  <c r="BW67" i="189"/>
  <c r="DG68" i="189"/>
  <c r="DF68" i="189" s="1"/>
  <c r="AY68" i="189"/>
  <c r="DS67" i="189"/>
  <c r="DR67" i="189" s="1"/>
  <c r="BE67" i="189"/>
  <c r="AM66" i="189"/>
  <c r="DG65" i="189"/>
  <c r="DF65" i="189" s="1"/>
  <c r="AS65" i="189"/>
  <c r="DS64" i="189"/>
  <c r="DR64" i="189" s="1"/>
  <c r="BE64" i="189"/>
  <c r="BD64" i="189" s="1"/>
  <c r="DM62" i="189"/>
  <c r="DL62" i="189" s="1"/>
  <c r="CU61" i="189"/>
  <c r="EE60" i="189"/>
  <c r="CT59" i="189"/>
  <c r="BD57" i="189"/>
  <c r="BV56" i="189"/>
  <c r="I56" i="189"/>
  <c r="H56" i="189" s="1"/>
  <c r="CC55" i="189"/>
  <c r="U55" i="189"/>
  <c r="T55" i="189" s="1"/>
  <c r="CO54" i="189"/>
  <c r="CN54" i="189" s="1"/>
  <c r="AG54" i="189"/>
  <c r="AF54" i="189" s="1"/>
  <c r="AR52" i="189"/>
  <c r="CH19" i="189"/>
  <c r="EK68" i="189"/>
  <c r="EJ68" i="189" s="1"/>
  <c r="U68" i="189"/>
  <c r="CI67" i="189"/>
  <c r="CH67" i="189" s="1"/>
  <c r="DG66" i="189"/>
  <c r="DF66" i="189" s="1"/>
  <c r="I66" i="189"/>
  <c r="AA65" i="189"/>
  <c r="CO64" i="189"/>
  <c r="CN64" i="189" s="1"/>
  <c r="DM63" i="189"/>
  <c r="DL63" i="189" s="1"/>
  <c r="AS63" i="189"/>
  <c r="BQ62" i="189"/>
  <c r="BP62" i="189" s="1"/>
  <c r="EE61" i="189"/>
  <c r="ED61" i="189" s="1"/>
  <c r="BE61" i="189"/>
  <c r="DS60" i="189"/>
  <c r="DR60" i="189" s="1"/>
  <c r="U60" i="189"/>
  <c r="CB59" i="189"/>
  <c r="AG59" i="189"/>
  <c r="AA58" i="189"/>
  <c r="Z58" i="189" s="1"/>
  <c r="CN57" i="189"/>
  <c r="DM56" i="189"/>
  <c r="DL56" i="189" s="1"/>
  <c r="BK55" i="189"/>
  <c r="BD54" i="189"/>
  <c r="CU68" i="189"/>
  <c r="CO66" i="189"/>
  <c r="AX68" i="189"/>
  <c r="BQ66" i="189"/>
  <c r="O65" i="189"/>
  <c r="N65" i="189" s="1"/>
  <c r="DA63" i="189"/>
  <c r="CZ63" i="189" s="1"/>
  <c r="I63" i="189"/>
  <c r="BE62" i="189"/>
  <c r="BD62" i="189" s="1"/>
  <c r="BK61" i="189"/>
  <c r="DA60" i="189"/>
  <c r="EE59" i="189"/>
  <c r="AM59" i="189"/>
  <c r="AL59" i="189" s="1"/>
  <c r="O58" i="189"/>
  <c r="N58" i="189" s="1"/>
  <c r="BE57" i="189"/>
  <c r="AM56" i="189"/>
  <c r="DS54" i="189"/>
  <c r="DR54" i="189" s="1"/>
  <c r="CU53" i="189"/>
  <c r="CT53" i="189" s="1"/>
  <c r="DM52" i="189"/>
  <c r="AS52" i="189"/>
  <c r="BK51" i="189"/>
  <c r="EE50" i="189"/>
  <c r="ED50" i="189" s="1"/>
  <c r="CI50" i="189"/>
  <c r="BW68" i="189"/>
  <c r="AS66" i="189"/>
  <c r="CO65" i="189"/>
  <c r="CN65" i="189" s="1"/>
  <c r="DA61" i="189"/>
  <c r="DG60" i="189"/>
  <c r="DF60" i="189" s="1"/>
  <c r="DG59" i="189"/>
  <c r="DF59" i="189" s="1"/>
  <c r="U59" i="189"/>
  <c r="T59" i="189" s="1"/>
  <c r="BQ58" i="189"/>
  <c r="BP58" i="189" s="1"/>
  <c r="DY57" i="189"/>
  <c r="I57" i="189"/>
  <c r="BE56" i="189"/>
  <c r="DA55" i="189"/>
  <c r="AA55" i="189"/>
  <c r="I60" i="189"/>
  <c r="BQ68" i="189"/>
  <c r="BP68" i="189" s="1"/>
  <c r="EE67" i="189"/>
  <c r="ED67" i="189" s="1"/>
  <c r="U67" i="189"/>
  <c r="T67" i="189" s="1"/>
  <c r="CC66" i="189"/>
  <c r="CB66" i="189" s="1"/>
  <c r="DR65" i="189"/>
  <c r="BW65" i="189"/>
  <c r="BV65" i="189" s="1"/>
  <c r="EK64" i="189"/>
  <c r="EJ64" i="189" s="1"/>
  <c r="U64" i="189"/>
  <c r="T64" i="189" s="1"/>
  <c r="CO63" i="189"/>
  <c r="DG62" i="189"/>
  <c r="DF62" i="189" s="1"/>
  <c r="AS62" i="189"/>
  <c r="AR62" i="189" s="1"/>
  <c r="DX59" i="189"/>
  <c r="CC59" i="189"/>
  <c r="DR58" i="189"/>
  <c r="BW58" i="189"/>
  <c r="BV58" i="189" s="1"/>
  <c r="EJ57" i="189"/>
  <c r="AA57" i="189"/>
  <c r="Z57" i="189" s="1"/>
  <c r="CN56" i="189"/>
  <c r="DG55" i="189"/>
  <c r="DF55" i="189" s="1"/>
  <c r="AL55" i="189"/>
  <c r="BE54" i="189"/>
  <c r="AS67" i="189"/>
  <c r="AR67" i="189" s="1"/>
  <c r="CO67" i="189"/>
  <c r="CN67" i="189" s="1"/>
  <c r="EK66" i="189"/>
  <c r="EJ66" i="189" s="1"/>
  <c r="CC65" i="189"/>
  <c r="CB65" i="189" s="1"/>
  <c r="AA62" i="189"/>
  <c r="Z62" i="189" s="1"/>
  <c r="AA61" i="189"/>
  <c r="BK60" i="189"/>
  <c r="CU59" i="189"/>
  <c r="CC58" i="189"/>
  <c r="CB58" i="189" s="1"/>
  <c r="DS57" i="189"/>
  <c r="DR57" i="189" s="1"/>
  <c r="DA56" i="189"/>
  <c r="CZ56" i="189" s="1"/>
  <c r="AY55" i="189"/>
  <c r="AX55" i="189" s="1"/>
  <c r="I54" i="189"/>
  <c r="AA53" i="189"/>
  <c r="Z53" i="189" s="1"/>
  <c r="CO52" i="189"/>
  <c r="CN52" i="189" s="1"/>
  <c r="DG51" i="189"/>
  <c r="DF51" i="189" s="1"/>
  <c r="AM51" i="189"/>
  <c r="AL51" i="189" s="1"/>
  <c r="I68" i="189"/>
  <c r="AA67" i="189"/>
  <c r="Z67" i="189" s="1"/>
  <c r="BD65" i="189"/>
  <c r="DA64" i="189"/>
  <c r="CZ64" i="189" s="1"/>
  <c r="O64" i="189"/>
  <c r="N64" i="189" s="1"/>
  <c r="CC63" i="189"/>
  <c r="CB63" i="189" s="1"/>
  <c r="DY62" i="189"/>
  <c r="DX62" i="189" s="1"/>
  <c r="AY62" i="189"/>
  <c r="AX62" i="189" s="1"/>
  <c r="AY61" i="189"/>
  <c r="BE60" i="189"/>
  <c r="N56" i="189"/>
  <c r="I51" i="189"/>
  <c r="CC50" i="189"/>
  <c r="AG50" i="189"/>
  <c r="AF50" i="189" s="1"/>
  <c r="I67" i="189"/>
  <c r="DY65" i="189"/>
  <c r="AM65" i="189"/>
  <c r="CU64" i="189"/>
  <c r="CT64" i="189" s="1"/>
  <c r="EK61" i="189"/>
  <c r="DY56" i="189"/>
  <c r="AY56" i="189"/>
  <c r="AX56" i="189" s="1"/>
  <c r="CU55" i="189"/>
  <c r="CT55" i="189" s="1"/>
  <c r="DG52" i="189"/>
  <c r="AY52" i="189"/>
  <c r="AX52" i="189" s="1"/>
  <c r="DS51" i="189"/>
  <c r="BE51" i="189"/>
  <c r="EK50" i="189"/>
  <c r="BW50" i="189"/>
  <c r="BV50" i="189" s="1"/>
  <c r="AA50" i="189"/>
  <c r="DM49" i="189"/>
  <c r="DL49" i="189" s="1"/>
  <c r="BW49" i="189"/>
  <c r="AA49" i="189"/>
  <c r="DM48" i="189"/>
  <c r="DL48" i="189" s="1"/>
  <c r="BQ48" i="189"/>
  <c r="U48" i="189"/>
  <c r="DG47" i="189"/>
  <c r="DF47" i="189" s="1"/>
  <c r="BK47" i="189"/>
  <c r="O47" i="189"/>
  <c r="DA46" i="189"/>
  <c r="DA68" i="189"/>
  <c r="CZ68" i="189" s="1"/>
  <c r="DY66" i="189"/>
  <c r="BQ65" i="189"/>
  <c r="BP65" i="189" s="1"/>
  <c r="AM64" i="189"/>
  <c r="AL64" i="189" s="1"/>
  <c r="O63" i="189"/>
  <c r="N63" i="189" s="1"/>
  <c r="DS61" i="189"/>
  <c r="BK57" i="189"/>
  <c r="BJ57" i="189" s="1"/>
  <c r="AG56" i="189"/>
  <c r="AF56" i="189" s="1"/>
  <c r="EK54" i="189"/>
  <c r="EJ54" i="189" s="1"/>
  <c r="DY53" i="189"/>
  <c r="EE52" i="189"/>
  <c r="ED52" i="189" s="1"/>
  <c r="I44" i="189"/>
  <c r="AS68" i="189"/>
  <c r="AR68" i="189" s="1"/>
  <c r="BK67" i="189"/>
  <c r="BJ67" i="189" s="1"/>
  <c r="BE66" i="189"/>
  <c r="AY65" i="189"/>
  <c r="AX65" i="189" s="1"/>
  <c r="BQ64" i="189"/>
  <c r="BP64" i="189" s="1"/>
  <c r="CI62" i="189"/>
  <c r="CH62" i="189" s="1"/>
  <c r="DG61" i="189"/>
  <c r="DF61" i="189" s="1"/>
  <c r="BQ60" i="189"/>
  <c r="BP60" i="189" s="1"/>
  <c r="BE59" i="189"/>
  <c r="BD59" i="189" s="1"/>
  <c r="BQ57" i="189"/>
  <c r="BP57" i="189" s="1"/>
  <c r="CH55" i="189"/>
  <c r="DA54" i="189"/>
  <c r="CZ54" i="189" s="1"/>
  <c r="O67" i="189"/>
  <c r="O68" i="189"/>
  <c r="N68" i="189" s="1"/>
  <c r="DA66" i="189"/>
  <c r="CZ66" i="189" s="1"/>
  <c r="AR65" i="189"/>
  <c r="AA64" i="189"/>
  <c r="Z64" i="189" s="1"/>
  <c r="CC62" i="189"/>
  <c r="CB62" i="189" s="1"/>
  <c r="ED60" i="189"/>
  <c r="AS58" i="189"/>
  <c r="AR58" i="189" s="1"/>
  <c r="AG57" i="189"/>
  <c r="AF57" i="189" s="1"/>
  <c r="DM55" i="189"/>
  <c r="DL55" i="189" s="1"/>
  <c r="BW53" i="189"/>
  <c r="BV53" i="189" s="1"/>
  <c r="CI51" i="189"/>
  <c r="CH51" i="189" s="1"/>
  <c r="DG50" i="189"/>
  <c r="DF50" i="189" s="1"/>
  <c r="EE65" i="189"/>
  <c r="ED65" i="189" s="1"/>
  <c r="I62" i="189"/>
  <c r="O60" i="189"/>
  <c r="DM58" i="189"/>
  <c r="DL58" i="189" s="1"/>
  <c r="CC57" i="189"/>
  <c r="CB57" i="189" s="1"/>
  <c r="O56" i="189"/>
  <c r="DM54" i="189"/>
  <c r="DL54" i="189" s="1"/>
  <c r="CC53" i="189"/>
  <c r="DS52" i="189"/>
  <c r="DR52" i="189" s="1"/>
  <c r="CU51" i="189"/>
  <c r="DL50" i="189"/>
  <c r="BE50" i="189"/>
  <c r="DS49" i="189"/>
  <c r="BE49" i="189"/>
  <c r="BD49" i="189" s="1"/>
  <c r="BD68" i="189"/>
  <c r="BQ67" i="189"/>
  <c r="BP67" i="189" s="1"/>
  <c r="EE64" i="189"/>
  <c r="ED64" i="189" s="1"/>
  <c r="I64" i="189"/>
  <c r="AA63" i="189"/>
  <c r="Z63" i="189" s="1"/>
  <c r="AM62" i="189"/>
  <c r="AS61" i="189"/>
  <c r="EK59" i="189"/>
  <c r="EJ59" i="189" s="1"/>
  <c r="BK58" i="189"/>
  <c r="BJ58" i="189" s="1"/>
  <c r="BW57" i="189"/>
  <c r="BV57" i="189" s="1"/>
  <c r="CI56" i="189"/>
  <c r="DG54" i="189"/>
  <c r="DF54" i="189" s="1"/>
  <c r="BQ53" i="189"/>
  <c r="O52" i="189"/>
  <c r="BD51" i="189"/>
  <c r="AY50" i="189"/>
  <c r="AX50" i="189" s="1"/>
  <c r="EK48" i="189"/>
  <c r="BP48" i="189"/>
  <c r="CI47" i="189"/>
  <c r="CH47" i="189" s="1"/>
  <c r="N47" i="189"/>
  <c r="DM67" i="189"/>
  <c r="CT63" i="189"/>
  <c r="BW62" i="189"/>
  <c r="BV62" i="189" s="1"/>
  <c r="CC60" i="189"/>
  <c r="CO58" i="189"/>
  <c r="CN58" i="189" s="1"/>
  <c r="DS56" i="189"/>
  <c r="BW52" i="189"/>
  <c r="BV52" i="189" s="1"/>
  <c r="U51" i="189"/>
  <c r="AS50" i="189"/>
  <c r="AR50" i="189" s="1"/>
  <c r="CO49" i="189"/>
  <c r="AA44" i="189"/>
  <c r="DG43" i="189"/>
  <c r="BK43" i="189"/>
  <c r="O43" i="189"/>
  <c r="N43" i="189" s="1"/>
  <c r="DA42" i="189"/>
  <c r="BE42" i="189"/>
  <c r="BD42" i="189" s="1"/>
  <c r="DR41" i="189"/>
  <c r="BP40" i="189"/>
  <c r="N39" i="189"/>
  <c r="CZ37" i="189"/>
  <c r="I37" i="189"/>
  <c r="CU36" i="189"/>
  <c r="CT36" i="189" s="1"/>
  <c r="AY36" i="189"/>
  <c r="AX36" i="189" s="1"/>
  <c r="EK35" i="189"/>
  <c r="CU35" i="189"/>
  <c r="AY35" i="189"/>
  <c r="EK34" i="189"/>
  <c r="CO34" i="189"/>
  <c r="AY34" i="189"/>
  <c r="EK33" i="189"/>
  <c r="EJ33" i="189" s="1"/>
  <c r="CO33" i="189"/>
  <c r="CN33" i="189" s="1"/>
  <c r="AS33" i="189"/>
  <c r="EE32" i="189"/>
  <c r="CI32" i="189"/>
  <c r="CH32" i="189" s="1"/>
  <c r="AM32" i="189"/>
  <c r="AL32" i="189" s="1"/>
  <c r="DY31" i="189"/>
  <c r="CI31" i="189"/>
  <c r="AS31" i="189"/>
  <c r="AR31" i="189" s="1"/>
  <c r="N27" i="189"/>
  <c r="I26" i="189"/>
  <c r="CU25" i="189"/>
  <c r="CT25" i="189" s="1"/>
  <c r="AY25" i="189"/>
  <c r="AX25" i="189" s="1"/>
  <c r="CU67" i="189"/>
  <c r="EJ62" i="189"/>
  <c r="BW60" i="189"/>
  <c r="AA59" i="189"/>
  <c r="Z59" i="189" s="1"/>
  <c r="EE57" i="189"/>
  <c r="DG56" i="189"/>
  <c r="DF56" i="189" s="1"/>
  <c r="O44" i="189"/>
  <c r="T68" i="189"/>
  <c r="AM67" i="189"/>
  <c r="AL67" i="189" s="1"/>
  <c r="Z65" i="189"/>
  <c r="AS64" i="189"/>
  <c r="AR64" i="189" s="1"/>
  <c r="BQ63" i="189"/>
  <c r="BP63" i="189" s="1"/>
  <c r="CC61" i="189"/>
  <c r="CB61" i="189" s="1"/>
  <c r="AF59" i="189"/>
  <c r="BQ56" i="189"/>
  <c r="BP56" i="189" s="1"/>
  <c r="BJ55" i="189"/>
  <c r="CB54" i="189"/>
  <c r="AG68" i="189"/>
  <c r="AF68" i="189" s="1"/>
  <c r="DS66" i="189"/>
  <c r="DR66" i="189" s="1"/>
  <c r="BP66" i="189"/>
  <c r="DY63" i="189"/>
  <c r="CZ60" i="189"/>
  <c r="BQ59" i="189"/>
  <c r="BP59" i="189" s="1"/>
  <c r="EE56" i="189"/>
  <c r="ED56" i="189" s="1"/>
  <c r="CB55" i="189"/>
  <c r="BK54" i="189"/>
  <c r="BJ54" i="189" s="1"/>
  <c r="AY53" i="189"/>
  <c r="AX53" i="189" s="1"/>
  <c r="BQ52" i="189"/>
  <c r="BP52" i="189" s="1"/>
  <c r="BJ51" i="189"/>
  <c r="CH50" i="189"/>
  <c r="CC67" i="189"/>
  <c r="CB67" i="189" s="1"/>
  <c r="BK64" i="189"/>
  <c r="BJ64" i="189" s="1"/>
  <c r="AG63" i="189"/>
  <c r="AF63" i="189" s="1"/>
  <c r="CZ61" i="189"/>
  <c r="AM57" i="189"/>
  <c r="CZ55" i="189"/>
  <c r="EK53" i="189"/>
  <c r="EJ53" i="189" s="1"/>
  <c r="AS53" i="189"/>
  <c r="AR53" i="189" s="1"/>
  <c r="AA52" i="189"/>
  <c r="Z52" i="189" s="1"/>
  <c r="BQ51" i="189"/>
  <c r="BP51" i="189" s="1"/>
  <c r="DM50" i="189"/>
  <c r="DA49" i="189"/>
  <c r="CZ49" i="189" s="1"/>
  <c r="BE68" i="189"/>
  <c r="BW66" i="189"/>
  <c r="CI65" i="189"/>
  <c r="CH65" i="189" s="1"/>
  <c r="DG63" i="189"/>
  <c r="DF63" i="189" s="1"/>
  <c r="EJ61" i="189"/>
  <c r="EK60" i="189"/>
  <c r="EJ60" i="189" s="1"/>
  <c r="O59" i="189"/>
  <c r="N59" i="189" s="1"/>
  <c r="U58" i="189"/>
  <c r="T58" i="189" s="1"/>
  <c r="AL57" i="189"/>
  <c r="EE53" i="189"/>
  <c r="ED53" i="189" s="1"/>
  <c r="AM53" i="189"/>
  <c r="AL53" i="189" s="1"/>
  <c r="CC52" i="189"/>
  <c r="CB52" i="189" s="1"/>
  <c r="DR51" i="189"/>
  <c r="DA50" i="189"/>
  <c r="CZ50" i="189" s="1"/>
  <c r="Z50" i="189"/>
  <c r="AY49" i="189"/>
  <c r="AX49" i="189" s="1"/>
  <c r="EE47" i="189"/>
  <c r="ED47" i="189" s="1"/>
  <c r="BJ47" i="189"/>
  <c r="CC46" i="189"/>
  <c r="CB46" i="189" s="1"/>
  <c r="DX66" i="189"/>
  <c r="DX64" i="189"/>
  <c r="CU63" i="189"/>
  <c r="DR61" i="189"/>
  <c r="DS59" i="189"/>
  <c r="DR59" i="189" s="1"/>
  <c r="I58" i="189"/>
  <c r="H58" i="189" s="1"/>
  <c r="BK53" i="189"/>
  <c r="BJ53" i="189" s="1"/>
  <c r="I52" i="189"/>
  <c r="H52" i="189" s="1"/>
  <c r="DG48" i="189"/>
  <c r="DF48" i="189" s="1"/>
  <c r="AY48" i="189"/>
  <c r="AX48" i="189" s="1"/>
  <c r="DS47" i="189"/>
  <c r="DR47" i="189" s="1"/>
  <c r="BE47" i="189"/>
  <c r="BD47" i="189" s="1"/>
  <c r="EE46" i="189"/>
  <c r="ED46" i="189" s="1"/>
  <c r="BQ46" i="189"/>
  <c r="BP46" i="189" s="1"/>
  <c r="U46" i="189"/>
  <c r="T46" i="189" s="1"/>
  <c r="DG45" i="189"/>
  <c r="DF45" i="189" s="1"/>
  <c r="BK45" i="189"/>
  <c r="BJ45" i="189" s="1"/>
  <c r="O45" i="189"/>
  <c r="N45" i="189" s="1"/>
  <c r="DA44" i="189"/>
  <c r="CZ44" i="189" s="1"/>
  <c r="CB42" i="189"/>
  <c r="DS41" i="189"/>
  <c r="BW41" i="189"/>
  <c r="BV41" i="189" s="1"/>
  <c r="AA41" i="189"/>
  <c r="Z41" i="189" s="1"/>
  <c r="DM40" i="189"/>
  <c r="DL40" i="189" s="1"/>
  <c r="BQ40" i="189"/>
  <c r="U40" i="189"/>
  <c r="T40" i="189" s="1"/>
  <c r="DG39" i="189"/>
  <c r="DF39" i="189" s="1"/>
  <c r="BK39" i="189"/>
  <c r="BJ39" i="189" s="1"/>
  <c r="O39" i="189"/>
  <c r="DA38" i="189"/>
  <c r="CZ38" i="189" s="1"/>
  <c r="BK38" i="189"/>
  <c r="BJ38" i="189" s="1"/>
  <c r="O38" i="189"/>
  <c r="N38" i="189" s="1"/>
  <c r="DA37" i="189"/>
  <c r="BE37" i="189"/>
  <c r="BD37" i="189" s="1"/>
  <c r="DR35" i="189"/>
  <c r="Z35" i="189"/>
  <c r="DM30" i="189"/>
  <c r="DL30" i="189" s="1"/>
  <c r="BQ30" i="189"/>
  <c r="BP30" i="189" s="1"/>
  <c r="U30" i="189"/>
  <c r="T30" i="189" s="1"/>
  <c r="DM29" i="189"/>
  <c r="DL29" i="189" s="1"/>
  <c r="BQ29" i="189"/>
  <c r="BP29" i="189" s="1"/>
  <c r="AA29" i="189"/>
  <c r="Z29" i="189" s="1"/>
  <c r="DM28" i="189"/>
  <c r="DL28" i="189" s="1"/>
  <c r="BQ28" i="189"/>
  <c r="BP28" i="189" s="1"/>
  <c r="U28" i="189"/>
  <c r="T28" i="189" s="1"/>
  <c r="DG27" i="189"/>
  <c r="DF27" i="189" s="1"/>
  <c r="BK27" i="189"/>
  <c r="BJ27" i="189" s="1"/>
  <c r="O27" i="189"/>
  <c r="DA26" i="189"/>
  <c r="CZ26" i="189" s="1"/>
  <c r="BE26" i="189"/>
  <c r="BD26" i="189" s="1"/>
  <c r="BK65" i="189"/>
  <c r="BJ65" i="189" s="1"/>
  <c r="AG64" i="189"/>
  <c r="AF64" i="189" s="1"/>
  <c r="EK62" i="189"/>
  <c r="DM61" i="189"/>
  <c r="DL61" i="189" s="1"/>
  <c r="DL59" i="189"/>
  <c r="DM68" i="189"/>
  <c r="DL68" i="189" s="1"/>
  <c r="EE66" i="189"/>
  <c r="DL64" i="189"/>
  <c r="U63" i="189"/>
  <c r="T63" i="189" s="1"/>
  <c r="I61" i="189"/>
  <c r="H61" i="189" s="1"/>
  <c r="DS58" i="189"/>
  <c r="EJ56" i="189"/>
  <c r="N55" i="189"/>
  <c r="DA67" i="189"/>
  <c r="CZ67" i="189" s="1"/>
  <c r="BD67" i="189"/>
  <c r="EK58" i="189"/>
  <c r="EJ58" i="189" s="1"/>
  <c r="BW56" i="189"/>
  <c r="U52" i="189"/>
  <c r="T52" i="189" s="1"/>
  <c r="EE68" i="189"/>
  <c r="ED68" i="189" s="1"/>
  <c r="BE65" i="189"/>
  <c r="BK59" i="189"/>
  <c r="BJ59" i="189" s="1"/>
  <c r="CU56" i="189"/>
  <c r="CT56" i="189" s="1"/>
  <c r="BW54" i="189"/>
  <c r="BV54" i="189" s="1"/>
  <c r="N53" i="189"/>
  <c r="DY51" i="189"/>
  <c r="DX51" i="189" s="1"/>
  <c r="CB50" i="189"/>
  <c r="DY67" i="189"/>
  <c r="DX67" i="189" s="1"/>
  <c r="AL65" i="189"/>
  <c r="BJ63" i="189"/>
  <c r="CO61" i="189"/>
  <c r="CO59" i="189"/>
  <c r="CN59" i="189" s="1"/>
  <c r="BQ54" i="189"/>
  <c r="BP54" i="189" s="1"/>
  <c r="I53" i="189"/>
  <c r="H53" i="189" s="1"/>
  <c r="CU49" i="189"/>
  <c r="CT49" i="189" s="1"/>
  <c r="DY46" i="189"/>
  <c r="DX46" i="189" s="1"/>
  <c r="CU50" i="189"/>
  <c r="CT50" i="189" s="1"/>
  <c r="AS49" i="189"/>
  <c r="AR49" i="189" s="1"/>
  <c r="EE43" i="189"/>
  <c r="ED43" i="189" s="1"/>
  <c r="AM43" i="189"/>
  <c r="AL43" i="189" s="1"/>
  <c r="CC42" i="189"/>
  <c r="DS36" i="189"/>
  <c r="DR36" i="189" s="1"/>
  <c r="AA36" i="189"/>
  <c r="Z36" i="189" s="1"/>
  <c r="BW35" i="189"/>
  <c r="BV35" i="189" s="1"/>
  <c r="DM34" i="189"/>
  <c r="DL34" i="189" s="1"/>
  <c r="AA34" i="189"/>
  <c r="Z34" i="189" s="1"/>
  <c r="BQ33" i="189"/>
  <c r="BP33" i="189" s="1"/>
  <c r="DG32" i="189"/>
  <c r="DF32" i="189" s="1"/>
  <c r="O32" i="189"/>
  <c r="N32" i="189" s="1"/>
  <c r="BK31" i="189"/>
  <c r="BJ31" i="189" s="1"/>
  <c r="AR29" i="189"/>
  <c r="DS25" i="189"/>
  <c r="DR25" i="189" s="1"/>
  <c r="CI68" i="189"/>
  <c r="CH68" i="189" s="1"/>
  <c r="DM59" i="189"/>
  <c r="ED57" i="189"/>
  <c r="N51" i="189"/>
  <c r="BV48" i="189"/>
  <c r="I48" i="189"/>
  <c r="CC47" i="189"/>
  <c r="U47" i="189"/>
  <c r="BJ46" i="189"/>
  <c r="I45" i="189"/>
  <c r="BD43" i="189"/>
  <c r="I43" i="189"/>
  <c r="CU42" i="189"/>
  <c r="AY42" i="189"/>
  <c r="AM68" i="189"/>
  <c r="AL68" i="189" s="1"/>
  <c r="BW61" i="189"/>
  <c r="DG49" i="189"/>
  <c r="CU48" i="189"/>
  <c r="CT48" i="189" s="1"/>
  <c r="DA47" i="189"/>
  <c r="CZ47" i="189" s="1"/>
  <c r="DM46" i="189"/>
  <c r="BJ41" i="189"/>
  <c r="BV40" i="189"/>
  <c r="I40" i="189"/>
  <c r="CC39" i="189"/>
  <c r="CB39" i="189" s="1"/>
  <c r="CO68" i="189"/>
  <c r="CN68" i="189" s="1"/>
  <c r="DM64" i="189"/>
  <c r="EE62" i="189"/>
  <c r="ED62" i="189" s="1"/>
  <c r="CT58" i="189"/>
  <c r="O55" i="189"/>
  <c r="BV67" i="189"/>
  <c r="CI64" i="189"/>
  <c r="CH64" i="189" s="1"/>
  <c r="DY61" i="189"/>
  <c r="DX61" i="189" s="1"/>
  <c r="DG58" i="189"/>
  <c r="DF58" i="189" s="1"/>
  <c r="AL56" i="189"/>
  <c r="DS53" i="189"/>
  <c r="DR53" i="189" s="1"/>
  <c r="EE51" i="189"/>
  <c r="ED51" i="189" s="1"/>
  <c r="BV68" i="189"/>
  <c r="I65" i="189"/>
  <c r="CO62" i="189"/>
  <c r="CN62" i="189" s="1"/>
  <c r="BD56" i="189"/>
  <c r="AM54" i="189"/>
  <c r="AL54" i="189" s="1"/>
  <c r="O53" i="189"/>
  <c r="CT51" i="189"/>
  <c r="BD50" i="189"/>
  <c r="CC49" i="189"/>
  <c r="CB49" i="189" s="1"/>
  <c r="BK63" i="189"/>
  <c r="AR61" i="189"/>
  <c r="AY59" i="189"/>
  <c r="AX59" i="189" s="1"/>
  <c r="DG57" i="189"/>
  <c r="DF57" i="189" s="1"/>
  <c r="EK55" i="189"/>
  <c r="EJ55" i="189" s="1"/>
  <c r="AA54" i="189"/>
  <c r="Z54" i="189" s="1"/>
  <c r="DF52" i="189"/>
  <c r="CO51" i="189"/>
  <c r="CN51" i="189" s="1"/>
  <c r="BV49" i="189"/>
  <c r="CO48" i="189"/>
  <c r="CN48" i="189" s="1"/>
  <c r="CZ46" i="189"/>
  <c r="U66" i="189"/>
  <c r="AS59" i="189"/>
  <c r="AR59" i="189" s="1"/>
  <c r="CO55" i="189"/>
  <c r="CN55" i="189" s="1"/>
  <c r="I49" i="189"/>
  <c r="O48" i="189"/>
  <c r="N48" i="189" s="1"/>
  <c r="AA47" i="189"/>
  <c r="AS46" i="189"/>
  <c r="AR46" i="189" s="1"/>
  <c r="CI45" i="189"/>
  <c r="CH45" i="189" s="1"/>
  <c r="DY44" i="189"/>
  <c r="DX44" i="189" s="1"/>
  <c r="DF43" i="189"/>
  <c r="CU41" i="189"/>
  <c r="CT41" i="189" s="1"/>
  <c r="EK40" i="189"/>
  <c r="EJ40" i="189" s="1"/>
  <c r="AS40" i="189"/>
  <c r="AR40" i="189" s="1"/>
  <c r="CI39" i="189"/>
  <c r="CH39" i="189" s="1"/>
  <c r="DY38" i="189"/>
  <c r="DX38" i="189" s="1"/>
  <c r="AM38" i="189"/>
  <c r="AL38" i="189" s="1"/>
  <c r="CC37" i="189"/>
  <c r="CB37" i="189" s="1"/>
  <c r="EJ35" i="189"/>
  <c r="AX35" i="189"/>
  <c r="CN34" i="189"/>
  <c r="AR33" i="189"/>
  <c r="DX31" i="189"/>
  <c r="CO30" i="189"/>
  <c r="CN30" i="189" s="1"/>
  <c r="EE29" i="189"/>
  <c r="ED29" i="189" s="1"/>
  <c r="AS29" i="189"/>
  <c r="CO28" i="189"/>
  <c r="CN28" i="189" s="1"/>
  <c r="EE27" i="189"/>
  <c r="ED27" i="189" s="1"/>
  <c r="AM27" i="189"/>
  <c r="AL27" i="189" s="1"/>
  <c r="CC26" i="189"/>
  <c r="CB26" i="189" s="1"/>
  <c r="CT67" i="189"/>
  <c r="DG64" i="189"/>
  <c r="DF64" i="189" s="1"/>
  <c r="BK62" i="189"/>
  <c r="BJ62" i="189" s="1"/>
  <c r="AA56" i="189"/>
  <c r="Z56" i="189" s="1"/>
  <c r="EE54" i="189"/>
  <c r="ED54" i="189" s="1"/>
  <c r="DM53" i="189"/>
  <c r="DL53" i="189" s="1"/>
  <c r="DY52" i="189"/>
  <c r="DX52" i="189" s="1"/>
  <c r="EK51" i="189"/>
  <c r="EJ51" i="189" s="1"/>
  <c r="O51" i="189"/>
  <c r="AM50" i="189"/>
  <c r="AL50" i="189" s="1"/>
  <c r="CI49" i="189"/>
  <c r="CH49" i="189" s="1"/>
  <c r="EE48" i="189"/>
  <c r="ED48" i="189" s="1"/>
  <c r="BW48" i="189"/>
  <c r="AX47" i="189"/>
  <c r="DS46" i="189"/>
  <c r="BK46" i="189"/>
  <c r="O46" i="189"/>
  <c r="N46" i="189" s="1"/>
  <c r="DA45" i="189"/>
  <c r="CZ45" i="189" s="1"/>
  <c r="BE45" i="189"/>
  <c r="BD45" i="189" s="1"/>
  <c r="BQ44" i="189"/>
  <c r="BP44" i="189" s="1"/>
  <c r="U44" i="189"/>
  <c r="T44" i="189" s="1"/>
  <c r="DA43" i="189"/>
  <c r="CZ43" i="189" s="1"/>
  <c r="BE43" i="189"/>
  <c r="Z42" i="189"/>
  <c r="BK66" i="189"/>
  <c r="EK63" i="189"/>
  <c r="EJ63" i="189" s="1"/>
  <c r="AM60" i="189"/>
  <c r="DA57" i="189"/>
  <c r="CZ57" i="189" s="1"/>
  <c r="AS55" i="189"/>
  <c r="AR55" i="189" s="1"/>
  <c r="AG53" i="189"/>
  <c r="AY51" i="189"/>
  <c r="AX51" i="189" s="1"/>
  <c r="AR47" i="189"/>
  <c r="CU45" i="189"/>
  <c r="CT45" i="189" s="1"/>
  <c r="EK44" i="189"/>
  <c r="EJ44" i="189" s="1"/>
  <c r="DS43" i="189"/>
  <c r="DR43" i="189" s="1"/>
  <c r="AA43" i="189"/>
  <c r="Z43" i="189" s="1"/>
  <c r="BQ42" i="189"/>
  <c r="BP42" i="189" s="1"/>
  <c r="DY41" i="189"/>
  <c r="DX41" i="189" s="1"/>
  <c r="BK41" i="189"/>
  <c r="EE40" i="189"/>
  <c r="ED40" i="189" s="1"/>
  <c r="BW40" i="189"/>
  <c r="BQ38" i="189"/>
  <c r="BP38" i="189" s="1"/>
  <c r="EK37" i="189"/>
  <c r="EJ37" i="189" s="1"/>
  <c r="BW37" i="189"/>
  <c r="BV37" i="189" s="1"/>
  <c r="O37" i="189"/>
  <c r="CI36" i="189"/>
  <c r="CH36" i="189" s="1"/>
  <c r="U36" i="189"/>
  <c r="I35" i="189"/>
  <c r="CC34" i="189"/>
  <c r="CB34" i="189" s="1"/>
  <c r="EJ32" i="189"/>
  <c r="I32" i="189"/>
  <c r="CO31" i="189"/>
  <c r="CN31" i="189" s="1"/>
  <c r="AG31" i="189"/>
  <c r="AF31" i="189" s="1"/>
  <c r="AY66" i="189"/>
  <c r="AA60" i="189"/>
  <c r="CU57" i="189"/>
  <c r="CT57" i="189" s="1"/>
  <c r="AG55" i="189"/>
  <c r="AF55" i="189" s="1"/>
  <c r="U53" i="189"/>
  <c r="AS51" i="189"/>
  <c r="N49" i="189"/>
  <c r="CT40" i="189"/>
  <c r="EE63" i="189"/>
  <c r="ED63" i="189" s="1"/>
  <c r="DY59" i="189"/>
  <c r="U56" i="189"/>
  <c r="T56" i="189" s="1"/>
  <c r="BW63" i="189"/>
  <c r="BV63" i="189" s="1"/>
  <c r="F63" i="189" s="1"/>
  <c r="EK52" i="189"/>
  <c r="EJ52" i="189" s="1"/>
  <c r="CU66" i="189"/>
  <c r="O61" i="189"/>
  <c r="BQ55" i="189"/>
  <c r="BP55" i="189" s="1"/>
  <c r="CI52" i="189"/>
  <c r="CH52" i="189" s="1"/>
  <c r="I50" i="189"/>
  <c r="AA66" i="189"/>
  <c r="DS62" i="189"/>
  <c r="DR62" i="189" s="1"/>
  <c r="DA58" i="189"/>
  <c r="CZ58" i="189" s="1"/>
  <c r="BE55" i="189"/>
  <c r="BD55" i="189" s="1"/>
  <c r="AS48" i="189"/>
  <c r="AR48" i="189" s="1"/>
  <c r="AM61" i="189"/>
  <c r="AY54" i="189"/>
  <c r="AX54" i="189" s="1"/>
  <c r="EE49" i="189"/>
  <c r="ED49" i="189" s="1"/>
  <c r="BW44" i="189"/>
  <c r="DY42" i="189"/>
  <c r="DX42" i="189" s="1"/>
  <c r="DS35" i="189"/>
  <c r="BQ34" i="189"/>
  <c r="BP34" i="189" s="1"/>
  <c r="U33" i="189"/>
  <c r="T33" i="189" s="1"/>
  <c r="DA31" i="189"/>
  <c r="CZ31" i="189" s="1"/>
  <c r="DM66" i="189"/>
  <c r="DL66" i="189" s="1"/>
  <c r="AY57" i="189"/>
  <c r="AX57" i="189" s="1"/>
  <c r="AY47" i="189"/>
  <c r="AL46" i="189"/>
  <c r="DS44" i="189"/>
  <c r="DR44" i="189" s="1"/>
  <c r="BW42" i="189"/>
  <c r="BV42" i="189" s="1"/>
  <c r="AG48" i="189"/>
  <c r="AF48" i="189" s="1"/>
  <c r="BE46" i="189"/>
  <c r="BD46" i="189" s="1"/>
  <c r="CO44" i="189"/>
  <c r="DM39" i="189"/>
  <c r="DL39" i="189" s="1"/>
  <c r="U39" i="189"/>
  <c r="T39" i="189" s="1"/>
  <c r="DG37" i="189"/>
  <c r="DF37" i="189" s="1"/>
  <c r="N37" i="189"/>
  <c r="AM35" i="189"/>
  <c r="AL35" i="189" s="1"/>
  <c r="BD34" i="189"/>
  <c r="AG33" i="189"/>
  <c r="BW32" i="189"/>
  <c r="BV32" i="189" s="1"/>
  <c r="DM31" i="189"/>
  <c r="DL31" i="189" s="1"/>
  <c r="AG52" i="189"/>
  <c r="DF49" i="189"/>
  <c r="AA48" i="189"/>
  <c r="Z48" i="189" s="1"/>
  <c r="EK45" i="189"/>
  <c r="EJ45" i="189" s="1"/>
  <c r="EE44" i="189"/>
  <c r="ED44" i="189" s="1"/>
  <c r="DL43" i="189"/>
  <c r="U43" i="189"/>
  <c r="T43" i="189" s="1"/>
  <c r="O42" i="189"/>
  <c r="N42" i="189" s="1"/>
  <c r="DY40" i="189"/>
  <c r="AG40" i="189"/>
  <c r="AF40" i="189" s="1"/>
  <c r="DA39" i="189"/>
  <c r="AS39" i="189"/>
  <c r="AA38" i="189"/>
  <c r="Z38" i="189" s="1"/>
  <c r="CU37" i="189"/>
  <c r="CT37" i="189" s="1"/>
  <c r="AM37" i="189"/>
  <c r="AL37" i="189" s="1"/>
  <c r="DG36" i="189"/>
  <c r="DF36" i="189" s="1"/>
  <c r="AS36" i="189"/>
  <c r="AR36" i="189" s="1"/>
  <c r="AA31" i="189"/>
  <c r="Z31" i="189" s="1"/>
  <c r="DA30" i="189"/>
  <c r="CZ30" i="189" s="1"/>
  <c r="AM30" i="189"/>
  <c r="CI29" i="189"/>
  <c r="AG29" i="189"/>
  <c r="AF29" i="189" s="1"/>
  <c r="DA28" i="189"/>
  <c r="CZ28" i="189" s="1"/>
  <c r="AM28" i="189"/>
  <c r="AL25" i="189"/>
  <c r="CI23" i="189"/>
  <c r="CH23" i="189" s="1"/>
  <c r="AM23" i="189"/>
  <c r="DY22" i="189"/>
  <c r="DX22" i="189" s="1"/>
  <c r="CC22" i="189"/>
  <c r="CB22" i="189" s="1"/>
  <c r="AG22" i="189"/>
  <c r="AF22" i="189" s="1"/>
  <c r="I21" i="189"/>
  <c r="H21" i="189" s="1"/>
  <c r="CU20" i="189"/>
  <c r="CT20" i="189" s="1"/>
  <c r="AY20" i="189"/>
  <c r="AX20" i="189" s="1"/>
  <c r="EK19" i="189"/>
  <c r="CO19" i="189"/>
  <c r="CN19" i="189" s="1"/>
  <c r="O19" i="189"/>
  <c r="DM65" i="189"/>
  <c r="DL65" i="189" s="1"/>
  <c r="BE63" i="189"/>
  <c r="DY60" i="189"/>
  <c r="DX60" i="189" s="1"/>
  <c r="BE58" i="189"/>
  <c r="BD58" i="189" s="1"/>
  <c r="DY55" i="189"/>
  <c r="DX55" i="189" s="1"/>
  <c r="CO53" i="189"/>
  <c r="DM51" i="189"/>
  <c r="DL51" i="189" s="1"/>
  <c r="U50" i="189"/>
  <c r="T50" i="189" s="1"/>
  <c r="DY48" i="189"/>
  <c r="DX48" i="189" s="1"/>
  <c r="EK47" i="189"/>
  <c r="BE44" i="189"/>
  <c r="EE42" i="189"/>
  <c r="ED42" i="189" s="1"/>
  <c r="DG67" i="189"/>
  <c r="DF67" i="189" s="1"/>
  <c r="DA59" i="189"/>
  <c r="CZ59" i="189" s="1"/>
  <c r="ED55" i="189"/>
  <c r="CC68" i="189"/>
  <c r="CB68" i="189" s="1"/>
  <c r="AM63" i="189"/>
  <c r="AL63" i="189" s="1"/>
  <c r="CI57" i="189"/>
  <c r="CH57" i="189" s="1"/>
  <c r="DL52" i="189"/>
  <c r="AR66" i="189"/>
  <c r="Z55" i="189"/>
  <c r="BE52" i="189"/>
  <c r="BD52" i="189" s="1"/>
  <c r="DR49" i="189"/>
  <c r="DX65" i="189"/>
  <c r="AL62" i="189"/>
  <c r="I55" i="189"/>
  <c r="H55" i="189" s="1"/>
  <c r="N52" i="189"/>
  <c r="EK49" i="189"/>
  <c r="EJ49" i="189" s="1"/>
  <c r="T48" i="189"/>
  <c r="DL67" i="189"/>
  <c r="CB60" i="189"/>
  <c r="DX53" i="189"/>
  <c r="CN49" i="189"/>
  <c r="CO47" i="189"/>
  <c r="CN47" i="189" s="1"/>
  <c r="EE45" i="189"/>
  <c r="ED45" i="189" s="1"/>
  <c r="AY44" i="189"/>
  <c r="CZ42" i="189"/>
  <c r="AY41" i="189"/>
  <c r="AX41" i="189" s="1"/>
  <c r="EE39" i="189"/>
  <c r="ED39" i="189" s="1"/>
  <c r="CI38" i="189"/>
  <c r="CH38" i="189" s="1"/>
  <c r="AG37" i="189"/>
  <c r="AF37" i="189" s="1"/>
  <c r="CT35" i="189"/>
  <c r="AX34" i="189"/>
  <c r="ED32" i="189"/>
  <c r="CH31" i="189"/>
  <c r="AS30" i="189"/>
  <c r="AR30" i="189" s="1"/>
  <c r="EK28" i="189"/>
  <c r="EJ28" i="189" s="1"/>
  <c r="CI27" i="189"/>
  <c r="CH27" i="189" s="1"/>
  <c r="AG26" i="189"/>
  <c r="AF26" i="189" s="1"/>
  <c r="O66" i="189"/>
  <c r="U61" i="189"/>
  <c r="T61" i="189" s="1"/>
  <c r="AS54" i="189"/>
  <c r="AR54" i="189" s="1"/>
  <c r="BK52" i="189"/>
  <c r="BJ52" i="189" s="1"/>
  <c r="CO50" i="189"/>
  <c r="CN50" i="189" s="1"/>
  <c r="AM49" i="189"/>
  <c r="AL49" i="189" s="1"/>
  <c r="AM48" i="189"/>
  <c r="AL48" i="189" s="1"/>
  <c r="T47" i="189"/>
  <c r="AM46" i="189"/>
  <c r="CC45" i="189"/>
  <c r="CB45" i="189" s="1"/>
  <c r="CU44" i="189"/>
  <c r="DY43" i="189"/>
  <c r="DX43" i="189" s="1"/>
  <c r="AG43" i="189"/>
  <c r="AF43" i="189" s="1"/>
  <c r="AX42" i="189"/>
  <c r="AG65" i="189"/>
  <c r="AF65" i="189" s="1"/>
  <c r="EE58" i="189"/>
  <c r="ED58" i="189" s="1"/>
  <c r="U54" i="189"/>
  <c r="T54" i="189" s="1"/>
  <c r="BQ50" i="189"/>
  <c r="BP50" i="189" s="1"/>
  <c r="I46" i="189"/>
  <c r="AM44" i="189"/>
  <c r="DM42" i="189"/>
  <c r="DL42" i="189" s="1"/>
  <c r="CO41" i="189"/>
  <c r="CN41" i="189" s="1"/>
  <c r="DA40" i="189"/>
  <c r="CZ40" i="189" s="1"/>
  <c r="DS38" i="189"/>
  <c r="DR38" i="189" s="1"/>
  <c r="AG38" i="189"/>
  <c r="AF38" i="189" s="1"/>
  <c r="BE36" i="189"/>
  <c r="BD36" i="189" s="1"/>
  <c r="DA35" i="189"/>
  <c r="CZ35" i="189" s="1"/>
  <c r="CU33" i="189"/>
  <c r="CT33" i="189" s="1"/>
  <c r="EK32" i="189"/>
  <c r="EK30" i="189"/>
  <c r="U65" i="189"/>
  <c r="BQ61" i="189"/>
  <c r="BP61" i="189" s="1"/>
  <c r="O54" i="189"/>
  <c r="N54" i="189" s="1"/>
  <c r="AR51" i="189"/>
  <c r="O49" i="189"/>
  <c r="DG46" i="189"/>
  <c r="DF46" i="189" s="1"/>
  <c r="CO45" i="189"/>
  <c r="CN45" i="189" s="1"/>
  <c r="DM43" i="189"/>
  <c r="DG42" i="189"/>
  <c r="DF42" i="189" s="1"/>
  <c r="BE41" i="189"/>
  <c r="BD41" i="189" s="1"/>
  <c r="CU40" i="189"/>
  <c r="I39" i="189"/>
  <c r="CO35" i="189"/>
  <c r="CN35" i="189" s="1"/>
  <c r="AG35" i="189"/>
  <c r="AF35" i="189" s="1"/>
  <c r="DA34" i="189"/>
  <c r="CZ34" i="189" s="1"/>
  <c r="AS34" i="189"/>
  <c r="AR34" i="189" s="1"/>
  <c r="DS33" i="189"/>
  <c r="DR33" i="189" s="1"/>
  <c r="BE33" i="189"/>
  <c r="BD33" i="189" s="1"/>
  <c r="DY32" i="189"/>
  <c r="DX32" i="189" s="1"/>
  <c r="BQ32" i="189"/>
  <c r="BP32" i="189" s="1"/>
  <c r="EK31" i="189"/>
  <c r="EJ31" i="189" s="1"/>
  <c r="CC31" i="189"/>
  <c r="CB31" i="189" s="1"/>
  <c r="I30" i="189"/>
  <c r="H30" i="189" s="1"/>
  <c r="I28" i="189"/>
  <c r="H28" i="189" s="1"/>
  <c r="CC27" i="189"/>
  <c r="CB27" i="189" s="1"/>
  <c r="U27" i="189"/>
  <c r="T27" i="189" s="1"/>
  <c r="CO26" i="189"/>
  <c r="CN26" i="189" s="1"/>
  <c r="AA26" i="189"/>
  <c r="Z26" i="189" s="1"/>
  <c r="DA25" i="189"/>
  <c r="CZ25" i="189" s="1"/>
  <c r="AM25" i="189"/>
  <c r="DY24" i="189"/>
  <c r="DX24" i="189" s="1"/>
  <c r="CC24" i="189"/>
  <c r="CB24" i="189" s="1"/>
  <c r="AG24" i="189"/>
  <c r="AF24" i="189" s="1"/>
  <c r="DY23" i="189"/>
  <c r="DX23" i="189" s="1"/>
  <c r="BD22" i="189"/>
  <c r="I22" i="189"/>
  <c r="DA21" i="189"/>
  <c r="CZ21" i="189" s="1"/>
  <c r="BE21" i="189"/>
  <c r="BD21" i="189" s="1"/>
  <c r="DR20" i="189"/>
  <c r="Z20" i="189"/>
  <c r="CI46" i="189"/>
  <c r="CH46" i="189" s="1"/>
  <c r="DA65" i="189"/>
  <c r="CZ65" i="189" s="1"/>
  <c r="DS55" i="189"/>
  <c r="DR55" i="189" s="1"/>
  <c r="DS48" i="189"/>
  <c r="DR48" i="189" s="1"/>
  <c r="DM45" i="189"/>
  <c r="DL45" i="189" s="1"/>
  <c r="AL42" i="189"/>
  <c r="CI37" i="189"/>
  <c r="CO36" i="189"/>
  <c r="DG35" i="189"/>
  <c r="DF35" i="189" s="1"/>
  <c r="DS34" i="189"/>
  <c r="CC32" i="189"/>
  <c r="CB32" i="189" s="1"/>
  <c r="DF28" i="189"/>
  <c r="AA24" i="189"/>
  <c r="Z24" i="189" s="1"/>
  <c r="DF21" i="189"/>
  <c r="BV59" i="189"/>
  <c r="I36" i="189"/>
  <c r="U35" i="189"/>
  <c r="T35" i="189" s="1"/>
  <c r="AM34" i="189"/>
  <c r="AL34" i="189" s="1"/>
  <c r="AY33" i="189"/>
  <c r="BE32" i="189"/>
  <c r="BD32" i="189" s="1"/>
  <c r="BW31" i="189"/>
  <c r="BV31" i="189" s="1"/>
  <c r="DG30" i="189"/>
  <c r="DF30" i="189" s="1"/>
  <c r="DS65" i="189"/>
  <c r="DX68" i="189"/>
  <c r="EK65" i="189"/>
  <c r="EJ65" i="189" s="1"/>
  <c r="AG60" i="189"/>
  <c r="AF60" i="189" s="1"/>
  <c r="T51" i="189"/>
  <c r="AG58" i="189"/>
  <c r="AF58" i="189" s="1"/>
  <c r="DG53" i="189"/>
  <c r="DF53" i="189" s="1"/>
  <c r="AG49" i="189"/>
  <c r="AF49" i="189" s="1"/>
  <c r="CO60" i="189"/>
  <c r="DX56" i="189"/>
  <c r="DA53" i="189"/>
  <c r="CZ53" i="189" s="1"/>
  <c r="AA51" i="189"/>
  <c r="Z51" i="189" s="1"/>
  <c r="Z49" i="189"/>
  <c r="DY64" i="189"/>
  <c r="CI43" i="189"/>
  <c r="CH43" i="189" s="1"/>
  <c r="AG42" i="189"/>
  <c r="AF42" i="189" s="1"/>
  <c r="DX37" i="189"/>
  <c r="BW36" i="189"/>
  <c r="BV36" i="189" s="1"/>
  <c r="AA35" i="189"/>
  <c r="DM33" i="189"/>
  <c r="DL33" i="189" s="1"/>
  <c r="BK32" i="189"/>
  <c r="BJ32" i="189" s="1"/>
  <c r="U31" i="189"/>
  <c r="T31" i="189" s="1"/>
  <c r="DX26" i="189"/>
  <c r="BW25" i="189"/>
  <c r="BV25" i="189" s="1"/>
  <c r="CH58" i="189"/>
  <c r="DM47" i="189"/>
  <c r="DL47" i="189" s="1"/>
  <c r="DS42" i="189"/>
  <c r="DR42" i="189" s="1"/>
  <c r="AA42" i="189"/>
  <c r="U49" i="189"/>
  <c r="T49" i="189" s="1"/>
  <c r="AS47" i="189"/>
  <c r="T42" i="189"/>
  <c r="AY39" i="189"/>
  <c r="AX39" i="189" s="1"/>
  <c r="CO38" i="189"/>
  <c r="CN38" i="189" s="1"/>
  <c r="DM36" i="189"/>
  <c r="DL36" i="189" s="1"/>
  <c r="T36" i="189"/>
  <c r="BQ35" i="189"/>
  <c r="BP35" i="189" s="1"/>
  <c r="DG34" i="189"/>
  <c r="DF34" i="189" s="1"/>
  <c r="U34" i="189"/>
  <c r="T34" i="189" s="1"/>
  <c r="BK33" i="189"/>
  <c r="BJ33" i="189" s="1"/>
  <c r="AS32" i="189"/>
  <c r="AR32" i="189" s="1"/>
  <c r="DX63" i="189"/>
  <c r="BK56" i="189"/>
  <c r="BJ56" i="189" s="1"/>
  <c r="T53" i="189"/>
  <c r="CU65" i="189"/>
  <c r="CT65" i="189" s="1"/>
  <c r="DS63" i="189"/>
  <c r="DR63" i="189" s="1"/>
  <c r="DS68" i="189"/>
  <c r="DR68" i="189" s="1"/>
  <c r="BP53" i="189"/>
  <c r="CU46" i="189"/>
  <c r="CT46" i="189" s="1"/>
  <c r="CO40" i="189"/>
  <c r="CN40" i="189" s="1"/>
  <c r="EJ34" i="189"/>
  <c r="CO29" i="189"/>
  <c r="CN29" i="189" s="1"/>
  <c r="CI63" i="189"/>
  <c r="CH63" i="189" s="1"/>
  <c r="BW51" i="189"/>
  <c r="BV51" i="189" s="1"/>
  <c r="CO46" i="189"/>
  <c r="CN46" i="189" s="1"/>
  <c r="CC43" i="189"/>
  <c r="CB43" i="189" s="1"/>
  <c r="CC56" i="189"/>
  <c r="CB56" i="189" s="1"/>
  <c r="AY45" i="189"/>
  <c r="AX45" i="189" s="1"/>
  <c r="AM40" i="189"/>
  <c r="AL40" i="189" s="1"/>
  <c r="AS37" i="189"/>
  <c r="AR37" i="189" s="1"/>
  <c r="DY58" i="189"/>
  <c r="DX58" i="189" s="1"/>
  <c r="CI48" i="189"/>
  <c r="CH48" i="189" s="1"/>
  <c r="AG44" i="189"/>
  <c r="AF44" i="189" s="1"/>
  <c r="BK42" i="189"/>
  <c r="DX40" i="189"/>
  <c r="CZ39" i="189"/>
  <c r="DM38" i="189"/>
  <c r="EE34" i="189"/>
  <c r="ED34" i="189" s="1"/>
  <c r="O34" i="189"/>
  <c r="AA33" i="189"/>
  <c r="Z33" i="189" s="1"/>
  <c r="AG32" i="189"/>
  <c r="AF32" i="189" s="1"/>
  <c r="AL30" i="189"/>
  <c r="AL28" i="189"/>
  <c r="AY27" i="189"/>
  <c r="BK26" i="189"/>
  <c r="BJ26" i="189" s="1"/>
  <c r="BQ25" i="189"/>
  <c r="BP25" i="189" s="1"/>
  <c r="DA24" i="189"/>
  <c r="CZ24" i="189" s="1"/>
  <c r="O24" i="189"/>
  <c r="AL23" i="189"/>
  <c r="DS21" i="189"/>
  <c r="DR21" i="189" s="1"/>
  <c r="AG21" i="189"/>
  <c r="I47" i="189"/>
  <c r="H47" i="189" s="1"/>
  <c r="DM60" i="189"/>
  <c r="DL60" i="189" s="1"/>
  <c r="EK46" i="189"/>
  <c r="AM41" i="189"/>
  <c r="AL41" i="189" s="1"/>
  <c r="DR39" i="189"/>
  <c r="EE38" i="189"/>
  <c r="ED38" i="189" s="1"/>
  <c r="AG36" i="189"/>
  <c r="DR34" i="189"/>
  <c r="BW33" i="189"/>
  <c r="BV33" i="189" s="1"/>
  <c r="U32" i="189"/>
  <c r="DS30" i="189"/>
  <c r="DY29" i="189"/>
  <c r="DX29" i="189" s="1"/>
  <c r="N29" i="189"/>
  <c r="BK28" i="189"/>
  <c r="BW27" i="189"/>
  <c r="BV27" i="189" s="1"/>
  <c r="EK25" i="189"/>
  <c r="U25" i="189"/>
  <c r="T25" i="189" s="1"/>
  <c r="DG23" i="189"/>
  <c r="DF23" i="189" s="1"/>
  <c r="U23" i="189"/>
  <c r="T23" i="189" s="1"/>
  <c r="BJ22" i="189"/>
  <c r="EE21" i="189"/>
  <c r="DM20" i="189"/>
  <c r="DL20" i="189" s="1"/>
  <c r="CI54" i="189"/>
  <c r="CH54" i="189" s="1"/>
  <c r="BW46" i="189"/>
  <c r="BV46" i="189" s="1"/>
  <c r="EK41" i="189"/>
  <c r="EJ41" i="189" s="1"/>
  <c r="CI40" i="189"/>
  <c r="CH40" i="189" s="1"/>
  <c r="AY38" i="189"/>
  <c r="EE36" i="189"/>
  <c r="ED36" i="189" s="1"/>
  <c r="CI35" i="189"/>
  <c r="CH35" i="189" s="1"/>
  <c r="EE31" i="189"/>
  <c r="AA30" i="189"/>
  <c r="Z30" i="189" s="1"/>
  <c r="AM29" i="189"/>
  <c r="AL29" i="189" s="1"/>
  <c r="DM24" i="189"/>
  <c r="AY24" i="189"/>
  <c r="AX24" i="189" s="1"/>
  <c r="CZ23" i="189"/>
  <c r="DM22" i="189"/>
  <c r="AM58" i="189"/>
  <c r="O50" i="189"/>
  <c r="AA46" i="189"/>
  <c r="Z46" i="189" s="1"/>
  <c r="DG44" i="189"/>
  <c r="AS43" i="189"/>
  <c r="EE41" i="189"/>
  <c r="CT38" i="189"/>
  <c r="BP31" i="189"/>
  <c r="CU30" i="189"/>
  <c r="O30" i="189"/>
  <c r="BW29" i="189"/>
  <c r="CH28" i="189"/>
  <c r="DG26" i="189"/>
  <c r="U26" i="189"/>
  <c r="T26" i="189" s="1"/>
  <c r="CC25" i="189"/>
  <c r="EK24" i="189"/>
  <c r="EJ24" i="189" s="1"/>
  <c r="BW24" i="189"/>
  <c r="U24" i="189"/>
  <c r="T24" i="189" s="1"/>
  <c r="CU23" i="189"/>
  <c r="AG23" i="189"/>
  <c r="AF23" i="189" s="1"/>
  <c r="DG22" i="189"/>
  <c r="AS22" i="189"/>
  <c r="AL20" i="189"/>
  <c r="DG19" i="189"/>
  <c r="AS19" i="189"/>
  <c r="O62" i="189"/>
  <c r="CU52" i="189"/>
  <c r="BQ47" i="189"/>
  <c r="BP47" i="189" s="1"/>
  <c r="AA45" i="189"/>
  <c r="CU43" i="189"/>
  <c r="AS42" i="189"/>
  <c r="AR42" i="189" s="1"/>
  <c r="AS41" i="189"/>
  <c r="BE40" i="189"/>
  <c r="BQ39" i="189"/>
  <c r="CC38" i="189"/>
  <c r="CB38" i="189" s="1"/>
  <c r="CO37" i="189"/>
  <c r="CN37" i="189" s="1"/>
  <c r="DA36" i="189"/>
  <c r="DM35" i="189"/>
  <c r="DY34" i="189"/>
  <c r="DX34" i="189" s="1"/>
  <c r="CU31" i="189"/>
  <c r="EJ26" i="189"/>
  <c r="U62" i="189"/>
  <c r="T62" i="189" s="1"/>
  <c r="ED59" i="189"/>
  <c r="DX57" i="189"/>
  <c r="AY64" i="189"/>
  <c r="AX64" i="189" s="1"/>
  <c r="EJ50" i="189"/>
  <c r="DR56" i="189"/>
  <c r="AM45" i="189"/>
  <c r="AL45" i="189" s="1"/>
  <c r="AM39" i="189"/>
  <c r="AL39" i="189" s="1"/>
  <c r="AS28" i="189"/>
  <c r="AR28" i="189" s="1"/>
  <c r="CI58" i="189"/>
  <c r="DY49" i="189"/>
  <c r="DX49" i="189" s="1"/>
  <c r="DY45" i="189"/>
  <c r="DX45" i="189" s="1"/>
  <c r="CT42" i="189"/>
  <c r="AM52" i="189"/>
  <c r="AL52" i="189" s="1"/>
  <c r="BW43" i="189"/>
  <c r="BV43" i="189" s="1"/>
  <c r="DY33" i="189"/>
  <c r="DX33" i="189" s="1"/>
  <c r="BE31" i="189"/>
  <c r="BD31" i="189" s="1"/>
  <c r="CU47" i="189"/>
  <c r="CT47" i="189" s="1"/>
  <c r="BQ43" i="189"/>
  <c r="BP43" i="189" s="1"/>
  <c r="DM41" i="189"/>
  <c r="DL41" i="189" s="1"/>
  <c r="BW39" i="189"/>
  <c r="BV39" i="189" s="1"/>
  <c r="BE38" i="189"/>
  <c r="BD38" i="189" s="1"/>
  <c r="BQ37" i="189"/>
  <c r="BP37" i="189" s="1"/>
  <c r="CC36" i="189"/>
  <c r="CB36" i="189" s="1"/>
  <c r="CT32" i="189"/>
  <c r="EE30" i="189"/>
  <c r="ED30" i="189" s="1"/>
  <c r="EE28" i="189"/>
  <c r="ED28" i="189" s="1"/>
  <c r="DR26" i="189"/>
  <c r="O23" i="189"/>
  <c r="N23" i="189" s="1"/>
  <c r="BE22" i="189"/>
  <c r="CB21" i="189"/>
  <c r="DS20" i="189"/>
  <c r="AA20" i="189"/>
  <c r="BK19" i="189"/>
  <c r="BJ19" i="189" s="1"/>
  <c r="CC64" i="189"/>
  <c r="CB64" i="189" s="1"/>
  <c r="CI59" i="189"/>
  <c r="CH59" i="189" s="1"/>
  <c r="CU54" i="189"/>
  <c r="CT54" i="189" s="1"/>
  <c r="DY50" i="189"/>
  <c r="DX50" i="189" s="1"/>
  <c r="BK48" i="189"/>
  <c r="BJ48" i="189" s="1"/>
  <c r="AM42" i="189"/>
  <c r="DS39" i="189"/>
  <c r="BW38" i="189"/>
  <c r="BV38" i="189" s="1"/>
  <c r="U37" i="189"/>
  <c r="T37" i="189" s="1"/>
  <c r="BE34" i="189"/>
  <c r="I33" i="189"/>
  <c r="CT31" i="189"/>
  <c r="CC30" i="189"/>
  <c r="CB30" i="189" s="1"/>
  <c r="O29" i="189"/>
  <c r="AA28" i="189"/>
  <c r="Z28" i="189" s="1"/>
  <c r="CI26" i="189"/>
  <c r="CH26" i="189" s="1"/>
  <c r="CO25" i="189"/>
  <c r="CN25" i="189" s="1"/>
  <c r="BK24" i="189"/>
  <c r="BJ24" i="189" s="1"/>
  <c r="CC23" i="189"/>
  <c r="CB23" i="189" s="1"/>
  <c r="DR22" i="189"/>
  <c r="BK22" i="189"/>
  <c r="DG21" i="189"/>
  <c r="BW64" i="189"/>
  <c r="BV64" i="189" s="1"/>
  <c r="DS50" i="189"/>
  <c r="DR50" i="189" s="1"/>
  <c r="AY43" i="189"/>
  <c r="AX43" i="189" s="1"/>
  <c r="CC41" i="189"/>
  <c r="CB41" i="189" s="1"/>
  <c r="AG39" i="189"/>
  <c r="AF39" i="189" s="1"/>
  <c r="DS37" i="189"/>
  <c r="DR37" i="189" s="1"/>
  <c r="DF33" i="189"/>
  <c r="DS32" i="189"/>
  <c r="DR32" i="189" s="1"/>
  <c r="DS29" i="189"/>
  <c r="DR29" i="189" s="1"/>
  <c r="I29" i="189"/>
  <c r="H29" i="189" s="1"/>
  <c r="BE28" i="189"/>
  <c r="BD28" i="189" s="1"/>
  <c r="DA27" i="189"/>
  <c r="CZ27" i="189" s="1"/>
  <c r="AA27" i="189"/>
  <c r="Z27" i="189" s="1"/>
  <c r="BW26" i="189"/>
  <c r="BV26" i="189" s="1"/>
  <c r="DY25" i="189"/>
  <c r="DX25" i="189" s="1"/>
  <c r="AS25" i="189"/>
  <c r="AR25" i="189" s="1"/>
  <c r="DA23" i="189"/>
  <c r="AS23" i="189"/>
  <c r="AR23" i="189" s="1"/>
  <c r="DX47" i="189"/>
  <c r="EJ43" i="189"/>
  <c r="CC40" i="189"/>
  <c r="CB40" i="189" s="1"/>
  <c r="CO39" i="189"/>
  <c r="CN39" i="189" s="1"/>
  <c r="CU38" i="189"/>
  <c r="DM37" i="189"/>
  <c r="DL37" i="189" s="1"/>
  <c r="DY36" i="189"/>
  <c r="DX36" i="189" s="1"/>
  <c r="EE35" i="189"/>
  <c r="ED35" i="189" s="1"/>
  <c r="O35" i="189"/>
  <c r="N35" i="189" s="1"/>
  <c r="AG34" i="189"/>
  <c r="AF34" i="189" s="1"/>
  <c r="AM33" i="189"/>
  <c r="AL33" i="189" s="1"/>
  <c r="AY32" i="189"/>
  <c r="AX32" i="189" s="1"/>
  <c r="BQ31" i="189"/>
  <c r="CI28" i="189"/>
  <c r="EK27" i="189"/>
  <c r="EJ27" i="189" s="1"/>
  <c r="BE27" i="189"/>
  <c r="BD27" i="189" s="1"/>
  <c r="AF25" i="189"/>
  <c r="CO21" i="189"/>
  <c r="CN21" i="189" s="1"/>
  <c r="AA21" i="189"/>
  <c r="Z21" i="189" s="1"/>
  <c r="DA20" i="189"/>
  <c r="CZ20" i="189" s="1"/>
  <c r="AM20" i="189"/>
  <c r="I19" i="189"/>
  <c r="N57" i="189"/>
  <c r="DR40" i="189"/>
  <c r="EJ38" i="189"/>
  <c r="CC33" i="189"/>
  <c r="CB33" i="189" s="1"/>
  <c r="CO32" i="189"/>
  <c r="CN32" i="189" s="1"/>
  <c r="CI30" i="189"/>
  <c r="CH30" i="189" s="1"/>
  <c r="EK29" i="189"/>
  <c r="EJ29" i="189" s="1"/>
  <c r="BK29" i="189"/>
  <c r="BJ29" i="189" s="1"/>
  <c r="DS28" i="189"/>
  <c r="DR28" i="189" s="1"/>
  <c r="AG28" i="189"/>
  <c r="AF28" i="189" s="1"/>
  <c r="CO27" i="189"/>
  <c r="CN27" i="189" s="1"/>
  <c r="EK26" i="189"/>
  <c r="DM57" i="189"/>
  <c r="DL57" i="189" s="1"/>
  <c r="CB53" i="189"/>
  <c r="AY60" i="189"/>
  <c r="EJ48" i="189"/>
  <c r="CC51" i="189"/>
  <c r="CB51" i="189" s="1"/>
  <c r="BJ43" i="189"/>
  <c r="DY37" i="189"/>
  <c r="DY26" i="189"/>
  <c r="BW55" i="189"/>
  <c r="BV55" i="189" s="1"/>
  <c r="DA48" i="189"/>
  <c r="CZ48" i="189" s="1"/>
  <c r="AG45" i="189"/>
  <c r="AF45" i="189" s="1"/>
  <c r="U42" i="189"/>
  <c r="DY35" i="189"/>
  <c r="DX35" i="189" s="1"/>
  <c r="AF33" i="189"/>
  <c r="AA68" i="189"/>
  <c r="Z68" i="189" s="1"/>
  <c r="AF52" i="189"/>
  <c r="AG47" i="189"/>
  <c r="AF47" i="189" s="1"/>
  <c r="AS45" i="189"/>
  <c r="AR45" i="189" s="1"/>
  <c r="CI41" i="189"/>
  <c r="CH41" i="189" s="1"/>
  <c r="BK40" i="189"/>
  <c r="BJ40" i="189" s="1"/>
  <c r="AR39" i="189"/>
  <c r="BK35" i="189"/>
  <c r="BJ35" i="189" s="1"/>
  <c r="BW34" i="189"/>
  <c r="BV34" i="189" s="1"/>
  <c r="CI33" i="189"/>
  <c r="CH33" i="189" s="1"/>
  <c r="CU32" i="189"/>
  <c r="DG31" i="189"/>
  <c r="DF31" i="189" s="1"/>
  <c r="CH29" i="189"/>
  <c r="DM27" i="189"/>
  <c r="DL27" i="189" s="1"/>
  <c r="DS26" i="189"/>
  <c r="EE25" i="189"/>
  <c r="ED25" i="189" s="1"/>
  <c r="O25" i="189"/>
  <c r="N25" i="189" s="1"/>
  <c r="BE24" i="189"/>
  <c r="BD24" i="189" s="1"/>
  <c r="CC21" i="189"/>
  <c r="EJ19" i="189"/>
  <c r="AM19" i="189"/>
  <c r="BD63" i="189"/>
  <c r="CN53" i="189"/>
  <c r="EJ47" i="189"/>
  <c r="AG46" i="189"/>
  <c r="AF46" i="189" s="1"/>
  <c r="DA51" i="189"/>
  <c r="CZ51" i="189" s="1"/>
  <c r="U45" i="189"/>
  <c r="T45" i="189" s="1"/>
  <c r="DG40" i="189"/>
  <c r="DF40" i="189" s="1"/>
  <c r="BE39" i="189"/>
  <c r="BD39" i="189" s="1"/>
  <c r="I38" i="189"/>
  <c r="CN36" i="189"/>
  <c r="AM31" i="189"/>
  <c r="AL31" i="189" s="1"/>
  <c r="CU29" i="189"/>
  <c r="CT29" i="189" s="1"/>
  <c r="DG28" i="189"/>
  <c r="AG27" i="189"/>
  <c r="AF27" i="189" s="1"/>
  <c r="AS26" i="189"/>
  <c r="AR26" i="189" s="1"/>
  <c r="DS24" i="189"/>
  <c r="DR24" i="189" s="1"/>
  <c r="DS22" i="189"/>
  <c r="AA22" i="189"/>
  <c r="Z22" i="189" s="1"/>
  <c r="U20" i="189"/>
  <c r="T20" i="189" s="1"/>
  <c r="BW59" i="189"/>
  <c r="BW45" i="189"/>
  <c r="BV45" i="189" s="1"/>
  <c r="CO42" i="189"/>
  <c r="CN42" i="189" s="1"/>
  <c r="AA40" i="189"/>
  <c r="Z40" i="189" s="1"/>
  <c r="DG38" i="189"/>
  <c r="DF38" i="189" s="1"/>
  <c r="BQ36" i="189"/>
  <c r="BP36" i="189" s="1"/>
  <c r="DG33" i="189"/>
  <c r="BK30" i="189"/>
  <c r="BJ30" i="189" s="1"/>
  <c r="I25" i="189"/>
  <c r="H25" i="189" s="1"/>
  <c r="CI24" i="189"/>
  <c r="CH24" i="189" s="1"/>
  <c r="I23" i="189"/>
  <c r="H23" i="189" s="1"/>
  <c r="AY63" i="189"/>
  <c r="AX63" i="189" s="1"/>
  <c r="CI53" i="189"/>
  <c r="CH53" i="189" s="1"/>
  <c r="DY47" i="189"/>
  <c r="BQ45" i="189"/>
  <c r="BP45" i="189" s="1"/>
  <c r="EK43" i="189"/>
  <c r="CI42" i="189"/>
  <c r="CH42" i="189" s="1"/>
  <c r="BQ41" i="189"/>
  <c r="BP41" i="189" s="1"/>
  <c r="AR38" i="189"/>
  <c r="I31" i="189"/>
  <c r="BE30" i="189"/>
  <c r="BD30" i="189" s="1"/>
  <c r="DG29" i="189"/>
  <c r="DF29" i="189" s="1"/>
  <c r="I27" i="189"/>
  <c r="BQ26" i="189"/>
  <c r="BP26" i="189" s="1"/>
  <c r="DM25" i="189"/>
  <c r="DL25" i="189" s="1"/>
  <c r="AG25" i="189"/>
  <c r="DG24" i="189"/>
  <c r="DF24" i="189" s="1"/>
  <c r="AS24" i="189"/>
  <c r="AR24" i="189" s="1"/>
  <c r="DS23" i="189"/>
  <c r="DR23" i="189" s="1"/>
  <c r="BQ23" i="189"/>
  <c r="BP23" i="189" s="1"/>
  <c r="EK22" i="189"/>
  <c r="EJ22" i="189" s="1"/>
  <c r="BW22" i="189"/>
  <c r="BV22" i="189" s="1"/>
  <c r="O22" i="189"/>
  <c r="N22" i="189" s="1"/>
  <c r="I20" i="189"/>
  <c r="BW19" i="189"/>
  <c r="BV19" i="189" s="1"/>
  <c r="AG67" i="189"/>
  <c r="AF67" i="189" s="1"/>
  <c r="O57" i="189"/>
  <c r="BK49" i="189"/>
  <c r="BJ49" i="189" s="1"/>
  <c r="DS45" i="189"/>
  <c r="DR45" i="189" s="1"/>
  <c r="BK44" i="189"/>
  <c r="BJ44" i="189" s="1"/>
  <c r="EK42" i="189"/>
  <c r="EJ42" i="189" s="1"/>
  <c r="DG41" i="189"/>
  <c r="DF41" i="189" s="1"/>
  <c r="DS40" i="189"/>
  <c r="DY39" i="189"/>
  <c r="DX39" i="189" s="1"/>
  <c r="EK38" i="189"/>
  <c r="U38" i="189"/>
  <c r="T38" i="189" s="1"/>
  <c r="AA37" i="189"/>
  <c r="Z37" i="189" s="1"/>
  <c r="AM36" i="189"/>
  <c r="AL36" i="189" s="1"/>
  <c r="BE35" i="189"/>
  <c r="BD35" i="189" s="1"/>
  <c r="BK34" i="189"/>
  <c r="BJ34" i="189" s="1"/>
  <c r="AX30" i="189"/>
  <c r="CT68" i="189"/>
  <c r="AM47" i="189"/>
  <c r="AL47" i="189" s="1"/>
  <c r="EJ30" i="189"/>
  <c r="AS44" i="189"/>
  <c r="AR44" i="189" s="1"/>
  <c r="BK50" i="189"/>
  <c r="BJ50" i="189" s="1"/>
  <c r="U41" i="189"/>
  <c r="T41" i="189" s="1"/>
  <c r="EK36" i="189"/>
  <c r="EJ36" i="189" s="1"/>
  <c r="BE29" i="189"/>
  <c r="BD29" i="189" s="1"/>
  <c r="DA22" i="189"/>
  <c r="CZ22" i="189" s="1"/>
  <c r="DM19" i="189"/>
  <c r="DL19" i="189" s="1"/>
  <c r="DA52" i="189"/>
  <c r="CZ52" i="189" s="1"/>
  <c r="EJ46" i="189"/>
  <c r="EE33" i="189"/>
  <c r="ED33" i="189" s="1"/>
  <c r="AY29" i="189"/>
  <c r="AX29" i="189" s="1"/>
  <c r="EJ25" i="189"/>
  <c r="AY23" i="189"/>
  <c r="AX23" i="189" s="1"/>
  <c r="CU19" i="189"/>
  <c r="CT19" i="189" s="1"/>
  <c r="BK37" i="189"/>
  <c r="BJ37" i="189" s="1"/>
  <c r="ED31" i="189"/>
  <c r="CU28" i="189"/>
  <c r="CT28" i="189" s="1"/>
  <c r="AM26" i="189"/>
  <c r="AL26" i="189" s="1"/>
  <c r="EE23" i="189"/>
  <c r="ED23" i="189" s="1"/>
  <c r="ED41" i="189"/>
  <c r="AS38" i="189"/>
  <c r="CI34" i="189"/>
  <c r="CH34" i="189" s="1"/>
  <c r="CT30" i="189"/>
  <c r="AY28" i="189"/>
  <c r="AX28" i="189" s="1"/>
  <c r="CB25" i="189"/>
  <c r="CT23" i="189"/>
  <c r="DM21" i="189"/>
  <c r="DL21" i="189" s="1"/>
  <c r="DF19" i="189"/>
  <c r="AR41" i="189"/>
  <c r="I34" i="189"/>
  <c r="H34" i="189" s="1"/>
  <c r="AY30" i="189"/>
  <c r="DY27" i="189"/>
  <c r="DX27" i="189" s="1"/>
  <c r="AY26" i="189"/>
  <c r="AX26" i="189" s="1"/>
  <c r="EE24" i="189"/>
  <c r="ED24" i="189" s="1"/>
  <c r="DM23" i="189"/>
  <c r="DL23" i="189" s="1"/>
  <c r="BE23" i="189"/>
  <c r="EE22" i="189"/>
  <c r="BQ22" i="189"/>
  <c r="BP22" i="189" s="1"/>
  <c r="EK21" i="189"/>
  <c r="EJ21" i="189" s="1"/>
  <c r="BW21" i="189"/>
  <c r="CI20" i="189"/>
  <c r="CH20" i="189" s="1"/>
  <c r="DY19" i="189"/>
  <c r="AY22" i="189"/>
  <c r="AX22" i="189" s="1"/>
  <c r="CC20" i="189"/>
  <c r="DY21" i="189"/>
  <c r="DX21" i="189" s="1"/>
  <c r="U22" i="189"/>
  <c r="AS20" i="189"/>
  <c r="EK20" i="189"/>
  <c r="EJ20" i="189" s="1"/>
  <c r="N67" i="189"/>
  <c r="H63" i="189"/>
  <c r="AL19" i="189"/>
  <c r="CT52" i="189"/>
  <c r="DG25" i="189"/>
  <c r="DF25" i="189" s="1"/>
  <c r="BD23" i="189"/>
  <c r="CO20" i="189"/>
  <c r="BV21" i="189"/>
  <c r="CI22" i="189"/>
  <c r="H31" i="189"/>
  <c r="H51" i="189"/>
  <c r="CC48" i="189"/>
  <c r="CB48" i="189" s="1"/>
  <c r="DA62" i="189"/>
  <c r="CZ62" i="189" s="1"/>
  <c r="AY46" i="189"/>
  <c r="AX46" i="189" s="1"/>
  <c r="EK39" i="189"/>
  <c r="EJ39" i="189" s="1"/>
  <c r="O36" i="189"/>
  <c r="N36" i="189" s="1"/>
  <c r="BW28" i="189"/>
  <c r="BV28" i="189" s="1"/>
  <c r="AY67" i="189"/>
  <c r="AX67" i="189" s="1"/>
  <c r="BQ49" i="189"/>
  <c r="BP49" i="189" s="1"/>
  <c r="CO43" i="189"/>
  <c r="CN43" i="189" s="1"/>
  <c r="CH37" i="189"/>
  <c r="T32" i="189"/>
  <c r="BJ28" i="189"/>
  <c r="BE25" i="189"/>
  <c r="BD25" i="189" s="1"/>
  <c r="CO22" i="189"/>
  <c r="CN22" i="189" s="1"/>
  <c r="O41" i="189"/>
  <c r="N41" i="189" s="1"/>
  <c r="O31" i="189"/>
  <c r="N31" i="189" s="1"/>
  <c r="O28" i="189"/>
  <c r="N28" i="189" s="1"/>
  <c r="CI25" i="189"/>
  <c r="CH25" i="189" s="1"/>
  <c r="BW23" i="189"/>
  <c r="BV23" i="189" s="1"/>
  <c r="I41" i="189"/>
  <c r="AY37" i="189"/>
  <c r="AX37" i="189" s="1"/>
  <c r="DA33" i="189"/>
  <c r="CZ33" i="189" s="1"/>
  <c r="CU27" i="189"/>
  <c r="CT27" i="189" s="1"/>
  <c r="BK21" i="189"/>
  <c r="BJ21" i="189" s="1"/>
  <c r="AR19" i="189"/>
  <c r="Z45" i="189"/>
  <c r="BD40" i="189"/>
  <c r="CZ36" i="189"/>
  <c r="O33" i="189"/>
  <c r="N33" i="189" s="1"/>
  <c r="DA29" i="189"/>
  <c r="CZ29" i="189" s="1"/>
  <c r="AS27" i="189"/>
  <c r="AR27" i="189" s="1"/>
  <c r="BK25" i="189"/>
  <c r="BJ25" i="189" s="1"/>
  <c r="CU24" i="189"/>
  <c r="CT24" i="189" s="1"/>
  <c r="AM24" i="189"/>
  <c r="AL24" i="189" s="1"/>
  <c r="AL22" i="189"/>
  <c r="AY21" i="189"/>
  <c r="AX21" i="189" s="1"/>
  <c r="DY20" i="189"/>
  <c r="DX20" i="189" s="1"/>
  <c r="BK20" i="189"/>
  <c r="BJ20" i="189" s="1"/>
  <c r="EE19" i="189"/>
  <c r="ED19" i="189" s="1"/>
  <c r="BQ19" i="189"/>
  <c r="BP19" i="189" s="1"/>
  <c r="CB19" i="189"/>
  <c r="O20" i="189"/>
  <c r="DG20" i="189"/>
  <c r="DF20" i="189" s="1"/>
  <c r="AX19" i="189"/>
  <c r="AA19" i="189"/>
  <c r="Z19" i="189" s="1"/>
  <c r="DS19" i="189"/>
  <c r="DR19" i="189" s="1"/>
  <c r="N20" i="189"/>
  <c r="H32" i="189"/>
  <c r="H62" i="189"/>
  <c r="H66" i="189"/>
  <c r="H39" i="189"/>
  <c r="H46" i="189"/>
  <c r="H33" i="189"/>
  <c r="T60" i="189"/>
  <c r="BQ20" i="189"/>
  <c r="BP20" i="189" s="1"/>
  <c r="CU26" i="189"/>
  <c r="U21" i="189"/>
  <c r="T21" i="189" s="1"/>
  <c r="DA19" i="189"/>
  <c r="CZ19" i="189" s="1"/>
  <c r="CB20" i="189"/>
  <c r="AR20" i="189"/>
  <c r="CU21" i="189"/>
  <c r="H36" i="189"/>
  <c r="H41" i="189"/>
  <c r="H64" i="189"/>
  <c r="H40" i="189"/>
  <c r="G68" i="189"/>
  <c r="H68" i="189"/>
  <c r="AG51" i="189"/>
  <c r="AF51" i="189" s="1"/>
  <c r="I42" i="189"/>
  <c r="BE53" i="189"/>
  <c r="BD53" i="189" s="1"/>
  <c r="DL46" i="189"/>
  <c r="DA32" i="189"/>
  <c r="CZ32" i="189" s="1"/>
  <c r="CC44" i="189"/>
  <c r="CB44" i="189" s="1"/>
  <c r="DL38" i="189"/>
  <c r="AY31" i="189"/>
  <c r="AX31" i="189" s="1"/>
  <c r="AX27" i="189"/>
  <c r="N24" i="189"/>
  <c r="AF21" i="189"/>
  <c r="AG62" i="189"/>
  <c r="AF62" i="189" s="1"/>
  <c r="BW47" i="189"/>
  <c r="BV47" i="189" s="1"/>
  <c r="DA41" i="189"/>
  <c r="CZ41" i="189" s="1"/>
  <c r="AF36" i="189"/>
  <c r="DR30" i="189"/>
  <c r="DS27" i="189"/>
  <c r="DR27" i="189" s="1"/>
  <c r="CO24" i="189"/>
  <c r="CN24" i="189" s="1"/>
  <c r="ED21" i="189"/>
  <c r="BE48" i="189"/>
  <c r="BD48" i="189" s="1"/>
  <c r="CU39" i="189"/>
  <c r="CT39" i="189" s="1"/>
  <c r="CU34" i="189"/>
  <c r="CT34" i="189" s="1"/>
  <c r="BQ27" i="189"/>
  <c r="BP27" i="189" s="1"/>
  <c r="DL24" i="189"/>
  <c r="DL22" i="189"/>
  <c r="DF44" i="189"/>
  <c r="O40" i="189"/>
  <c r="N40" i="189" s="1"/>
  <c r="BK36" i="189"/>
  <c r="BJ36" i="189" s="1"/>
  <c r="DM32" i="189"/>
  <c r="DL32" i="189" s="1"/>
  <c r="BV29" i="189"/>
  <c r="DF26" i="189"/>
  <c r="BV24" i="189"/>
  <c r="DF22" i="189"/>
  <c r="EE20" i="189"/>
  <c r="ED20" i="189" s="1"/>
  <c r="N62" i="189"/>
  <c r="CT43" i="189"/>
  <c r="BP39" i="189"/>
  <c r="DL35" i="189"/>
  <c r="AA32" i="189"/>
  <c r="U29" i="189"/>
  <c r="CT26" i="189"/>
  <c r="O26" i="189"/>
  <c r="N26" i="189" s="1"/>
  <c r="AA25" i="189"/>
  <c r="Z25" i="189" s="1"/>
  <c r="I24" i="189"/>
  <c r="CO23" i="189"/>
  <c r="CN23" i="189" s="1"/>
  <c r="AA23" i="189"/>
  <c r="Z23" i="189" s="1"/>
  <c r="CU22" i="189"/>
  <c r="CT22" i="189" s="1"/>
  <c r="AM22" i="189"/>
  <c r="CN20" i="189"/>
  <c r="AG19" i="189"/>
  <c r="AF19" i="189" s="1"/>
  <c r="O21" i="189"/>
  <c r="N21" i="189" s="1"/>
  <c r="BE20" i="189"/>
  <c r="BD20" i="189" s="1"/>
  <c r="BE19" i="189"/>
  <c r="BD19" i="189" s="1"/>
  <c r="BQ21" i="189"/>
  <c r="BP21" i="189" s="1"/>
  <c r="CC19" i="189"/>
  <c r="CH22" i="189"/>
  <c r="U19" i="189"/>
  <c r="T19" i="189" s="1"/>
  <c r="AM21" i="189"/>
  <c r="AL21" i="189" s="1"/>
  <c r="AY19" i="189"/>
  <c r="CT21" i="189"/>
  <c r="N19" i="189"/>
  <c r="H50" i="189"/>
  <c r="H43" i="189"/>
  <c r="H49" i="189"/>
  <c r="H48" i="189"/>
  <c r="H35" i="189"/>
  <c r="H45" i="189"/>
  <c r="H37" i="189"/>
  <c r="H44" i="189"/>
  <c r="G52" i="189"/>
  <c r="H65" i="189"/>
  <c r="H38" i="189"/>
  <c r="DR46" i="189"/>
  <c r="H22" i="189"/>
  <c r="CH56" i="189"/>
  <c r="CB47" i="189"/>
  <c r="AG41" i="189"/>
  <c r="AF41" i="189" s="1"/>
  <c r="CU62" i="189"/>
  <c r="CT62" i="189" s="1"/>
  <c r="BJ42" i="189"/>
  <c r="EE37" i="189"/>
  <c r="ED37" i="189" s="1"/>
  <c r="N34" i="189"/>
  <c r="BW30" i="189"/>
  <c r="BV30" i="189" s="1"/>
  <c r="BK23" i="189"/>
  <c r="BJ23" i="189" s="1"/>
  <c r="BW20" i="189"/>
  <c r="BV20" i="189" s="1"/>
  <c r="U57" i="189"/>
  <c r="T57" i="189" s="1"/>
  <c r="AY40" i="189"/>
  <c r="AX40" i="189" s="1"/>
  <c r="AS35" i="189"/>
  <c r="AR35" i="189" s="1"/>
  <c r="AG30" i="189"/>
  <c r="AF30" i="189" s="1"/>
  <c r="EE26" i="189"/>
  <c r="ED26" i="189" s="1"/>
  <c r="EK23" i="189"/>
  <c r="EJ23" i="189" s="1"/>
  <c r="AS21" i="189"/>
  <c r="AR21" i="189" s="1"/>
  <c r="DM44" i="189"/>
  <c r="DL44" i="189" s="1"/>
  <c r="AX38" i="189"/>
  <c r="AX33" i="189"/>
  <c r="CC29" i="189"/>
  <c r="CB29" i="189" s="1"/>
  <c r="DM26" i="189"/>
  <c r="DL26" i="189" s="1"/>
  <c r="AL58" i="189"/>
  <c r="AR43" i="189"/>
  <c r="AA39" i="189"/>
  <c r="Z39" i="189" s="1"/>
  <c r="CC35" i="189"/>
  <c r="CB35" i="189" s="1"/>
  <c r="DS31" i="189"/>
  <c r="DR31" i="189" s="1"/>
  <c r="DY28" i="189"/>
  <c r="DX28" i="189" s="1"/>
  <c r="DY30" i="189"/>
  <c r="DX30" i="189" s="1"/>
  <c r="CC28" i="189"/>
  <c r="CB28" i="189" s="1"/>
  <c r="BQ24" i="189"/>
  <c r="BP24" i="189" s="1"/>
  <c r="ED22" i="189"/>
  <c r="CI21" i="189"/>
  <c r="CH21" i="189" s="1"/>
  <c r="AG20" i="189"/>
  <c r="DX19" i="189"/>
  <c r="T22" i="189"/>
  <c r="H57" i="189"/>
  <c r="H54" i="189"/>
  <c r="H26" i="189"/>
  <c r="H67" i="189"/>
  <c r="F58" i="189" l="1"/>
  <c r="F40" i="189"/>
  <c r="F37" i="189"/>
  <c r="F19" i="189"/>
  <c r="G54" i="189"/>
  <c r="F49" i="189"/>
  <c r="H24" i="189"/>
  <c r="G24" i="189"/>
  <c r="F36" i="189"/>
  <c r="N50" i="189"/>
  <c r="G50" i="189"/>
  <c r="F52" i="189"/>
  <c r="F61" i="189"/>
  <c r="F64" i="189"/>
  <c r="F34" i="189"/>
  <c r="G48" i="189"/>
  <c r="G64" i="189"/>
  <c r="F62" i="189"/>
  <c r="F59" i="189"/>
  <c r="G20" i="189"/>
  <c r="F39" i="189"/>
  <c r="F21" i="189"/>
  <c r="G29" i="189"/>
  <c r="G42" i="189"/>
  <c r="F38" i="189"/>
  <c r="G53" i="189"/>
  <c r="F67" i="189"/>
  <c r="AL72" i="189"/>
  <c r="G59" i="189"/>
  <c r="G22" i="189"/>
  <c r="F24" i="189"/>
  <c r="G30" i="189"/>
  <c r="G49" i="189"/>
  <c r="F45" i="189"/>
  <c r="F60" i="189"/>
  <c r="F55" i="189"/>
  <c r="F46" i="189"/>
  <c r="F25" i="189"/>
  <c r="F26" i="189"/>
  <c r="F31" i="189"/>
  <c r="F57" i="189"/>
  <c r="F23" i="189"/>
  <c r="F41" i="189"/>
  <c r="F28" i="189"/>
  <c r="F50" i="189"/>
  <c r="AF20" i="189"/>
  <c r="H42" i="189"/>
  <c r="F42" i="189" s="1"/>
  <c r="T29" i="189"/>
  <c r="T72" i="189" s="1"/>
  <c r="G27" i="189"/>
  <c r="Z47" i="189"/>
  <c r="F47" i="189" s="1"/>
  <c r="G47" i="189"/>
  <c r="F54" i="189"/>
  <c r="G21" i="189"/>
  <c r="AR22" i="189"/>
  <c r="F22" i="189" s="1"/>
  <c r="G28" i="189"/>
  <c r="G44" i="189"/>
  <c r="G55" i="189"/>
  <c r="F48" i="189"/>
  <c r="G34" i="189"/>
  <c r="F43" i="189"/>
  <c r="G32" i="189"/>
  <c r="G40" i="189"/>
  <c r="G33" i="189"/>
  <c r="G39" i="189"/>
  <c r="F20" i="189"/>
  <c r="F51" i="189"/>
  <c r="G63" i="189"/>
  <c r="G31" i="189"/>
  <c r="F68" i="189"/>
  <c r="T65" i="189"/>
  <c r="F65" i="189" s="1"/>
  <c r="G65" i="189"/>
  <c r="AF53" i="189"/>
  <c r="F53" i="189" s="1"/>
  <c r="G58" i="189"/>
  <c r="G26" i="189"/>
  <c r="G38" i="189"/>
  <c r="F44" i="189"/>
  <c r="G45" i="189"/>
  <c r="G35" i="189"/>
  <c r="G43" i="189"/>
  <c r="G41" i="189"/>
  <c r="F33" i="189"/>
  <c r="G46" i="189"/>
  <c r="G51" i="189"/>
  <c r="G56" i="189"/>
  <c r="Z32" i="189"/>
  <c r="Z72" i="189" s="1"/>
  <c r="T66" i="189"/>
  <c r="F66" i="189" s="1"/>
  <c r="G66" i="189"/>
  <c r="F56" i="189"/>
  <c r="G67" i="189"/>
  <c r="H27" i="189"/>
  <c r="F27" i="189" s="1"/>
  <c r="G57" i="189"/>
  <c r="G25" i="189"/>
  <c r="G23" i="189"/>
  <c r="G37" i="189"/>
  <c r="G61" i="189"/>
  <c r="F35" i="189"/>
  <c r="G19" i="189"/>
  <c r="G62" i="189"/>
  <c r="N30" i="189"/>
  <c r="G36" i="189"/>
  <c r="F30" i="189"/>
  <c r="G60" i="189"/>
  <c r="F32" i="189" l="1"/>
  <c r="AF72" i="189"/>
  <c r="G69" i="189"/>
  <c r="F29" i="189"/>
  <c r="F69" i="189" s="1"/>
</calcChain>
</file>

<file path=xl/sharedStrings.xml><?xml version="1.0" encoding="utf-8"?>
<sst xmlns="http://schemas.openxmlformats.org/spreadsheetml/2006/main" count="560" uniqueCount="344">
  <si>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</si>
  <si>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</si>
  <si>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</si>
  <si>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</si>
  <si>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</si>
  <si>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</si>
  <si>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</si>
  <si>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</si>
  <si>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</si>
  <si>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</si>
  <si>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</si>
  <si>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</si>
  <si>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</si>
  <si>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</si>
  <si>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</si>
  <si>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</si>
  <si>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</si>
  <si>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</si>
  <si>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</si>
  <si>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</si>
  <si>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</si>
  <si>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</si>
  <si>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</si>
  <si>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</si>
  <si>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</si>
  <si>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</si>
  <si>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</si>
  <si>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</si>
  <si>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</si>
  <si>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</si>
  <si>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</si>
  <si>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</si>
  <si>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</si>
  <si>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</si>
  <si>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</si>
  <si>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</si>
  <si>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</si>
  <si>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</si>
  <si>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</si>
  <si>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</si>
  <si>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</si>
  <si>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</si>
  <si>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</si>
  <si>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</si>
  <si>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</si>
  <si>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</si>
  <si>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</si>
  <si>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</si>
  <si>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</si>
  <si>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</si>
  <si>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</si>
  <si>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</si>
  <si>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</si>
  <si>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</si>
  <si>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</si>
  <si>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</si>
  <si>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</si>
  <si>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</si>
  <si>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</si>
  <si>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</si>
  <si>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</si>
  <si>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</si>
  <si>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</si>
  <si>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</si>
  <si>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</si>
  <si>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</si>
  <si>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Observaciones</t>
  </si>
  <si>
    <t>Presentación</t>
  </si>
  <si>
    <t>Descripción subpartida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</si>
  <si>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</si>
  <si>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</si>
  <si>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</si>
  <si>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>II.</t>
  </si>
  <si>
    <t>IV.</t>
  </si>
  <si>
    <t>Deberá cotizar el 100% de las subpartidas considerando de la cantidad mínima y máxima requerida</t>
  </si>
  <si>
    <t>III.</t>
  </si>
  <si>
    <t>Nombre y firma del Representante Legal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</si>
  <si>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</si>
  <si>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</si>
  <si>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</si>
  <si>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</si>
  <si>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</si>
  <si>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</si>
  <si>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</si>
  <si>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mínimos y máximos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</si>
  <si>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</si>
  <si>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</si>
  <si>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</si>
  <si>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</si>
  <si>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</si>
  <si>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</si>
  <si>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</si>
  <si>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</si>
  <si>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</si>
  <si>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</si>
  <si>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</si>
  <si>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</si>
  <si>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</si>
  <si>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</si>
  <si>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</si>
  <si>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</si>
  <si>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</si>
  <si>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</si>
  <si>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</si>
  <si>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</si>
  <si>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</si>
  <si>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Para su cotización deberá considerar lo requerido en el apartado </t>
    </r>
    <r>
      <rPr>
        <b/>
        <sz val="10"/>
        <color theme="1"/>
        <rFont val="Montserrat"/>
      </rPr>
      <t>VII.- MANTENIMIENTO Y CONSERVACIÓN DE VEHÍCULOS TERRESTRES, AÉREOS, MARÍTIMOS, LACUSTRES Y FLUVIALES</t>
    </r>
  </si>
  <si>
    <t>SERVICIO</t>
  </si>
  <si>
    <t>SI</t>
  </si>
  <si>
    <t>NO</t>
  </si>
  <si>
    <t>LAVADO DE CARROCERIA, CHASIS, MOTOR Y ASPIRADO DE INTERIORES .</t>
  </si>
  <si>
    <t>LAVADO DE INTERIORES</t>
  </si>
  <si>
    <t>LIMPIEZA DE INYECTORES EN LABORATORIO C/U.</t>
  </si>
  <si>
    <t>CAMBIO DE INYECTORES C/U.</t>
  </si>
  <si>
    <t>CAMBIO DE BANDA DE MOTOR.</t>
  </si>
  <si>
    <t>CAMBIO DE BANDA DE ALTERNADOR.</t>
  </si>
  <si>
    <t>LIMPIEZA DE TANQUE DE COMBUSTIBLE.</t>
  </si>
  <si>
    <t>CAMBIO DE SENSOR MAF.</t>
  </si>
  <si>
    <t>CAMBIO DE SENSOR MAP.</t>
  </si>
  <si>
    <t>CAMBIO DE SENSOR OXIGENO.</t>
  </si>
  <si>
    <t>CAMBIO DE SENSOR CIGÜEÑAL.</t>
  </si>
  <si>
    <t>CAMBIO DE SENSOR DE ARBOL DE LEVAS.</t>
  </si>
  <si>
    <t>LIMPIEZA Y AJUSTE DE FRENOS.</t>
  </si>
  <si>
    <t>CAMBIO DE BOMBA DE FRENOS.</t>
  </si>
  <si>
    <t>CAMBIO DE DISCOS C/U.</t>
  </si>
  <si>
    <t>CAMBIO DE CILINDRO DE RUEDA.</t>
  </si>
  <si>
    <t>CAMBIO DE SOPORTE DE MOTOR C/U.</t>
  </si>
  <si>
    <t>CAMBIO DE BANDA DISTRIBUCION.</t>
  </si>
  <si>
    <t>CAMBIO DE AMORTIGUADORES DELANTEROS C/U.</t>
  </si>
  <si>
    <t>CAMBIO DE AMORTIGUADORES TRASEROS C/U.</t>
  </si>
  <si>
    <t>CAMBIO DE TIRANTES SUSPENSION.C/U</t>
  </si>
  <si>
    <t>CAMBIO DE ROTULAS C/U.</t>
  </si>
  <si>
    <t>CAMBIO DE BOMBA DE DIRECCION.</t>
  </si>
  <si>
    <t>CAMBIO DE ALTERNADOR.</t>
  </si>
  <si>
    <t>CAMBIO DE BATERIA.</t>
  </si>
  <si>
    <t>CAMBIO DE TERMINALES DE BATERIA C/U.</t>
  </si>
  <si>
    <t>CAMBIO DE EVAPORADOR DE CLIMA</t>
  </si>
  <si>
    <t>CAMBIO DE COMPRESOR</t>
  </si>
  <si>
    <t>MANTENIMIENTO DE CLIMA(LIMPIEZA DE LINEAS,LAVADO DE RADIADOR Y CONDENSADOR)</t>
  </si>
  <si>
    <t>CAMBIO KIT DE CLUTCH</t>
  </si>
  <si>
    <t>CAMBIO DE MARCHA</t>
  </si>
  <si>
    <t>AFINACION MAYOR FUEL INJECTION (INCLUYE CAMBIO DE ACEITE DE MOTOR, CAMBIO DE FILTRO DE ACEITE DE MOTOR, CAMBIO DE FILTRO DE AIRE, CAMBIO DE FILTRO DE GASOLINA, CAMBIO DE BUJIAS, Y LIMPIEZA DEL CUERPO DE ACELERACION).</t>
  </si>
  <si>
    <t>CAMBIO DE COLLARIN DE CAJA ESTÁNDAR</t>
  </si>
  <si>
    <t>BALANCEO</t>
  </si>
  <si>
    <t xml:space="preserve">ALINEACIÓN </t>
  </si>
  <si>
    <t>CAMBIO DE JUEGO DE BALATAS DELANTERAS.</t>
  </si>
  <si>
    <t>CAMBIO DE JUEGO DE BALATAS TRASERAS.</t>
  </si>
  <si>
    <t>CAMBIO DE CALAVERAS TRASERAS</t>
  </si>
  <si>
    <t xml:space="preserve">CAMBIO DE BOMBA DE GASOLINA </t>
  </si>
  <si>
    <t>CAMBIO DE ACEITE DE LA CAJA DE VELOCIDADES</t>
  </si>
  <si>
    <t>CAMBIO DE LIQUIDO DE FRENO</t>
  </si>
  <si>
    <t>1  CAMION DE CARGA</t>
  </si>
  <si>
    <t>5 CAMIONES LIGERO DE CARGA 4 CILINDROS ESTANDAR</t>
  </si>
  <si>
    <t>5 CAMIONES LIGERO DE CARGA 8 CILINDROS ESTANDAR</t>
  </si>
  <si>
    <t xml:space="preserve"> 6 CHASIS CABINA SENCILLA 10 CILINDROS ESTANDAR</t>
  </si>
  <si>
    <t>4 CHASIS CABINA SENCILLA 4 CILINDROS ESTANDAR</t>
  </si>
  <si>
    <t xml:space="preserve"> 14 CHASIS CABINA SENCILLA 6 CILINDROS ESTANDAR</t>
  </si>
  <si>
    <t>25 CHASIS CABINA SENCILLA 8 CILINDROS ESTANDAR</t>
  </si>
  <si>
    <t xml:space="preserve"> 17 PICK UP 8 CILINDROS ESTANDAR/AUTOMATICO</t>
  </si>
  <si>
    <t>10 PICK UP CAJA SECA 6 CILINDROS ESTANDAR/AUTOMATICO</t>
  </si>
  <si>
    <t>2 PICK UP CAJA SECA 8 CILINDROS ESTANDAR/AUTOMATICO</t>
  </si>
  <si>
    <t xml:space="preserve">11 PICK UP CHASIS CABINA SENCILLA 8 CILINDROS </t>
  </si>
  <si>
    <t xml:space="preserve">1 PICK UP CHASIS CABINA SENCILLA 6 CILINDROS </t>
  </si>
  <si>
    <t xml:space="preserve"> 1 SEDAN 3 CILINDROS ESTANDAR</t>
  </si>
  <si>
    <t xml:space="preserve"> 45 VEHICULOS SEDAN 4 CILINDROS ESTANDAR/AUTOMATICO2</t>
  </si>
  <si>
    <t>2 VEHICULOS SUV COMPACTO 6 CILINDROS ESTANDAR/AUTOMATICO</t>
  </si>
  <si>
    <t>10 VAN DE PASAJEROS 4 CILINDROS  ESTANDAR</t>
  </si>
  <si>
    <t>29 VAN DE PASAJEROS 6 CILINDROS AUTOMATICA</t>
  </si>
  <si>
    <t xml:space="preserve">15 PICK UP D/CABINA 4 CILINDROS ESTANDAR </t>
  </si>
  <si>
    <t>Columna1</t>
  </si>
  <si>
    <t>Columna2</t>
  </si>
  <si>
    <t>Cantidad
maxima</t>
  </si>
  <si>
    <t>Cantidad
minima</t>
  </si>
  <si>
    <t>Columna3</t>
  </si>
  <si>
    <t>Columna4</t>
  </si>
  <si>
    <t>Columna5</t>
  </si>
  <si>
    <t>Columna6</t>
  </si>
  <si>
    <t>Columna7</t>
  </si>
  <si>
    <t>Columna8</t>
  </si>
  <si>
    <t>Columna9</t>
  </si>
  <si>
    <t>Columna10</t>
  </si>
  <si>
    <t>Columna11</t>
  </si>
  <si>
    <t>Columna12</t>
  </si>
  <si>
    <t>Columna13</t>
  </si>
  <si>
    <t>Columna14</t>
  </si>
  <si>
    <t>Columna15</t>
  </si>
  <si>
    <t>Columna16</t>
  </si>
  <si>
    <t>Columna17</t>
  </si>
  <si>
    <t>Columna18</t>
  </si>
  <si>
    <t>Columna19</t>
  </si>
  <si>
    <t>Columna20</t>
  </si>
  <si>
    <t>Columna21</t>
  </si>
  <si>
    <t>Columna22</t>
  </si>
  <si>
    <t>Columna23</t>
  </si>
  <si>
    <t>Columna110</t>
  </si>
  <si>
    <t>Columna24</t>
  </si>
  <si>
    <t>Columna32</t>
  </si>
  <si>
    <t>Columna42</t>
  </si>
  <si>
    <t>Columna52</t>
  </si>
  <si>
    <t>Columna62</t>
  </si>
  <si>
    <t>Columna72</t>
  </si>
  <si>
    <t>Columna82</t>
  </si>
  <si>
    <t>Columna92</t>
  </si>
  <si>
    <t>Columna102</t>
  </si>
  <si>
    <t>Columna112</t>
  </si>
  <si>
    <t>Columna122</t>
  </si>
  <si>
    <t>TOTAL
SERVICIOS</t>
  </si>
  <si>
    <t>Total S/IVA
minimo</t>
  </si>
  <si>
    <t>Total S/IVA
maximo</t>
  </si>
  <si>
    <t xml:space="preserve">Precio
Unitario
sin IVA </t>
  </si>
  <si>
    <t>Columna25</t>
  </si>
  <si>
    <t>Columna26</t>
  </si>
  <si>
    <t>Columna27</t>
  </si>
  <si>
    <t>Columna28</t>
  </si>
  <si>
    <t>Columna29</t>
  </si>
  <si>
    <t>Columna30</t>
  </si>
  <si>
    <t>Columna31</t>
  </si>
  <si>
    <t>Columna33</t>
  </si>
  <si>
    <t>Columna34</t>
  </si>
  <si>
    <t>Columna35</t>
  </si>
  <si>
    <t>Columna36</t>
  </si>
  <si>
    <t>Columna37</t>
  </si>
  <si>
    <t>Columna38</t>
  </si>
  <si>
    <t>Columna39</t>
  </si>
  <si>
    <t>Columna40</t>
  </si>
  <si>
    <t>Columna41</t>
  </si>
  <si>
    <t>Columna43</t>
  </si>
  <si>
    <t>Columna44</t>
  </si>
  <si>
    <t>Columna45</t>
  </si>
  <si>
    <t>Columna46</t>
  </si>
  <si>
    <t>Columna47</t>
  </si>
  <si>
    <t>Columna48</t>
  </si>
  <si>
    <t>Columna49</t>
  </si>
  <si>
    <t>Columna50</t>
  </si>
  <si>
    <t>Columna51</t>
  </si>
  <si>
    <t>Columna53</t>
  </si>
  <si>
    <t>Columna54</t>
  </si>
  <si>
    <t>Columna55</t>
  </si>
  <si>
    <t>Columna56</t>
  </si>
  <si>
    <t>Columna57</t>
  </si>
  <si>
    <t>Columna58</t>
  </si>
  <si>
    <t>Columna59</t>
  </si>
  <si>
    <t>Columna60</t>
  </si>
  <si>
    <t>Columna61</t>
  </si>
  <si>
    <t>Columna63</t>
  </si>
  <si>
    <t>Columna64</t>
  </si>
  <si>
    <t>Columna65</t>
  </si>
  <si>
    <t>Columna66</t>
  </si>
  <si>
    <t>Columna67</t>
  </si>
  <si>
    <t>Columna68</t>
  </si>
  <si>
    <t>Columna69</t>
  </si>
  <si>
    <t>Columna70</t>
  </si>
  <si>
    <t>Columna71</t>
  </si>
  <si>
    <t>Columna73</t>
  </si>
  <si>
    <t>Columna74</t>
  </si>
  <si>
    <t>Columna75</t>
  </si>
  <si>
    <t>Columna76</t>
  </si>
  <si>
    <t>Columna77</t>
  </si>
  <si>
    <t>Columna78</t>
  </si>
  <si>
    <t>Columna79</t>
  </si>
  <si>
    <t>Columna80</t>
  </si>
  <si>
    <t>Columna81</t>
  </si>
  <si>
    <t>Columna83</t>
  </si>
  <si>
    <t>Columna84</t>
  </si>
  <si>
    <t>Columna85</t>
  </si>
  <si>
    <t>Columna86</t>
  </si>
  <si>
    <t>Columna87</t>
  </si>
  <si>
    <t>Columna88</t>
  </si>
  <si>
    <t>Columna89</t>
  </si>
  <si>
    <t>Columna90</t>
  </si>
  <si>
    <t>Columna91</t>
  </si>
  <si>
    <t>Columna93</t>
  </si>
  <si>
    <t>Columna94</t>
  </si>
  <si>
    <t>Columna95</t>
  </si>
  <si>
    <t>Columna96</t>
  </si>
  <si>
    <t>Columna97</t>
  </si>
  <si>
    <t>Columna98</t>
  </si>
  <si>
    <t>Columna99</t>
  </si>
  <si>
    <t>Columna100</t>
  </si>
  <si>
    <t>Columna101</t>
  </si>
  <si>
    <t>Columna103</t>
  </si>
  <si>
    <t>Columna104</t>
  </si>
  <si>
    <t>Columna105</t>
  </si>
  <si>
    <t>Columna106</t>
  </si>
  <si>
    <t>Columna107</t>
  </si>
  <si>
    <t>Columna108</t>
  </si>
  <si>
    <t>Columna109</t>
  </si>
  <si>
    <t>Columna111</t>
  </si>
  <si>
    <t>Columna113</t>
  </si>
  <si>
    <t>Columna114</t>
  </si>
  <si>
    <t>Columna115</t>
  </si>
  <si>
    <t>Columna116</t>
  </si>
  <si>
    <t>Columna117</t>
  </si>
  <si>
    <t>Columna118</t>
  </si>
  <si>
    <t>Columna119</t>
  </si>
  <si>
    <t>Proveedor</t>
  </si>
  <si>
    <t xml:space="preserve">4. "Cotización" información relativa a su cotización para el “MANTENIMIENTO Y CONSERVACIÓN DE VEHÍCULOS TERRESTRES, AÉREOS, MARÍTIMOS, LACUSTRES Y FLUVIALES.” </t>
  </si>
  <si>
    <t xml:space="preserve">Solicitud de cotización para la Investigación de Mercado para el servicio de " MANTENIMIENTO Y CONSERVACIÓN DE VEHÍCULOS TERRESTRES, AÉREOS, MARÍTIMOS, LACUSTRES Y FLUVIALES.” </t>
  </si>
  <si>
    <t>¿Su representada tiene contrato vigente en sector Gobierno para otorgar el  Servicio de MANTENIMIENTO Y CONSERVACIÓN DE VEHÍCULOS TERRESTRES, AÉREOS, MARÍTIMOS, LACUSTRES Y FLUVIALES.?</t>
  </si>
  <si>
    <t xml:space="preserve">Cotización para la investigación de mercado correspondiente al Servicio deSolicitud de cotización para la Investigación de Mercado para el servicio de " MANTENIMIENTO Y CONSERVACIÓN DE VEHÍCULOS TERRESTRES, AÉREOS, MARÍTIMOS, LACUSTRES Y FLUVIALES.” </t>
  </si>
  <si>
    <t xml:space="preserve">REPARACION ELECTRICA EN GENERAL (RELEVADOR, FUSIBLES, DESTELLADOR, CABLE) </t>
  </si>
  <si>
    <t>Columna1112</t>
  </si>
  <si>
    <t>Columna1162</t>
  </si>
  <si>
    <t>observacion maxima IM</t>
  </si>
  <si>
    <t>Columna1062</t>
  </si>
  <si>
    <t>Columna1012</t>
  </si>
  <si>
    <t>Columna962</t>
  </si>
  <si>
    <t>Columna912</t>
  </si>
  <si>
    <t>Columna862</t>
  </si>
  <si>
    <t>Columna812</t>
  </si>
  <si>
    <t>Columna762</t>
  </si>
  <si>
    <t>Columna712</t>
  </si>
  <si>
    <t>Columna662</t>
  </si>
  <si>
    <t>Columna612</t>
  </si>
  <si>
    <t>Columna562</t>
  </si>
  <si>
    <t>Columna512</t>
  </si>
  <si>
    <t>Columna462</t>
  </si>
  <si>
    <t>Columna412</t>
  </si>
  <si>
    <t>Columna362</t>
  </si>
  <si>
    <t>Columna312</t>
  </si>
  <si>
    <t>Columna262</t>
  </si>
  <si>
    <t>Columna212</t>
  </si>
  <si>
    <t>Columna162</t>
  </si>
  <si>
    <t>Columna1110</t>
  </si>
  <si>
    <t>Columna610</t>
  </si>
  <si>
    <t>RECTIFICACION DE DISCOS C/U.</t>
  </si>
  <si>
    <t>CAMBIO DE MANGUERA DE AGUA</t>
  </si>
  <si>
    <t xml:space="preserve"> REPARACION ELECTRICA DEL CLIMA </t>
  </si>
  <si>
    <t>CAMBIO DE CARGA DE GAS R134</t>
  </si>
  <si>
    <t>LIMPIEZA DEL SISTEMA HIDRÁULICO DE ENFRIAMIENTO</t>
  </si>
  <si>
    <t xml:space="preserve">171 PICK UP 4 CILINDROS ESTANDAR </t>
  </si>
  <si>
    <t>4 VEHICULOS SUV COMPACTO 4 CILINDROS ESTANDAR</t>
  </si>
  <si>
    <t xml:space="preserve"> 44 PICK UP 6 CILINDROS ESTANDAR</t>
  </si>
  <si>
    <t>9 VAN DE PASAJEROS 8 CILINDROS AUTOMATICO/ESTANDAR</t>
  </si>
  <si>
    <t>RELLENO DE LIQUIDO DE ANTICONGELANTE</t>
  </si>
  <si>
    <t>RELLENO DE LIQUIDO DE LIMPIAPARABRISAS</t>
  </si>
  <si>
    <t>REVISIÓN DE LUCES INTERIORES Y EXTERIORES</t>
  </si>
  <si>
    <t>Jueves 19 de Febrero de 2026 hasta las 15:00 hrs.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</si>
  <si>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</si>
  <si>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¿Su cotización es vigente, durante los próximos 90 días naturales?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</si>
  <si>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</si>
  <si>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la Secretaria y/o los Servicios de Salud del Estado de Tabasco?</t>
    </r>
  </si>
  <si>
    <t>Nombre del proveedor:</t>
  </si>
  <si>
    <t>Fecha de emisión: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</si>
</sst>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_-* #,##0_-;\-* #,##0_-;_-* &quot;-&quot;??_-;_-@_-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b/>
      <sz val="11"/>
      <name val="Montserrat"/>
    </font>
    <font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9"/>
      <color theme="1"/>
      <name val="Montserrat"/>
    </font>
    <font>
      <sz val="9"/>
      <color rgb="FF000000"/>
      <name val="Montserrat"/>
    </font>
    <font>
      <sz val="9"/>
      <name val="Montserrat"/>
    </font>
    <font>
      <b/>
      <sz val="9"/>
      <name val="Montserrat"/>
    </font>
    <font>
      <b/>
      <sz val="9"/>
      <color theme="1"/>
      <name val="Montserrat"/>
    </font>
    <font>
      <b/>
      <i/>
      <sz val="8"/>
      <color theme="1"/>
      <name val="Montserrat"/>
    </font>
  </fonts>
  <fills count="10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5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theme="9"/>
      </right>
      <top style="thin">
        <color theme="9"/>
      </top>
      <bottom style="thin">
        <color indexed="64"/>
      </bottom>
      <diagonal/>
    </border>
  </borders>
  <cellStyleXfs count="33936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43" fontId="2" fillId="0" borderId="0" applyFont="0" applyFill="0" applyBorder="0" applyAlignment="0" applyProtection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0" fillId="0" borderId="0"/>
    <xf numFmtId="0" fontId="102" fillId="0" borderId="0"/>
    <xf numFmtId="44" fontId="2" fillId="0" borderId="0" applyFont="0" applyFill="0" applyBorder="0" applyAlignment="0" applyProtection="0"/>
  </cellStyleXfs>
  <cellXfs count="181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horizontal="center" vertical="center"/>
    </xf>
    <xf numFmtId="0" fontId="29" fillId="100" borderId="0" xfId="33931" applyFont="1" applyFill="1" applyBorder="1" applyAlignment="1">
      <alignment horizontal="left" vertical="center"/>
    </xf>
    <xf numFmtId="0" fontId="97" fillId="100" borderId="0" xfId="33931" applyFont="1" applyFill="1" applyBorder="1" applyAlignment="1">
      <alignment horizontal="left" vertical="center" wrapText="1"/>
    </xf>
    <xf numFmtId="0" fontId="29" fillId="0" borderId="0" xfId="96" applyFont="1" applyAlignment="1">
      <alignment vertical="center" wrapText="1"/>
    </xf>
    <xf numFmtId="0" fontId="97" fillId="100" borderId="0" xfId="33931" applyFont="1" applyFill="1" applyBorder="1" applyAlignment="1">
      <alignment vertical="center" wrapText="1"/>
    </xf>
    <xf numFmtId="0" fontId="9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8" fillId="0" borderId="0" xfId="0" applyFont="1" applyAlignment="1">
      <alignment horizontal="right" vertical="center"/>
    </xf>
    <xf numFmtId="0" fontId="28" fillId="53" borderId="0" xfId="0" applyFont="1" applyFill="1" applyAlignment="1">
      <alignment vertical="center"/>
    </xf>
    <xf numFmtId="0" fontId="98" fillId="0" borderId="0" xfId="33932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96" fillId="0" borderId="0" xfId="0" applyFont="1" applyAlignment="1">
      <alignment horizontal="center" vertical="center" wrapText="1"/>
    </xf>
    <xf numFmtId="0" fontId="29" fillId="100" borderId="0" xfId="33931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0" fontId="29" fillId="0" borderId="10" xfId="33930" applyFont="1" applyFill="1" applyBorder="1" applyAlignment="1">
      <alignment horizontal="center" vertical="center"/>
    </xf>
    <xf numFmtId="0" fontId="29" fillId="0" borderId="10" xfId="33930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4" fillId="0" borderId="0" xfId="0" applyFont="1"/>
    <xf numFmtId="0" fontId="106" fillId="96" borderId="0" xfId="0" applyFont="1" applyFill="1" applyProtection="1">
      <protection hidden="1"/>
    </xf>
    <xf numFmtId="0" fontId="106" fillId="96" borderId="0" xfId="0" applyFont="1" applyFill="1" applyAlignment="1" applyProtection="1">
      <alignment horizontal="left" vertical="center" wrapText="1"/>
      <protection hidden="1"/>
    </xf>
    <xf numFmtId="0" fontId="106" fillId="96" borderId="0" xfId="0" applyFont="1" applyFill="1" applyAlignment="1" applyProtection="1">
      <alignment horizontal="left"/>
      <protection hidden="1"/>
    </xf>
    <xf numFmtId="0" fontId="106" fillId="96" borderId="0" xfId="0" applyFont="1" applyFill="1" applyAlignment="1" applyProtection="1">
      <alignment vertical="center"/>
      <protection hidden="1"/>
    </xf>
    <xf numFmtId="0" fontId="107" fillId="96" borderId="0" xfId="0" applyFont="1" applyFill="1" applyProtection="1">
      <protection hidden="1"/>
    </xf>
    <xf numFmtId="0" fontId="106" fillId="0" borderId="0" xfId="0" applyFont="1" applyProtection="1">
      <protection hidden="1"/>
    </xf>
    <xf numFmtId="0" fontId="109" fillId="0" borderId="0" xfId="0" applyFont="1" applyAlignment="1" applyProtection="1">
      <alignment horizontal="center" vertical="center"/>
      <protection hidden="1"/>
    </xf>
    <xf numFmtId="0" fontId="105" fillId="96" borderId="0" xfId="0" applyFont="1" applyFill="1" applyAlignment="1" applyProtection="1">
      <alignment vertical="center" wrapText="1"/>
      <protection hidden="1"/>
    </xf>
    <xf numFmtId="0" fontId="104" fillId="53" borderId="0" xfId="0" applyFont="1" applyFill="1"/>
    <xf numFmtId="0" fontId="112" fillId="53" borderId="0" xfId="90" applyFont="1" applyFill="1" applyAlignment="1">
      <alignment vertical="center" wrapText="1"/>
    </xf>
    <xf numFmtId="0" fontId="106" fillId="53" borderId="0" xfId="0" applyFont="1" applyFill="1"/>
    <xf numFmtId="0" fontId="106" fillId="0" borderId="0" xfId="0" applyFont="1"/>
    <xf numFmtId="0" fontId="106" fillId="53" borderId="17" xfId="0" applyFont="1" applyFill="1" applyBorder="1"/>
    <xf numFmtId="0" fontId="104" fillId="53" borderId="0" xfId="0" applyFont="1" applyFill="1" applyAlignment="1">
      <alignment wrapText="1"/>
    </xf>
    <xf numFmtId="0" fontId="118" fillId="53" borderId="0" xfId="0" applyFont="1" applyFill="1"/>
    <xf numFmtId="0" fontId="118" fillId="53" borderId="0" xfId="0" applyFont="1" applyFill="1" applyAlignment="1">
      <alignment wrapText="1"/>
    </xf>
    <xf numFmtId="0" fontId="120" fillId="99" borderId="28" xfId="5990" applyFont="1" applyFill="1" applyBorder="1" applyAlignment="1">
      <alignment vertical="center"/>
    </xf>
    <xf numFmtId="0" fontId="119" fillId="99" borderId="9" xfId="0" applyFont="1" applyFill="1" applyBorder="1" applyAlignment="1">
      <alignment horizontal="center" vertical="center"/>
    </xf>
    <xf numFmtId="0" fontId="119" fillId="99" borderId="9" xfId="0" applyFont="1" applyFill="1" applyBorder="1" applyAlignment="1">
      <alignment horizontal="center" vertical="center" wrapText="1"/>
    </xf>
    <xf numFmtId="0" fontId="106" fillId="0" borderId="9" xfId="0" applyFont="1" applyBorder="1" applyAlignment="1">
      <alignment horizontal="center" vertical="center"/>
    </xf>
    <xf numFmtId="0" fontId="106" fillId="53" borderId="9" xfId="0" applyFont="1" applyFill="1" applyBorder="1" applyAlignment="1">
      <alignment horizontal="justify" vertical="center" wrapText="1"/>
    </xf>
    <xf numFmtId="0" fontId="105" fillId="53" borderId="9" xfId="0" applyFont="1" applyFill="1" applyBorder="1" applyAlignment="1">
      <alignment horizontal="center" vertical="center" wrapText="1"/>
    </xf>
    <xf numFmtId="0" fontId="105" fillId="0" borderId="9" xfId="0" applyFont="1" applyBorder="1" applyAlignment="1" applyProtection="1">
      <alignment horizontal="center" vertical="center" wrapText="1"/>
      <protection locked="0"/>
    </xf>
    <xf numFmtId="0" fontId="106" fillId="53" borderId="9" xfId="0" applyFont="1" applyFill="1" applyBorder="1" applyAlignment="1">
      <alignment horizontal="center" wrapText="1"/>
    </xf>
    <xf numFmtId="0" fontId="122" fillId="53" borderId="9" xfId="0" applyFont="1" applyFill="1" applyBorder="1" applyAlignment="1">
      <alignment horizontal="justify" vertical="center" wrapText="1"/>
    </xf>
    <xf numFmtId="0" fontId="106" fillId="53" borderId="0" xfId="0" applyFont="1" applyFill="1" applyAlignment="1">
      <alignment wrapText="1"/>
    </xf>
    <xf numFmtId="0" fontId="104" fillId="0" borderId="0" xfId="0" applyFont="1" applyAlignment="1">
      <alignment wrapText="1"/>
    </xf>
    <xf numFmtId="0" fontId="115" fillId="0" borderId="36" xfId="0" applyFont="1" applyBorder="1" applyAlignment="1">
      <alignment horizontal="center" vertical="center"/>
    </xf>
    <xf numFmtId="0" fontId="115" fillId="0" borderId="40" xfId="0" applyFont="1" applyBorder="1" applyAlignment="1">
      <alignment horizontal="center" vertical="center"/>
    </xf>
    <xf numFmtId="0" fontId="115" fillId="0" borderId="44" xfId="0" applyFont="1" applyBorder="1" applyAlignment="1">
      <alignment horizontal="center" vertical="center"/>
    </xf>
    <xf numFmtId="0" fontId="116" fillId="53" borderId="47" xfId="0" applyFont="1" applyFill="1" applyBorder="1" applyAlignment="1">
      <alignment vertical="center" wrapText="1"/>
    </xf>
    <xf numFmtId="0" fontId="116" fillId="53" borderId="48" xfId="0" applyFont="1" applyFill="1" applyBorder="1" applyAlignment="1">
      <alignment vertical="center" wrapText="1"/>
    </xf>
    <xf numFmtId="0" fontId="28" fillId="0" borderId="9" xfId="0" applyFont="1" applyBorder="1" applyAlignment="1">
      <alignment horizontal="center" vertical="center" wrapText="1"/>
    </xf>
    <xf numFmtId="0" fontId="98" fillId="0" borderId="35" xfId="0" applyFont="1" applyBorder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44" fontId="126" fillId="53" borderId="50" xfId="33935" applyFont="1" applyFill="1" applyBorder="1" applyAlignment="1">
      <alignment horizontal="left" vertical="center" wrapText="1"/>
    </xf>
    <xf numFmtId="0" fontId="127" fillId="53" borderId="9" xfId="0" applyFont="1" applyFill="1" applyBorder="1" applyAlignment="1">
      <alignment horizontal="center" vertical="center"/>
    </xf>
    <xf numFmtId="190" fontId="126" fillId="53" borderId="9" xfId="33929" applyNumberFormat="1" applyFont="1" applyFill="1" applyBorder="1" applyAlignment="1">
      <alignment vertical="center" wrapText="1"/>
    </xf>
    <xf numFmtId="44" fontId="126" fillId="53" borderId="35" xfId="33935" applyFont="1" applyFill="1" applyBorder="1" applyAlignment="1">
      <alignment horizontal="left" vertical="center" wrapText="1"/>
    </xf>
    <xf numFmtId="44" fontId="126" fillId="53" borderId="9" xfId="33935" applyFont="1" applyFill="1" applyBorder="1" applyAlignment="1">
      <alignment horizontal="left" vertical="center" wrapText="1"/>
    </xf>
    <xf numFmtId="0" fontId="127" fillId="53" borderId="49" xfId="0" applyFont="1" applyFill="1" applyBorder="1" applyAlignment="1">
      <alignment horizontal="center" vertical="center"/>
    </xf>
    <xf numFmtId="44" fontId="125" fillId="53" borderId="9" xfId="33935" applyFont="1" applyFill="1" applyBorder="1" applyAlignment="1">
      <alignment horizontal="left" vertical="center" wrapText="1"/>
    </xf>
    <xf numFmtId="44" fontId="125" fillId="53" borderId="9" xfId="33935" applyFont="1" applyFill="1" applyBorder="1" applyAlignment="1">
      <alignment horizontal="left" vertical="center"/>
    </xf>
    <xf numFmtId="0" fontId="125" fillId="53" borderId="0" xfId="0" applyFont="1" applyFill="1" applyAlignment="1">
      <alignment vertical="center"/>
    </xf>
    <xf numFmtId="0" fontId="125" fillId="53" borderId="9" xfId="0" applyFont="1" applyFill="1" applyBorder="1" applyAlignment="1">
      <alignment horizontal="center" vertical="center" wrapText="1"/>
    </xf>
    <xf numFmtId="44" fontId="127" fillId="53" borderId="9" xfId="33935" applyFont="1" applyFill="1" applyBorder="1" applyAlignment="1">
      <alignment horizontal="left" vertical="center" wrapText="1"/>
    </xf>
    <xf numFmtId="0" fontId="126" fillId="53" borderId="49" xfId="0" applyFont="1" applyFill="1" applyBorder="1" applyAlignment="1">
      <alignment vertical="center" wrapText="1"/>
    </xf>
    <xf numFmtId="0" fontId="125" fillId="53" borderId="9" xfId="0" applyFont="1" applyFill="1" applyBorder="1" applyAlignment="1">
      <alignment vertical="center"/>
    </xf>
    <xf numFmtId="44" fontId="125" fillId="53" borderId="0" xfId="33935" applyFont="1" applyFill="1" applyBorder="1" applyAlignment="1">
      <alignment horizontal="left" vertical="center"/>
    </xf>
    <xf numFmtId="44" fontId="125" fillId="53" borderId="35" xfId="33935" applyFont="1" applyFill="1" applyBorder="1" applyAlignment="1">
      <alignment horizontal="left" vertical="center"/>
    </xf>
    <xf numFmtId="44" fontId="126" fillId="53" borderId="49" xfId="33935" applyFont="1" applyFill="1" applyBorder="1" applyAlignment="1">
      <alignment vertical="center" wrapText="1"/>
    </xf>
    <xf numFmtId="44" fontId="127" fillId="53" borderId="49" xfId="33935" applyFont="1" applyFill="1" applyBorder="1" applyAlignment="1">
      <alignment horizontal="left" vertical="center" wrapText="1"/>
    </xf>
    <xf numFmtId="1" fontId="127" fillId="53" borderId="9" xfId="0" applyNumberFormat="1" applyFont="1" applyFill="1" applyBorder="1" applyAlignment="1">
      <alignment horizontal="center" vertical="center"/>
    </xf>
    <xf numFmtId="1" fontId="127" fillId="53" borderId="49" xfId="0" applyNumberFormat="1" applyFont="1" applyFill="1" applyBorder="1" applyAlignment="1">
      <alignment horizontal="center" vertical="center"/>
    </xf>
    <xf numFmtId="1" fontId="127" fillId="53" borderId="49" xfId="33935" applyNumberFormat="1" applyFont="1" applyFill="1" applyBorder="1" applyAlignment="1">
      <alignment horizontal="center" vertical="center"/>
    </xf>
    <xf numFmtId="0" fontId="127" fillId="53" borderId="24" xfId="0" applyFont="1" applyFill="1" applyBorder="1" applyAlignment="1">
      <alignment horizontal="center" vertical="center"/>
    </xf>
    <xf numFmtId="49" fontId="101" fillId="100" borderId="9" xfId="33933" applyNumberFormat="1" applyFont="1" applyFill="1" applyBorder="1" applyAlignment="1">
      <alignment horizontal="center" vertical="center" wrapText="1"/>
    </xf>
    <xf numFmtId="49" fontId="101" fillId="100" borderId="51" xfId="33933" applyNumberFormat="1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49" fontId="101" fillId="100" borderId="9" xfId="33933" applyNumberFormat="1" applyFont="1" applyFill="1" applyBorder="1" applyAlignment="1" applyProtection="1">
      <alignment horizontal="center" vertical="center" wrapText="1"/>
      <protection locked="0"/>
    </xf>
    <xf numFmtId="49" fontId="101" fillId="100" borderId="51" xfId="33933" applyNumberFormat="1" applyFont="1" applyFill="1" applyBorder="1" applyAlignment="1" applyProtection="1">
      <alignment horizontal="center" vertical="center" wrapText="1"/>
      <protection locked="0"/>
    </xf>
    <xf numFmtId="3" fontId="127" fillId="53" borderId="9" xfId="0" applyNumberFormat="1" applyFont="1" applyFill="1" applyBorder="1" applyAlignment="1">
      <alignment horizontal="center" vertical="center"/>
    </xf>
    <xf numFmtId="3" fontId="28" fillId="0" borderId="9" xfId="0" applyNumberFormat="1" applyFont="1" applyBorder="1" applyAlignment="1">
      <alignment horizontal="center" vertical="center"/>
    </xf>
    <xf numFmtId="0" fontId="126" fillId="53" borderId="9" xfId="0" applyFont="1" applyFill="1" applyBorder="1" applyAlignment="1">
      <alignment horizontal="center" vertical="center"/>
    </xf>
    <xf numFmtId="0" fontId="125" fillId="53" borderId="0" xfId="0" applyFont="1" applyFill="1" applyAlignment="1" applyProtection="1">
      <alignment vertical="center"/>
      <protection locked="0"/>
    </xf>
    <xf numFmtId="49" fontId="101" fillId="100" borderId="0" xfId="33933" applyNumberFormat="1" applyFont="1" applyFill="1" applyBorder="1" applyAlignment="1">
      <alignment horizontal="center" vertical="center" wrapText="1"/>
    </xf>
    <xf numFmtId="44" fontId="125" fillId="53" borderId="16" xfId="33935" applyFont="1" applyFill="1" applyBorder="1" applyAlignment="1">
      <alignment horizontal="left" vertical="center"/>
    </xf>
    <xf numFmtId="0" fontId="128" fillId="102" borderId="9" xfId="0" applyFont="1" applyFill="1" applyBorder="1" applyAlignment="1">
      <alignment horizontal="center" vertical="center"/>
    </xf>
    <xf numFmtId="1" fontId="128" fillId="102" borderId="9" xfId="0" applyNumberFormat="1" applyFont="1" applyFill="1" applyBorder="1" applyAlignment="1">
      <alignment horizontal="center" vertical="center"/>
    </xf>
    <xf numFmtId="1" fontId="128" fillId="102" borderId="49" xfId="33935" applyNumberFormat="1" applyFont="1" applyFill="1" applyBorder="1" applyAlignment="1">
      <alignment horizontal="center" vertical="center"/>
    </xf>
    <xf numFmtId="0" fontId="128" fillId="102" borderId="9" xfId="0" applyFont="1" applyFill="1" applyBorder="1" applyAlignment="1">
      <alignment horizontal="center" vertical="center" wrapText="1"/>
    </xf>
    <xf numFmtId="1" fontId="128" fillId="53" borderId="9" xfId="0" applyNumberFormat="1" applyFont="1" applyFill="1" applyBorder="1" applyAlignment="1">
      <alignment horizontal="center" vertical="center"/>
    </xf>
    <xf numFmtId="0" fontId="128" fillId="53" borderId="9" xfId="0" applyFont="1" applyFill="1" applyBorder="1" applyAlignment="1">
      <alignment horizontal="center" vertical="center"/>
    </xf>
    <xf numFmtId="0" fontId="128" fillId="53" borderId="9" xfId="0" applyFont="1" applyFill="1" applyBorder="1" applyAlignment="1">
      <alignment horizontal="center" vertical="center" wrapText="1"/>
    </xf>
    <xf numFmtId="1" fontId="128" fillId="53" borderId="49" xfId="0" applyNumberFormat="1" applyFont="1" applyFill="1" applyBorder="1" applyAlignment="1">
      <alignment horizontal="center" vertical="center"/>
    </xf>
    <xf numFmtId="0" fontId="128" fillId="53" borderId="24" xfId="0" applyFont="1" applyFill="1" applyBorder="1" applyAlignment="1">
      <alignment horizontal="center" vertical="center"/>
    </xf>
    <xf numFmtId="1" fontId="129" fillId="53" borderId="9" xfId="33935" applyNumberFormat="1" applyFont="1" applyFill="1" applyBorder="1" applyAlignment="1">
      <alignment horizontal="center" vertical="center"/>
    </xf>
    <xf numFmtId="1" fontId="125" fillId="53" borderId="9" xfId="33935" applyNumberFormat="1" applyFont="1" applyFill="1" applyBorder="1" applyAlignment="1">
      <alignment horizontal="center" vertical="center"/>
    </xf>
    <xf numFmtId="1" fontId="128" fillId="53" borderId="49" xfId="33935" applyNumberFormat="1" applyFont="1" applyFill="1" applyBorder="1" applyAlignment="1">
      <alignment horizontal="center" vertical="center"/>
    </xf>
    <xf numFmtId="0" fontId="128" fillId="53" borderId="49" xfId="0" applyFont="1" applyFill="1" applyBorder="1" applyAlignment="1">
      <alignment horizontal="center" vertical="center"/>
    </xf>
    <xf numFmtId="0" fontId="28" fillId="53" borderId="0" xfId="0" applyFont="1" applyFill="1" applyAlignment="1">
      <alignment horizontal="center" vertical="center" wrapText="1"/>
    </xf>
    <xf numFmtId="0" fontId="29" fillId="53" borderId="10" xfId="33930" applyFont="1" applyFill="1" applyBorder="1" applyAlignment="1">
      <alignment horizontal="center" vertical="center" wrapText="1"/>
    </xf>
    <xf numFmtId="44" fontId="127" fillId="0" borderId="49" xfId="33935" applyFont="1" applyFill="1" applyBorder="1" applyAlignment="1">
      <alignment horizontal="left" vertical="center" wrapText="1"/>
    </xf>
    <xf numFmtId="44" fontId="125" fillId="0" borderId="9" xfId="33935" applyFont="1" applyFill="1" applyBorder="1" applyAlignment="1">
      <alignment horizontal="left" vertical="center" wrapText="1"/>
    </xf>
    <xf numFmtId="44" fontId="127" fillId="0" borderId="9" xfId="33935" applyFont="1" applyFill="1" applyBorder="1" applyAlignment="1">
      <alignment horizontal="left" vertical="center" wrapText="1"/>
    </xf>
    <xf numFmtId="0" fontId="127" fillId="0" borderId="9" xfId="0" applyFont="1" applyFill="1" applyBorder="1" applyAlignment="1">
      <alignment horizontal="center" vertical="center"/>
    </xf>
    <xf numFmtId="3" fontId="127" fillId="0" borderId="9" xfId="0" applyNumberFormat="1" applyFont="1" applyFill="1" applyBorder="1" applyAlignment="1">
      <alignment horizontal="center" vertical="center"/>
    </xf>
    <xf numFmtId="0" fontId="103" fillId="0" borderId="0" xfId="0" applyFont="1" applyAlignment="1">
      <alignment horizontal="left"/>
    </xf>
    <xf numFmtId="0" fontId="105" fillId="96" borderId="0" xfId="0" applyFont="1" applyFill="1" applyAlignment="1" applyProtection="1">
      <alignment horizontal="left" vertical="center"/>
      <protection hidden="1"/>
    </xf>
    <xf numFmtId="0" fontId="106" fillId="96" borderId="0" xfId="0" applyFont="1" applyFill="1" applyAlignment="1" applyProtection="1">
      <alignment horizontal="left"/>
      <protection hidden="1"/>
    </xf>
    <xf numFmtId="0" fontId="105" fillId="96" borderId="0" xfId="0" applyFont="1" applyFill="1" applyAlignment="1" applyProtection="1">
      <alignment horizontal="left"/>
      <protection hidden="1"/>
    </xf>
    <xf numFmtId="0" fontId="106" fillId="96" borderId="0" xfId="0" applyFont="1" applyFill="1" applyAlignment="1" applyProtection="1">
      <alignment horizontal="left" vertical="center" wrapText="1"/>
      <protection hidden="1"/>
    </xf>
    <xf numFmtId="0" fontId="106" fillId="96" borderId="0" xfId="0" applyFont="1" applyFill="1" applyAlignment="1" applyProtection="1">
      <alignment horizontal="left" vertical="center"/>
      <protection hidden="1"/>
    </xf>
    <xf numFmtId="0" fontId="106" fillId="0" borderId="0" xfId="0" applyFont="1" applyAlignment="1" applyProtection="1">
      <alignment horizontal="left" vertical="center" wrapText="1"/>
      <protection hidden="1"/>
    </xf>
    <xf numFmtId="0" fontId="105" fillId="96" borderId="0" xfId="0" applyFont="1" applyFill="1" applyAlignment="1" applyProtection="1">
      <alignment wrapText="1"/>
      <protection hidden="1"/>
    </xf>
    <xf numFmtId="0" fontId="110" fillId="0" borderId="0" xfId="0" applyFont="1" applyProtection="1">
      <protection hidden="1"/>
    </xf>
    <xf numFmtId="0" fontId="106" fillId="96" borderId="0" xfId="0" applyFont="1" applyFill="1" applyAlignment="1" applyProtection="1">
      <alignment horizontal="left" vertical="top" wrapText="1"/>
      <protection hidden="1"/>
    </xf>
    <xf numFmtId="0" fontId="108" fillId="96" borderId="0" xfId="0" applyFont="1" applyFill="1" applyAlignment="1" applyProtection="1">
      <alignment horizontal="center" vertical="center"/>
      <protection hidden="1"/>
    </xf>
    <xf numFmtId="0" fontId="109" fillId="97" borderId="0" xfId="0" applyFont="1" applyFill="1" applyAlignment="1" applyProtection="1">
      <alignment horizontal="center" vertical="center"/>
      <protection hidden="1"/>
    </xf>
    <xf numFmtId="0" fontId="116" fillId="53" borderId="41" xfId="0" applyFont="1" applyFill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5" fillId="53" borderId="40" xfId="0" applyFont="1" applyFill="1" applyBorder="1" applyAlignment="1">
      <alignment horizontal="center" vertical="center"/>
    </xf>
    <xf numFmtId="0" fontId="115" fillId="53" borderId="43" xfId="0" applyFont="1" applyFill="1" applyBorder="1" applyAlignment="1">
      <alignment horizontal="center" vertical="center"/>
    </xf>
    <xf numFmtId="0" fontId="116" fillId="53" borderId="45" xfId="0" applyFont="1" applyFill="1" applyBorder="1" applyAlignment="1">
      <alignment horizontal="left" vertical="center" wrapText="1"/>
    </xf>
    <xf numFmtId="0" fontId="116" fillId="53" borderId="46" xfId="0" applyFont="1" applyFill="1" applyBorder="1" applyAlignment="1">
      <alignment horizontal="left" vertical="center" wrapText="1"/>
    </xf>
    <xf numFmtId="0" fontId="130" fillId="53" borderId="0" xfId="0" applyFont="1" applyFill="1" applyAlignment="1">
      <alignment horizontal="center" vertical="center" wrapText="1"/>
    </xf>
    <xf numFmtId="0" fontId="117" fillId="53" borderId="0" xfId="0" applyFont="1" applyFill="1" applyAlignment="1">
      <alignment horizontal="center" vertical="center" wrapText="1"/>
    </xf>
    <xf numFmtId="0" fontId="106" fillId="0" borderId="0" xfId="0" applyFont="1" applyAlignment="1">
      <alignment horizontal="center" wrapText="1"/>
    </xf>
    <xf numFmtId="0" fontId="106" fillId="0" borderId="0" xfId="0" applyFont="1" applyAlignment="1">
      <alignment horizontal="center"/>
    </xf>
    <xf numFmtId="0" fontId="116" fillId="0" borderId="41" xfId="0" applyFont="1" applyBorder="1" applyAlignment="1">
      <alignment horizontal="left" vertical="center" wrapText="1"/>
    </xf>
    <xf numFmtId="0" fontId="116" fillId="0" borderId="42" xfId="0" applyFont="1" applyBorder="1" applyAlignment="1">
      <alignment horizontal="left" vertical="center" wrapText="1"/>
    </xf>
    <xf numFmtId="0" fontId="124" fillId="53" borderId="41" xfId="0" applyFont="1" applyFill="1" applyBorder="1" applyAlignment="1">
      <alignment horizontal="left" vertical="center" wrapText="1"/>
    </xf>
    <xf numFmtId="0" fontId="124" fillId="53" borderId="42" xfId="0" applyFont="1" applyFill="1" applyBorder="1" applyAlignment="1">
      <alignment horizontal="left" vertical="center" wrapText="1"/>
    </xf>
    <xf numFmtId="0" fontId="106" fillId="53" borderId="0" xfId="0" applyFont="1" applyFill="1" applyAlignment="1">
      <alignment horizontal="center"/>
    </xf>
    <xf numFmtId="0" fontId="106" fillId="53" borderId="10" xfId="0" applyFont="1" applyFill="1" applyBorder="1" applyAlignment="1">
      <alignment horizontal="left"/>
    </xf>
    <xf numFmtId="0" fontId="116" fillId="53" borderId="37" xfId="0" applyFont="1" applyFill="1" applyBorder="1" applyAlignment="1">
      <alignment horizontal="left" vertical="center"/>
    </xf>
    <xf numFmtId="0" fontId="116" fillId="53" borderId="38" xfId="0" applyFont="1" applyFill="1" applyBorder="1" applyAlignment="1">
      <alignment horizontal="left" vertical="center"/>
    </xf>
    <xf numFmtId="0" fontId="115" fillId="53" borderId="36" xfId="0" applyFont="1" applyFill="1" applyBorder="1" applyAlignment="1">
      <alignment horizontal="center" vertical="center"/>
    </xf>
    <xf numFmtId="0" fontId="115" fillId="53" borderId="39" xfId="0" applyFont="1" applyFill="1" applyBorder="1" applyAlignment="1">
      <alignment horizontal="center" vertical="center"/>
    </xf>
    <xf numFmtId="0" fontId="116" fillId="53" borderId="40" xfId="0" applyFont="1" applyFill="1" applyBorder="1" applyAlignment="1">
      <alignment horizontal="center" vertical="center"/>
    </xf>
    <xf numFmtId="0" fontId="116" fillId="53" borderId="43" xfId="0" applyFont="1" applyFill="1" applyBorder="1" applyAlignment="1">
      <alignment horizontal="center" vertical="center"/>
    </xf>
    <xf numFmtId="0" fontId="106" fillId="53" borderId="23" xfId="0" applyFont="1" applyFill="1" applyBorder="1" applyAlignment="1">
      <alignment horizontal="left" vertical="top"/>
    </xf>
    <xf numFmtId="0" fontId="106" fillId="53" borderId="17" xfId="0" applyFont="1" applyFill="1" applyBorder="1" applyAlignment="1">
      <alignment horizontal="left" vertical="top"/>
    </xf>
    <xf numFmtId="0" fontId="106" fillId="53" borderId="24" xfId="0" applyFont="1" applyFill="1" applyBorder="1" applyAlignment="1">
      <alignment horizontal="left" vertical="top"/>
    </xf>
    <xf numFmtId="0" fontId="106" fillId="53" borderId="25" xfId="0" applyFont="1" applyFill="1" applyBorder="1" applyAlignment="1">
      <alignment horizontal="left" vertical="top"/>
    </xf>
    <xf numFmtId="0" fontId="106" fillId="53" borderId="0" xfId="0" applyFont="1" applyFill="1" applyAlignment="1">
      <alignment horizontal="left" vertical="top"/>
    </xf>
    <xf numFmtId="0" fontId="106" fillId="53" borderId="22" xfId="0" applyFont="1" applyFill="1" applyBorder="1" applyAlignment="1">
      <alignment horizontal="left" vertical="top"/>
    </xf>
    <xf numFmtId="0" fontId="106" fillId="53" borderId="26" xfId="0" applyFont="1" applyFill="1" applyBorder="1" applyAlignment="1">
      <alignment horizontal="left" vertical="top"/>
    </xf>
    <xf numFmtId="0" fontId="106" fillId="53" borderId="10" xfId="0" applyFont="1" applyFill="1" applyBorder="1" applyAlignment="1">
      <alignment horizontal="left" vertical="top"/>
    </xf>
    <xf numFmtId="0" fontId="106" fillId="53" borderId="27" xfId="0" applyFont="1" applyFill="1" applyBorder="1" applyAlignment="1">
      <alignment horizontal="left" vertical="top"/>
    </xf>
    <xf numFmtId="0" fontId="94" fillId="53" borderId="10" xfId="33927" applyFill="1" applyBorder="1" applyAlignment="1">
      <alignment horizontal="left"/>
    </xf>
    <xf numFmtId="0" fontId="94" fillId="53" borderId="11" xfId="33927" applyFill="1" applyBorder="1" applyAlignment="1">
      <alignment horizontal="left"/>
    </xf>
    <xf numFmtId="0" fontId="106" fillId="53" borderId="11" xfId="0" applyFont="1" applyFill="1" applyBorder="1" applyAlignment="1">
      <alignment horizontal="left"/>
    </xf>
    <xf numFmtId="0" fontId="114" fillId="99" borderId="0" xfId="5990" applyFont="1" applyFill="1" applyAlignment="1">
      <alignment horizontal="center"/>
    </xf>
    <xf numFmtId="0" fontId="106" fillId="53" borderId="0" xfId="0" applyFont="1" applyFill="1" applyAlignment="1">
      <alignment horizontal="left"/>
    </xf>
    <xf numFmtId="0" fontId="106" fillId="53" borderId="10" xfId="0" applyFont="1" applyFill="1" applyBorder="1"/>
    <xf numFmtId="0" fontId="106" fillId="53" borderId="0" xfId="0" applyFont="1" applyFill="1" applyAlignment="1">
      <alignment horizontal="right"/>
    </xf>
    <xf numFmtId="0" fontId="94" fillId="53" borderId="10" xfId="33927" applyFill="1" applyBorder="1"/>
    <xf numFmtId="0" fontId="106" fillId="53" borderId="10" xfId="0" applyFont="1" applyFill="1" applyBorder="1" applyAlignment="1">
      <alignment horizontal="center"/>
    </xf>
    <xf numFmtId="0" fontId="111" fillId="98" borderId="0" xfId="90" applyFont="1" applyFill="1" applyAlignment="1">
      <alignment horizontal="center" vertical="center" wrapText="1"/>
    </xf>
    <xf numFmtId="0" fontId="104" fillId="53" borderId="0" xfId="0" applyFont="1" applyFill="1" applyAlignment="1">
      <alignment horizontal="right"/>
    </xf>
    <xf numFmtId="14" fontId="104" fillId="53" borderId="15" xfId="0" applyNumberFormat="1" applyFont="1" applyFill="1" applyBorder="1" applyAlignment="1">
      <alignment horizontal="center"/>
    </xf>
    <xf numFmtId="14" fontId="104" fillId="53" borderId="11" xfId="0" applyNumberFormat="1" applyFont="1" applyFill="1" applyBorder="1" applyAlignment="1">
      <alignment horizontal="center"/>
    </xf>
    <xf numFmtId="14" fontId="104" fillId="53" borderId="16" xfId="0" applyNumberFormat="1" applyFont="1" applyFill="1" applyBorder="1" applyAlignment="1">
      <alignment horizontal="center"/>
    </xf>
    <xf numFmtId="0" fontId="113" fillId="53" borderId="17" xfId="0" applyFont="1" applyFill="1" applyBorder="1" applyAlignment="1">
      <alignment horizontal="center" vertical="top"/>
    </xf>
    <xf numFmtId="0" fontId="119" fillId="98" borderId="29" xfId="90" applyFont="1" applyFill="1" applyBorder="1" applyAlignment="1">
      <alignment horizontal="center" vertical="center" wrapText="1"/>
    </xf>
    <xf numFmtId="0" fontId="119" fillId="98" borderId="30" xfId="90" applyFont="1" applyFill="1" applyBorder="1" applyAlignment="1">
      <alignment horizontal="center" vertical="center" wrapText="1"/>
    </xf>
    <xf numFmtId="0" fontId="119" fillId="98" borderId="31" xfId="90" applyFont="1" applyFill="1" applyBorder="1" applyAlignment="1">
      <alignment horizontal="center" vertical="center" wrapText="1"/>
    </xf>
    <xf numFmtId="0" fontId="121" fillId="99" borderId="32" xfId="5990" applyFont="1" applyFill="1" applyBorder="1" applyAlignment="1">
      <alignment horizontal="center" vertical="center"/>
    </xf>
    <xf numFmtId="0" fontId="121" fillId="99" borderId="33" xfId="5990" applyFont="1" applyFill="1" applyBorder="1" applyAlignment="1">
      <alignment horizontal="center" vertical="center"/>
    </xf>
    <xf numFmtId="0" fontId="121" fillId="99" borderId="34" xfId="5990" applyFont="1" applyFill="1" applyBorder="1" applyAlignment="1">
      <alignment horizontal="center" vertical="center"/>
    </xf>
    <xf numFmtId="0" fontId="101" fillId="101" borderId="15" xfId="33933" applyFont="1" applyFill="1" applyBorder="1" applyAlignment="1">
      <alignment horizontal="center" vertical="center" wrapText="1"/>
    </xf>
    <xf numFmtId="0" fontId="101" fillId="101" borderId="11" xfId="33933" applyFont="1" applyFill="1" applyBorder="1" applyAlignment="1">
      <alignment horizontal="center" vertical="center" wrapText="1"/>
    </xf>
    <xf numFmtId="0" fontId="101" fillId="101" borderId="16" xfId="33933" applyFont="1" applyFill="1" applyBorder="1" applyAlignment="1">
      <alignment horizontal="center" vertical="center" wrapText="1"/>
    </xf>
    <xf numFmtId="0" fontId="101" fillId="101" borderId="9" xfId="33933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 vertical="center"/>
    </xf>
    <xf numFmtId="0" fontId="99" fillId="0" borderId="0" xfId="0" applyFont="1" applyAlignment="1">
      <alignment horizontal="left" vertical="center"/>
    </xf>
    <xf numFmtId="0" fontId="98" fillId="99" borderId="0" xfId="33932" applyFont="1" applyFill="1" applyAlignment="1">
      <alignment horizontal="left" vertical="center"/>
    </xf>
    <xf numFmtId="0" fontId="129" fillId="53" borderId="9" xfId="0" applyFont="1" applyFill="1" applyBorder="1" applyAlignment="1">
      <alignment horizontal="center" vertical="center"/>
    </xf>
    <xf numFmtId="0" fontId="129" fillId="53" borderId="9" xfId="33935" applyNumberFormat="1" applyFont="1" applyFill="1" applyBorder="1" applyAlignment="1">
      <alignment horizontal="center" vertical="center"/>
    </xf>
  </cellXfs>
  <cellStyles count="33936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" xfId="33930" builtinId="33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" xfId="33931" builtinId="41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" xfId="33929" builtinId="3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" xfId="33935" builtinId="4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4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3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32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173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tserrat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1" formatCode="0"/>
      <fill>
        <patternFill patternType="solid">
          <fgColor indexed="64"/>
          <bgColor rgb="FFFF000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Montserrat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ontserrat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auto="1"/>
        <name val="Montserrat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numFmt numFmtId="30" formatCode="@"/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606675" cy="9126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49130" cy="94260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1077523</xdr:colOff>
      <xdr:row>0</xdr:row>
      <xdr:rowOff>933824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E4398503-208B-4137-8429-8CFD023B7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0"/>
          <a:ext cx="2630098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tabfilesrv01\Investigacio%20de%20Mercado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id="2" name="Tabla122323" displayName="Tabla122323" ref="D18:EP68" totalsRowShown="0" headerRowDxfId="172" dataDxfId="170" headerRowBorderDxfId="171" headerRowCellStyle="Normal 2 18 2 13 2 2">
  <tableColumns count="143">
    <tableColumn id="1" name="Columna1" dataDxfId="169"/>
    <tableColumn id="2" name="Columna2" dataDxfId="168" totalsRowDxfId="167"/>
    <tableColumn id="29" name="Columna3" dataDxfId="166" totalsRowDxfId="165">
      <calculatedColumnFormula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calculatedColumnFormula>
    </tableColumn>
    <tableColumn id="3" name="Columna4" dataDxfId="164" totalsRowDxfId="163" dataCellStyle="Moneda">
      <calculatedColumnFormula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calculatedColumnFormula>
    </tableColumn>
    <tableColumn id="37" name="Columna5" dataDxfId="162" totalsRowDxfId="161">
      <calculatedColumnFormula>ROUND((Tabla122323[[#This Row],[Columna6]]*0.4),0)</calculatedColumnFormula>
    </tableColumn>
    <tableColumn id="35" name="Columna6" dataDxfId="160" dataCellStyle="Moneda">
      <calculatedColumnFormula>Tabla122323[[#This Row],[Columna610]]</calculatedColumnFormula>
    </tableColumn>
    <tableColumn id="144" name="Columna610" dataDxfId="159" dataCellStyle="Moneda"/>
    <tableColumn id="69" name="Columna7" dataDxfId="158" totalsRowDxfId="157" dataCellStyle="Moneda"/>
    <tableColumn id="68" name="Columna8" dataDxfId="156" totalsRowDxfId="155" dataCellStyle="Moneda"/>
    <tableColumn id="67" name="Columna9" dataDxfId="154" totalsRowDxfId="153" dataCellStyle="Moneda"/>
    <tableColumn id="38" name="Columna10" dataDxfId="152" totalsRowDxfId="151" dataCellStyle="Moneda">
      <calculatedColumnFormula>ROUND((Tabla122323[[#This Row],[Columna11]]*0.4),0)</calculatedColumnFormula>
    </tableColumn>
    <tableColumn id="4" name="Columna11" dataDxfId="150" totalsRowDxfId="149">
      <calculatedColumnFormula>Tabla122323[[#This Row],[Columna1110]]</calculatedColumnFormula>
    </tableColumn>
    <tableColumn id="143" name="Columna1110" dataDxfId="148" totalsRowDxfId="147"/>
    <tableColumn id="72" name="Columna12" dataDxfId="146" totalsRowDxfId="145"/>
    <tableColumn id="71" name="Columna13" dataDxfId="144" totalsRowDxfId="143"/>
    <tableColumn id="70" name="Columna14" dataDxfId="142" totalsRowDxfId="141"/>
    <tableColumn id="39" name="Columna15" dataDxfId="140" totalsRowDxfId="139">
      <calculatedColumnFormula>ROUND((Tabla122323[[#This Row],[Columna16]]*0.4),0)</calculatedColumnFormula>
    </tableColumn>
    <tableColumn id="20" name="Columna16" dataDxfId="138">
      <calculatedColumnFormula>Tabla122323[[#This Row],[Columna162]]</calculatedColumnFormula>
    </tableColumn>
    <tableColumn id="142" name="Columna162" dataDxfId="137"/>
    <tableColumn id="75" name="Columna17" dataDxfId="136"/>
    <tableColumn id="74" name="Columna18" dataDxfId="135"/>
    <tableColumn id="73" name="Columna19" dataDxfId="134"/>
    <tableColumn id="40" name="Columna20" dataDxfId="133">
      <calculatedColumnFormula>ROUND((Tabla122323[[#This Row],[Columna21]]*0.4),0)</calculatedColumnFormula>
    </tableColumn>
    <tableColumn id="18" name="Columna21" dataDxfId="132" totalsRowDxfId="131">
      <calculatedColumnFormula>Tabla122323[[#This Row],[Columna212]]</calculatedColumnFormula>
    </tableColumn>
    <tableColumn id="141" name="Columna212" dataDxfId="130" totalsRowDxfId="129"/>
    <tableColumn id="78" name="Columna22" dataDxfId="128" totalsRowDxfId="127"/>
    <tableColumn id="77" name="Columna23" dataDxfId="126" totalsRowDxfId="125"/>
    <tableColumn id="76" name="Columna24" dataDxfId="124" totalsRowDxfId="123"/>
    <tableColumn id="41" name="Columna25" dataDxfId="122" totalsRowDxfId="121">
      <calculatedColumnFormula>ROUND((Tabla122323[[#This Row],[Columna26]]*0.4),0)</calculatedColumnFormula>
    </tableColumn>
    <tableColumn id="23" name="Columna26" dataDxfId="120" totalsRowDxfId="119" dataCellStyle="Moneda">
      <calculatedColumnFormula>Tabla122323[[#This Row],[Columna262]]</calculatedColumnFormula>
    </tableColumn>
    <tableColumn id="140" name="Columna262" dataDxfId="118" totalsRowDxfId="117"/>
    <tableColumn id="81" name="Columna27" dataDxfId="116" totalsRowDxfId="115"/>
    <tableColumn id="80" name="Columna28" dataDxfId="114" totalsRowDxfId="113"/>
    <tableColumn id="79" name="Columna29" dataDxfId="112" totalsRowDxfId="111"/>
    <tableColumn id="42" name="Columna30" dataDxfId="110" totalsRowDxfId="109">
      <calculatedColumnFormula>ROUND((Tabla122323[[#This Row],[Columna31]]*0.4),0)</calculatedColumnFormula>
    </tableColumn>
    <tableColumn id="16" name="Columna31" dataDxfId="108">
      <calculatedColumnFormula>Tabla122323[[#This Row],[Columna312]]</calculatedColumnFormula>
    </tableColumn>
    <tableColumn id="139" name="Columna312" dataDxfId="107"/>
    <tableColumn id="84" name="Columna32" dataDxfId="106"/>
    <tableColumn id="83" name="Columna33" dataDxfId="105"/>
    <tableColumn id="82" name="Columna34" dataDxfId="104"/>
    <tableColumn id="43" name="Columna35" dataDxfId="103">
      <calculatedColumnFormula>ROUND((Tabla122323[[#This Row],[Columna36]]*0.4),0)</calculatedColumnFormula>
    </tableColumn>
    <tableColumn id="15" name="Columna36" dataDxfId="102">
      <calculatedColumnFormula>Tabla122323[[#This Row],[Columna362]]</calculatedColumnFormula>
    </tableColumn>
    <tableColumn id="138" name="Columna362" dataDxfId="101"/>
    <tableColumn id="87" name="Columna37" dataDxfId="100"/>
    <tableColumn id="86" name="Columna38" dataDxfId="99"/>
    <tableColumn id="85" name="Columna39" dataDxfId="98"/>
    <tableColumn id="44" name="Columna40" dataDxfId="97">
      <calculatedColumnFormula>ROUND((Tabla122323[[#This Row],[Columna41]]*0.4),0)</calculatedColumnFormula>
    </tableColumn>
    <tableColumn id="30" name="Columna41" dataDxfId="96" dataCellStyle="Moneda">
      <calculatedColumnFormula>Tabla122323[[#This Row],[Columna412]]</calculatedColumnFormula>
    </tableColumn>
    <tableColumn id="137" name="Columna412" dataDxfId="95"/>
    <tableColumn id="90" name="Columna42" dataDxfId="94"/>
    <tableColumn id="89" name="Columna43" dataDxfId="93"/>
    <tableColumn id="88" name="Columna44" dataDxfId="92"/>
    <tableColumn id="45" name="Columna45" dataDxfId="91">
      <calculatedColumnFormula>ROUND((Tabla122323[[#This Row],[Columna46]]*0.4),0)</calculatedColumnFormula>
    </tableColumn>
    <tableColumn id="32" name="Columna46" dataDxfId="90" dataCellStyle="Moneda">
      <calculatedColumnFormula>Tabla122323[[#This Row],[Columna462]]</calculatedColumnFormula>
    </tableColumn>
    <tableColumn id="136" name="Columna462" dataDxfId="89"/>
    <tableColumn id="93" name="Columna47" dataDxfId="88"/>
    <tableColumn id="92" name="Columna48" dataDxfId="87"/>
    <tableColumn id="91" name="Columna49" dataDxfId="86"/>
    <tableColumn id="46" name="Columna50" dataDxfId="85">
      <calculatedColumnFormula>ROUND((Tabla122323[[#This Row],[Columna51]]*0.4),0)</calculatedColumnFormula>
    </tableColumn>
    <tableColumn id="33" name="Columna51" dataDxfId="84" dataCellStyle="Moneda">
      <calculatedColumnFormula>Tabla122323[[#This Row],[Columna512]]</calculatedColumnFormula>
    </tableColumn>
    <tableColumn id="66" name="Columna512" dataDxfId="83"/>
    <tableColumn id="96" name="Columna52" dataDxfId="82"/>
    <tableColumn id="95" name="Columna53" dataDxfId="81"/>
    <tableColumn id="94" name="Columna54" dataDxfId="80"/>
    <tableColumn id="47" name="Columna55" dataDxfId="79">
      <calculatedColumnFormula>ROUND((Tabla122323[[#This Row],[Columna56]]*0.4),0)</calculatedColumnFormula>
    </tableColumn>
    <tableColumn id="34" name="Columna56" dataDxfId="78" dataCellStyle="Moneda">
      <calculatedColumnFormula>Tabla122323[[#This Row],[Columna562]]</calculatedColumnFormula>
    </tableColumn>
    <tableColumn id="65" name="Columna562" dataDxfId="77"/>
    <tableColumn id="99" name="Columna57" dataDxfId="76"/>
    <tableColumn id="98" name="Columna58" dataDxfId="75"/>
    <tableColumn id="97" name="Columna59" dataDxfId="74"/>
    <tableColumn id="48" name="Columna60" dataDxfId="73">
      <calculatedColumnFormula>ROUND((Tabla122323[[#This Row],[Columna61]]*0.4),0)</calculatedColumnFormula>
    </tableColumn>
    <tableColumn id="7" name="Columna61" dataDxfId="72">
      <calculatedColumnFormula>Tabla122323[[#This Row],[Columna612]]</calculatedColumnFormula>
    </tableColumn>
    <tableColumn id="64" name="Columna612" dataDxfId="71"/>
    <tableColumn id="102" name="Columna62" dataDxfId="70"/>
    <tableColumn id="101" name="Columna63" dataDxfId="69"/>
    <tableColumn id="100" name="Columna64" dataDxfId="68"/>
    <tableColumn id="49" name="Columna65" dataDxfId="67">
      <calculatedColumnFormula>ROUND((Tabla122323[[#This Row],[Columna66]]*0.4),0)</calculatedColumnFormula>
    </tableColumn>
    <tableColumn id="17" name="Columna66" dataDxfId="66">
      <calculatedColumnFormula>Tabla122323[[#This Row],[Columna662]]</calculatedColumnFormula>
    </tableColumn>
    <tableColumn id="63" name="Columna662" dataDxfId="65"/>
    <tableColumn id="105" name="Columna67" dataDxfId="64"/>
    <tableColumn id="104" name="Columna68" dataDxfId="63"/>
    <tableColumn id="103" name="Columna69" dataDxfId="62"/>
    <tableColumn id="50" name="Columna70" dataDxfId="61">
      <calculatedColumnFormula>ROUND((Tabla122323[[#This Row],[Columna71]]*0.4),0)</calculatedColumnFormula>
    </tableColumn>
    <tableColumn id="9" name="Columna71" dataDxfId="60">
      <calculatedColumnFormula>Tabla122323[[#This Row],[Columna712]]</calculatedColumnFormula>
    </tableColumn>
    <tableColumn id="62" name="Columna712" dataDxfId="0"/>
    <tableColumn id="135" name="Columna72" dataDxfId="59"/>
    <tableColumn id="134" name="Columna73" dataDxfId="58"/>
    <tableColumn id="133" name="Columna74" dataDxfId="57"/>
    <tableColumn id="51" name="Columna75" dataDxfId="56">
      <calculatedColumnFormula>ROUND((Tabla122323[[#This Row],[Columna76]]*0.4),0)</calculatedColumnFormula>
    </tableColumn>
    <tableColumn id="13" name="Columna76" dataDxfId="55">
      <calculatedColumnFormula>Tabla122323[[#This Row],[Columna762]]</calculatedColumnFormula>
    </tableColumn>
    <tableColumn id="61" name="Columna762" dataDxfId="54"/>
    <tableColumn id="132" name="Columna77" dataDxfId="53"/>
    <tableColumn id="131" name="Columna78" dataDxfId="52"/>
    <tableColumn id="130" name="Columna79" dataDxfId="51"/>
    <tableColumn id="52" name="Columna80" dataDxfId="50">
      <calculatedColumnFormula>ROUND((Tabla122323[[#This Row],[Columna81]]*0.4),0)</calculatedColumnFormula>
    </tableColumn>
    <tableColumn id="12" name="Columna81" dataDxfId="49">
      <calculatedColumnFormula>Tabla122323[[#This Row],[Columna812]]</calculatedColumnFormula>
    </tableColumn>
    <tableColumn id="60" name="Columna812" dataDxfId="48"/>
    <tableColumn id="129" name="Columna82" dataDxfId="47"/>
    <tableColumn id="128" name="Columna83" dataDxfId="46"/>
    <tableColumn id="127" name="Columna84" dataDxfId="45"/>
    <tableColumn id="53" name="Columna85" dataDxfId="44">
      <calculatedColumnFormula>ROUND((Tabla122323[[#This Row],[Columna86]]*0.4),0)</calculatedColumnFormula>
    </tableColumn>
    <tableColumn id="28" name="Columna86" dataDxfId="43">
      <calculatedColumnFormula>Tabla122323[[#This Row],[Columna862]]</calculatedColumnFormula>
    </tableColumn>
    <tableColumn id="36" name="Columna862" dataDxfId="42"/>
    <tableColumn id="126" name="Columna87" dataDxfId="41"/>
    <tableColumn id="125" name="Columna88" dataDxfId="40"/>
    <tableColumn id="124" name="Columna89" dataDxfId="39"/>
    <tableColumn id="54" name="Columna90" dataDxfId="38">
      <calculatedColumnFormula>ROUND((Tabla122323[[#This Row],[Columna91]]*0.4),0)</calculatedColumnFormula>
    </tableColumn>
    <tableColumn id="31" name="Columna91" dataDxfId="37" dataCellStyle="Moneda">
      <calculatedColumnFormula>Tabla122323[[#This Row],[Columna912]]</calculatedColumnFormula>
    </tableColumn>
    <tableColumn id="27" name="Columna912" dataDxfId="36"/>
    <tableColumn id="123" name="Columna92" dataDxfId="35"/>
    <tableColumn id="122" name="Columna93" dataDxfId="34"/>
    <tableColumn id="121" name="Columna94" dataDxfId="33"/>
    <tableColumn id="55" name="Columna95" dataDxfId="32">
      <calculatedColumnFormula>ROUND((Tabla122323[[#This Row],[Columna96]]*0.4),0)</calculatedColumnFormula>
    </tableColumn>
    <tableColumn id="11" name="Columna96" dataDxfId="31">
      <calculatedColumnFormula>Tabla122323[[#This Row],[Columna962]]</calculatedColumnFormula>
    </tableColumn>
    <tableColumn id="26" name="Columna962" dataDxfId="30"/>
    <tableColumn id="120" name="Columna97" dataDxfId="29"/>
    <tableColumn id="119" name="Columna98" dataDxfId="28"/>
    <tableColumn id="118" name="Columna99" dataDxfId="27"/>
    <tableColumn id="56" name="Columna100" dataDxfId="26">
      <calculatedColumnFormula>ROUND((Tabla122323[[#This Row],[Columna101]]*0.4),0)</calculatedColumnFormula>
    </tableColumn>
    <tableColumn id="24" name="Columna101" dataDxfId="25" dataCellStyle="Moneda">
      <calculatedColumnFormula>Tabla122323[[#This Row],[Columna1012]]</calculatedColumnFormula>
    </tableColumn>
    <tableColumn id="25" name="Columna1012" dataDxfId="24"/>
    <tableColumn id="117" name="Columna102" dataDxfId="23"/>
    <tableColumn id="116" name="Columna103" dataDxfId="22"/>
    <tableColumn id="115" name="Columna104" dataDxfId="21"/>
    <tableColumn id="57" name="Columna105" dataDxfId="20">
      <calculatedColumnFormula>ROUND((Tabla122323[[#This Row],[Columna106]]*0.4),0)</calculatedColumnFormula>
    </tableColumn>
    <tableColumn id="19" name="Columna106" dataDxfId="19" dataCellStyle="Moneda">
      <calculatedColumnFormula>Tabla122323[[#This Row],[Columna1062]]</calculatedColumnFormula>
    </tableColumn>
    <tableColumn id="14" name="Columna1062" dataDxfId="18"/>
    <tableColumn id="114" name="Columna107" dataDxfId="17"/>
    <tableColumn id="113" name="Columna108" dataDxfId="16"/>
    <tableColumn id="112" name="Columna109" dataDxfId="15"/>
    <tableColumn id="58" name="Columna110" dataDxfId="14">
      <calculatedColumnFormula>ROUND((Tabla122323[[#This Row],[Columna111]]*0.4),0)</calculatedColumnFormula>
    </tableColumn>
    <tableColumn id="22" name="Columna111" dataDxfId="13" dataCellStyle="Moneda">
      <calculatedColumnFormula>Tabla122323[[#This Row],[Columna1112]]</calculatedColumnFormula>
    </tableColumn>
    <tableColumn id="6" name="Columna1112" dataDxfId="12"/>
    <tableColumn id="111" name="Columna112" dataDxfId="11"/>
    <tableColumn id="110" name="Columna113" dataDxfId="10"/>
    <tableColumn id="109" name="Columna114" dataDxfId="9"/>
    <tableColumn id="59" name="Columna115" dataDxfId="8">
      <calculatedColumnFormula>ROUND((Tabla122323[[#This Row],[Columna116]]*0.4),0)</calculatedColumnFormula>
    </tableColumn>
    <tableColumn id="21" name="Columna116" dataDxfId="7" dataCellStyle="Moneda">
      <calculatedColumnFormula>Tabla122323[[#This Row],[Columna1162]]</calculatedColumnFormula>
    </tableColumn>
    <tableColumn id="10" name="Columna1162" dataDxfId="6"/>
    <tableColumn id="108" name="Columna117" dataDxfId="5"/>
    <tableColumn id="107" name="Columna118" dataDxfId="4"/>
    <tableColumn id="106" name="Columna119" dataDxfId="3"/>
    <tableColumn id="8" name="Columna122" dataDxfId="2" totalsRowDxfId="1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P37"/>
  <sheetViews>
    <sheetView showGridLines="0" zoomScaleNormal="100" workbookViewId="0">
      <selection activeCell="B34" sqref="B34:P34"/>
    </sheetView>
  </sheetViews>
  <sheetFormatPr baseColWidth="10" defaultColWidth="10.85546875" defaultRowHeight="14.25"/>
  <cols>
    <col min="1" max="1" width="4.85546875" style="20" customWidth="1"/>
    <col min="2" max="16384" width="10.85546875" style="20"/>
  </cols>
  <sheetData>
    <row r="8" spans="2:16" ht="15">
      <c r="B8" s="108" t="s">
        <v>69</v>
      </c>
      <c r="C8" s="108"/>
      <c r="D8" s="108"/>
      <c r="E8" s="108"/>
    </row>
    <row r="10" spans="2:16">
      <c r="B10" s="109" t="s">
        <v>36</v>
      </c>
      <c r="C10" s="109"/>
      <c r="D10" s="109"/>
      <c r="E10" s="109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2:16">
      <c r="B11" s="109" t="s">
        <v>37</v>
      </c>
      <c r="C11" s="109"/>
      <c r="D11" s="109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2:16"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2:16">
      <c r="B13" s="110" t="s">
        <v>38</v>
      </c>
      <c r="C13" s="110"/>
      <c r="D13" s="110"/>
      <c r="E13" s="110"/>
      <c r="F13" s="110"/>
      <c r="G13" s="21"/>
      <c r="H13" s="21"/>
      <c r="I13" s="21"/>
      <c r="J13" s="21"/>
      <c r="K13" s="21"/>
      <c r="L13" s="21"/>
      <c r="M13" s="21"/>
      <c r="N13" s="21"/>
      <c r="O13" s="21"/>
      <c r="P13" s="21"/>
    </row>
    <row r="14" spans="2:16"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</row>
    <row r="15" spans="2:16" ht="17.25" customHeight="1">
      <c r="B15" s="113" t="s">
        <v>77</v>
      </c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</row>
    <row r="16" spans="2:16" ht="17.25" customHeight="1">
      <c r="B16" s="113" t="s">
        <v>78</v>
      </c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</row>
    <row r="17" spans="2:16" ht="17.25" customHeight="1">
      <c r="B17" s="113" t="s">
        <v>79</v>
      </c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  <c r="P17" s="113"/>
    </row>
    <row r="18" spans="2:16" ht="42" customHeight="1">
      <c r="B18" s="112" t="s">
        <v>296</v>
      </c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12"/>
    </row>
    <row r="19" spans="2:16" ht="15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</row>
    <row r="20" spans="2:16">
      <c r="B20" s="111" t="s">
        <v>39</v>
      </c>
      <c r="C20" s="111"/>
      <c r="D20" s="111"/>
      <c r="E20" s="111"/>
      <c r="F20" s="11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2:16">
      <c r="B21" s="114" t="s">
        <v>80</v>
      </c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</row>
    <row r="22" spans="2:16">
      <c r="B22" s="113" t="s">
        <v>40</v>
      </c>
      <c r="C22" s="113"/>
      <c r="D22" s="113"/>
      <c r="E22" s="113"/>
      <c r="F22" s="113"/>
      <c r="G22" s="113"/>
      <c r="H22" s="113"/>
      <c r="I22" s="24"/>
      <c r="J22" s="24"/>
      <c r="K22" s="24"/>
      <c r="L22" s="24"/>
      <c r="M22" s="24"/>
      <c r="N22" s="24"/>
      <c r="O22" s="24"/>
      <c r="P22" s="24"/>
    </row>
    <row r="23" spans="2:16">
      <c r="B23" s="113" t="s">
        <v>41</v>
      </c>
      <c r="C23" s="113"/>
      <c r="D23" s="113"/>
      <c r="E23" s="113"/>
      <c r="F23" s="113"/>
      <c r="G23" s="113"/>
      <c r="H23" s="113"/>
      <c r="I23" s="113"/>
      <c r="J23" s="113"/>
      <c r="K23" s="113"/>
      <c r="L23" s="24"/>
      <c r="M23" s="24"/>
      <c r="N23" s="24"/>
      <c r="O23" s="24"/>
      <c r="P23" s="24"/>
    </row>
    <row r="24" spans="2:16" ht="48" customHeight="1">
      <c r="B24" s="112" t="s">
        <v>81</v>
      </c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</row>
    <row r="25" spans="2:16">
      <c r="B25" s="25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</row>
    <row r="26" spans="2:16">
      <c r="B26" s="110" t="s">
        <v>42</v>
      </c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</row>
    <row r="27" spans="2:16"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</row>
    <row r="28" spans="2:16" ht="31.5" customHeight="1">
      <c r="B28" s="117" t="s">
        <v>45</v>
      </c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</row>
    <row r="29" spans="2:16">
      <c r="B29" s="110" t="s">
        <v>43</v>
      </c>
      <c r="C29" s="110"/>
      <c r="D29" s="110"/>
      <c r="E29" s="110"/>
      <c r="F29" s="110"/>
      <c r="G29" s="110"/>
      <c r="H29" s="110"/>
      <c r="I29" s="110"/>
      <c r="J29" s="110"/>
      <c r="K29" s="110"/>
      <c r="L29" s="21"/>
      <c r="M29" s="21"/>
      <c r="N29" s="21"/>
      <c r="O29" s="21"/>
      <c r="P29" s="21"/>
    </row>
    <row r="30" spans="2:16">
      <c r="B30" s="23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</row>
    <row r="31" spans="2:16">
      <c r="B31" s="21"/>
      <c r="C31" s="21"/>
      <c r="D31" s="21"/>
      <c r="E31" s="21"/>
      <c r="F31" s="21"/>
      <c r="G31" s="21"/>
      <c r="H31" s="118" t="s">
        <v>44</v>
      </c>
      <c r="I31" s="118"/>
      <c r="J31" s="118"/>
      <c r="K31" s="118"/>
      <c r="L31" s="118"/>
      <c r="M31" s="118"/>
      <c r="N31" s="21"/>
      <c r="O31" s="21"/>
      <c r="P31" s="21"/>
    </row>
    <row r="32" spans="2:16">
      <c r="B32" s="21"/>
      <c r="C32" s="21"/>
      <c r="D32" s="21"/>
      <c r="E32" s="21"/>
      <c r="F32" s="21"/>
      <c r="G32" s="26"/>
      <c r="H32" s="119" t="s">
        <v>337</v>
      </c>
      <c r="I32" s="119"/>
      <c r="J32" s="119"/>
      <c r="K32" s="119"/>
      <c r="L32" s="119"/>
      <c r="M32" s="119"/>
      <c r="N32" s="21"/>
      <c r="O32" s="21"/>
      <c r="P32" s="21"/>
    </row>
    <row r="33" spans="2:16">
      <c r="B33" s="26"/>
      <c r="C33" s="26"/>
      <c r="D33" s="26"/>
      <c r="E33" s="26"/>
      <c r="F33" s="26"/>
      <c r="G33" s="26"/>
      <c r="H33" s="27"/>
      <c r="I33" s="27"/>
      <c r="J33" s="27"/>
      <c r="K33" s="27"/>
      <c r="L33" s="27"/>
      <c r="M33" s="27"/>
      <c r="N33" s="26"/>
      <c r="O33" s="26"/>
      <c r="P33" s="26"/>
    </row>
    <row r="34" spans="2:16" ht="33" customHeight="1">
      <c r="B34" s="112" t="s">
        <v>338</v>
      </c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12"/>
    </row>
    <row r="35" spans="2:16" ht="27.75" customHeight="1"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2:16">
      <c r="B36" s="115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</row>
    <row r="37" spans="2:16">
      <c r="B37" s="116"/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</row>
  </sheetData>
  <mergeCells count="20">
    <mergeCell ref="B36:P37"/>
    <mergeCell ref="B26:P26"/>
    <mergeCell ref="B28:P28"/>
    <mergeCell ref="H31:M31"/>
    <mergeCell ref="H32:M32"/>
    <mergeCell ref="B34:P34"/>
    <mergeCell ref="B29:K29"/>
    <mergeCell ref="B24:P24"/>
    <mergeCell ref="B15:P15"/>
    <mergeCell ref="B16:P16"/>
    <mergeCell ref="B17:P17"/>
    <mergeCell ref="B18:P18"/>
    <mergeCell ref="B21:P21"/>
    <mergeCell ref="B22:H22"/>
    <mergeCell ref="B23:K23"/>
    <mergeCell ref="B8:E8"/>
    <mergeCell ref="B10:E10"/>
    <mergeCell ref="B11:D11"/>
    <mergeCell ref="B13:F13"/>
    <mergeCell ref="B20:F20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zoomScale="91" zoomScaleNormal="91" zoomScaleSheetLayoutView="170" workbookViewId="0">
      <selection activeCell="B73" sqref="B73:O73"/>
    </sheetView>
  </sheetViews>
  <sheetFormatPr baseColWidth="10" defaultColWidth="11.42578125" defaultRowHeight="14.25"/>
  <cols>
    <col min="1" max="3" width="6.7109375" style="20" customWidth="1"/>
    <col min="4" max="17" width="7.140625" style="20" customWidth="1"/>
    <col min="18" max="18" width="6.7109375" style="29" customWidth="1"/>
    <col min="19" max="24" width="11.42578125" style="29"/>
    <col min="25" max="25" width="12.85546875" style="29" customWidth="1"/>
    <col min="26" max="36" width="11.42578125" style="29"/>
    <col min="37" max="16384" width="11.42578125" style="20"/>
  </cols>
  <sheetData>
    <row r="1" spans="1:36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</row>
    <row r="2" spans="1:36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</row>
    <row r="3" spans="1:36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</row>
    <row r="4" spans="1:36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</row>
    <row r="5" spans="1:36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</row>
    <row r="6" spans="1:36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</row>
    <row r="7" spans="1:36" ht="78.75" customHeight="1">
      <c r="A7" s="160" t="s">
        <v>297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30"/>
    </row>
    <row r="8" spans="1:36" ht="6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</row>
    <row r="9" spans="1:36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161" t="s">
        <v>0</v>
      </c>
      <c r="N9" s="161"/>
      <c r="O9" s="162"/>
      <c r="P9" s="163"/>
      <c r="Q9" s="164"/>
    </row>
    <row r="10" spans="1:36" ht="10.5" customHeight="1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165" t="s">
        <v>5</v>
      </c>
      <c r="P10" s="165"/>
      <c r="Q10" s="165"/>
    </row>
    <row r="11" spans="1:36" ht="6" customHeigh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</row>
    <row r="12" spans="1:36" s="32" customFormat="1" ht="12.75">
      <c r="A12" s="154" t="s">
        <v>1</v>
      </c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</row>
    <row r="13" spans="1:36" s="32" customFormat="1" ht="6" customHeight="1">
      <c r="A13" s="31"/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</row>
    <row r="14" spans="1:36" s="32" customFormat="1" ht="18" customHeight="1">
      <c r="A14" s="155" t="s">
        <v>6</v>
      </c>
      <c r="B14" s="155"/>
      <c r="C14" s="155"/>
      <c r="D14" s="159"/>
      <c r="E14" s="159"/>
      <c r="F14" s="159"/>
      <c r="G14" s="15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</row>
    <row r="15" spans="1:36" s="32" customFormat="1" ht="18" customHeight="1">
      <c r="A15" s="155" t="s">
        <v>46</v>
      </c>
      <c r="B15" s="155"/>
      <c r="C15" s="155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</row>
    <row r="16" spans="1:36" s="32" customFormat="1" ht="18" customHeight="1">
      <c r="A16" s="155" t="s">
        <v>47</v>
      </c>
      <c r="B16" s="155"/>
      <c r="C16" s="155"/>
      <c r="D16" s="135"/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</row>
    <row r="17" spans="1:36" s="32" customFormat="1" ht="18" customHeight="1">
      <c r="A17" s="155" t="s">
        <v>48</v>
      </c>
      <c r="B17" s="155"/>
      <c r="C17" s="155"/>
      <c r="D17" s="151"/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</row>
    <row r="18" spans="1:36" s="32" customFormat="1" ht="18" customHeight="1">
      <c r="A18" s="155" t="s">
        <v>7</v>
      </c>
      <c r="B18" s="155"/>
      <c r="C18" s="155"/>
      <c r="D18" s="155"/>
      <c r="E18" s="156"/>
      <c r="F18" s="156"/>
      <c r="G18" s="156"/>
      <c r="H18" s="156"/>
      <c r="I18" s="156"/>
      <c r="J18" s="31" t="s">
        <v>8</v>
      </c>
      <c r="K18" s="31"/>
      <c r="L18" s="31"/>
      <c r="M18" s="31"/>
      <c r="N18" s="153"/>
      <c r="O18" s="153"/>
      <c r="P18" s="153"/>
      <c r="Q18" s="153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</row>
    <row r="19" spans="1:36" s="32" customFormat="1" ht="14.25" customHeight="1">
      <c r="A19" s="155" t="s">
        <v>63</v>
      </c>
      <c r="B19" s="155"/>
      <c r="C19" s="15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</row>
    <row r="20" spans="1:36" s="32" customFormat="1" ht="6" customHeight="1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</row>
    <row r="21" spans="1:36" s="32" customFormat="1" ht="12.75">
      <c r="A21" s="154" t="s">
        <v>2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</row>
    <row r="22" spans="1:36" s="32" customFormat="1" ht="6" customHeight="1">
      <c r="A22" s="31"/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</row>
    <row r="23" spans="1:36" s="32" customFormat="1" ht="12.75">
      <c r="A23" s="31" t="s">
        <v>9</v>
      </c>
      <c r="B23" s="135"/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</row>
    <row r="24" spans="1:36" s="32" customFormat="1" ht="6" customHeight="1">
      <c r="A24" s="31"/>
      <c r="B24" s="31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</row>
    <row r="25" spans="1:36" s="32" customFormat="1" ht="12.75">
      <c r="A25" s="31" t="s">
        <v>10</v>
      </c>
      <c r="B25" s="31"/>
      <c r="C25" s="31"/>
      <c r="D25" s="135"/>
      <c r="E25" s="135"/>
      <c r="F25" s="135"/>
      <c r="G25" s="135"/>
      <c r="H25" s="135"/>
      <c r="I25" s="135"/>
      <c r="J25" s="31" t="s">
        <v>11</v>
      </c>
      <c r="K25" s="31"/>
      <c r="L25" s="31"/>
      <c r="M25" s="135"/>
      <c r="N25" s="135"/>
      <c r="O25" s="135"/>
      <c r="P25" s="135"/>
      <c r="Q25" s="135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</row>
    <row r="26" spans="1:36" s="32" customFormat="1" ht="6" customHeight="1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</row>
    <row r="27" spans="1:36" s="32" customFormat="1" ht="12.75">
      <c r="A27" s="31" t="s">
        <v>12</v>
      </c>
      <c r="B27" s="31"/>
      <c r="C27" s="135"/>
      <c r="D27" s="135"/>
      <c r="E27" s="135"/>
      <c r="F27" s="135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</row>
    <row r="28" spans="1:36" s="32" customFormat="1" ht="6" customHeight="1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</row>
    <row r="29" spans="1:36" s="32" customFormat="1" ht="12.75">
      <c r="A29" s="31" t="s">
        <v>34</v>
      </c>
      <c r="B29" s="31"/>
      <c r="C29" s="31"/>
      <c r="D29" s="31"/>
      <c r="E29" s="135"/>
      <c r="F29" s="135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</row>
    <row r="30" spans="1:36" s="32" customFormat="1" ht="6" customHeight="1">
      <c r="A30" s="31"/>
      <c r="B30" s="31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</row>
    <row r="31" spans="1:36" s="32" customFormat="1" ht="12.75">
      <c r="A31" s="31" t="s">
        <v>13</v>
      </c>
      <c r="B31" s="31"/>
      <c r="C31" s="135"/>
      <c r="D31" s="135"/>
      <c r="E31" s="135"/>
      <c r="F31" s="135"/>
      <c r="G31" s="135"/>
      <c r="H31" s="135"/>
      <c r="I31" s="135"/>
      <c r="J31" s="135"/>
      <c r="K31" s="157" t="s">
        <v>14</v>
      </c>
      <c r="L31" s="157"/>
      <c r="M31" s="157"/>
      <c r="N31" s="135"/>
      <c r="O31" s="135"/>
      <c r="P31" s="135"/>
      <c r="Q31" s="135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</row>
    <row r="32" spans="1:36" s="32" customFormat="1" ht="6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</row>
    <row r="33" spans="1:36" s="32" customFormat="1" ht="12.75">
      <c r="A33" s="154" t="s">
        <v>15</v>
      </c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</row>
    <row r="34" spans="1:36" s="32" customFormat="1" ht="6" customHeight="1">
      <c r="A34" s="31"/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</row>
    <row r="35" spans="1:36" s="32" customFormat="1" ht="12.75">
      <c r="A35" s="31" t="s">
        <v>16</v>
      </c>
      <c r="B35" s="31"/>
      <c r="C35" s="156"/>
      <c r="D35" s="156"/>
      <c r="E35" s="156"/>
      <c r="F35" s="156"/>
      <c r="G35" s="156"/>
      <c r="H35" s="156"/>
      <c r="I35" s="156"/>
      <c r="J35" s="156"/>
      <c r="K35" s="156"/>
      <c r="L35" s="156"/>
      <c r="M35" s="156"/>
      <c r="N35" s="156"/>
      <c r="O35" s="156"/>
      <c r="P35" s="156"/>
      <c r="Q35" s="156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</row>
    <row r="36" spans="1:36" s="32" customFormat="1" ht="6" customHeight="1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</row>
    <row r="37" spans="1:36" s="32" customFormat="1" ht="12.75">
      <c r="A37" s="155" t="s">
        <v>18</v>
      </c>
      <c r="B37" s="155"/>
      <c r="C37" s="155"/>
      <c r="D37" s="135"/>
      <c r="E37" s="135"/>
      <c r="F37" s="135"/>
      <c r="G37" s="135"/>
      <c r="H37" s="135"/>
      <c r="I37" s="135"/>
      <c r="J37" s="157" t="s">
        <v>17</v>
      </c>
      <c r="K37" s="157"/>
      <c r="L37" s="157"/>
      <c r="M37" s="157"/>
      <c r="N37" s="135"/>
      <c r="O37" s="135"/>
      <c r="P37" s="135"/>
      <c r="Q37" s="135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</row>
    <row r="38" spans="1:36" s="32" customFormat="1" ht="6" customHeight="1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</row>
    <row r="39" spans="1:36" s="32" customFormat="1" ht="18" customHeight="1">
      <c r="A39" s="31" t="s">
        <v>21</v>
      </c>
      <c r="B39" s="31"/>
      <c r="C39" s="31"/>
      <c r="D39" s="31"/>
      <c r="E39" s="31"/>
      <c r="F39" s="151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</row>
    <row r="40" spans="1:36" s="32" customFormat="1" ht="18" customHeight="1">
      <c r="A40" s="31" t="s">
        <v>49</v>
      </c>
      <c r="B40" s="31"/>
      <c r="C40" s="31"/>
      <c r="D40" s="31"/>
      <c r="E40" s="31"/>
      <c r="G40" s="33"/>
      <c r="H40" s="152"/>
      <c r="I40" s="153"/>
      <c r="J40" s="153"/>
      <c r="K40" s="153"/>
      <c r="L40" s="153"/>
      <c r="M40" s="153"/>
      <c r="N40" s="153"/>
      <c r="O40" s="153"/>
      <c r="P40" s="153"/>
      <c r="Q40" s="153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</row>
    <row r="41" spans="1:36" s="32" customFormat="1" ht="6" customHeight="1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</row>
    <row r="42" spans="1:36" s="32" customFormat="1" ht="12.75">
      <c r="A42" s="154" t="s">
        <v>32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</row>
    <row r="43" spans="1:36" s="32" customFormat="1" ht="6" customHeight="1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</row>
    <row r="44" spans="1:36" s="32" customFormat="1" ht="12.75">
      <c r="A44" s="31" t="s">
        <v>16</v>
      </c>
      <c r="B44" s="31"/>
      <c r="C44" s="135"/>
      <c r="D44" s="135"/>
      <c r="E44" s="135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</row>
    <row r="45" spans="1:36" s="32" customFormat="1" ht="6" customHeight="1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</row>
    <row r="46" spans="1:36" s="32" customFormat="1" ht="12.75">
      <c r="A46" s="155" t="s">
        <v>18</v>
      </c>
      <c r="B46" s="155"/>
      <c r="C46" s="155"/>
      <c r="D46" s="155"/>
      <c r="E46" s="156"/>
      <c r="F46" s="156"/>
      <c r="G46" s="156"/>
      <c r="H46" s="156"/>
      <c r="I46" s="156"/>
      <c r="J46" s="157" t="s">
        <v>17</v>
      </c>
      <c r="K46" s="157"/>
      <c r="L46" s="157"/>
      <c r="M46" s="157"/>
      <c r="N46" s="156"/>
      <c r="O46" s="156"/>
      <c r="P46" s="156"/>
      <c r="Q46" s="156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</row>
    <row r="47" spans="1:36" s="32" customFormat="1" ht="6" customHeight="1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</row>
    <row r="48" spans="1:36" s="32" customFormat="1" ht="12.75">
      <c r="A48" s="31" t="s">
        <v>19</v>
      </c>
      <c r="B48" s="31"/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</row>
    <row r="49" spans="1:36" s="32" customFormat="1" ht="6" customHeight="1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</row>
    <row r="50" spans="1:36" s="32" customFormat="1" ht="12.75">
      <c r="A50" s="31" t="s">
        <v>35</v>
      </c>
      <c r="B50" s="31"/>
      <c r="C50" s="156"/>
      <c r="D50" s="156"/>
      <c r="E50" s="156"/>
      <c r="F50" s="156"/>
      <c r="G50" s="156"/>
      <c r="H50" s="156"/>
      <c r="I50" s="31" t="s">
        <v>20</v>
      </c>
      <c r="J50" s="31"/>
      <c r="K50" s="156"/>
      <c r="L50" s="156"/>
      <c r="M50" s="156"/>
      <c r="N50" s="156"/>
      <c r="O50" s="156"/>
      <c r="P50" s="156"/>
      <c r="Q50" s="156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</row>
    <row r="51" spans="1:36" s="32" customFormat="1" ht="6" customHeight="1">
      <c r="A51" s="31"/>
      <c r="B51" s="31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</row>
    <row r="52" spans="1:36" s="32" customFormat="1" ht="15">
      <c r="A52" s="31" t="s">
        <v>50</v>
      </c>
      <c r="B52" s="31"/>
      <c r="C52" s="31"/>
      <c r="D52" s="31"/>
      <c r="E52" s="158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</row>
    <row r="53" spans="1:36" s="32" customFormat="1" ht="6" customHeight="1">
      <c r="A53" s="31"/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</row>
    <row r="54" spans="1:36" s="32" customFormat="1" ht="12.75">
      <c r="A54" s="154" t="s">
        <v>23</v>
      </c>
      <c r="B54" s="154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</row>
    <row r="55" spans="1:36" s="32" customFormat="1" ht="6" customHeight="1"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</row>
    <row r="56" spans="1:36" s="32" customFormat="1" ht="12.75">
      <c r="A56" s="31" t="s">
        <v>22</v>
      </c>
      <c r="B56" s="31"/>
      <c r="C56" s="31"/>
      <c r="D56" s="31"/>
      <c r="E56" s="142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4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</row>
    <row r="57" spans="1:36" s="32" customFormat="1" ht="12.75">
      <c r="A57" s="31"/>
      <c r="B57" s="31"/>
      <c r="C57" s="31"/>
      <c r="D57" s="31"/>
      <c r="E57" s="145"/>
      <c r="F57" s="14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7"/>
      <c r="R57" s="31"/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</row>
    <row r="58" spans="1:36" s="32" customFormat="1" ht="12.75">
      <c r="A58" s="31"/>
      <c r="B58" s="31"/>
      <c r="C58" s="31"/>
      <c r="D58" s="31"/>
      <c r="E58" s="145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7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</row>
    <row r="59" spans="1:36" s="32" customFormat="1" ht="12.75">
      <c r="A59" s="31"/>
      <c r="B59" s="31"/>
      <c r="C59" s="31"/>
      <c r="D59" s="31"/>
      <c r="E59" s="145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7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</row>
    <row r="60" spans="1:36" s="32" customFormat="1" ht="12.75">
      <c r="A60" s="31"/>
      <c r="B60" s="31"/>
      <c r="C60" s="31"/>
      <c r="D60" s="31"/>
      <c r="E60" s="148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50"/>
      <c r="R60" s="31"/>
      <c r="S60" s="31"/>
      <c r="T60" s="31"/>
      <c r="U60" s="31"/>
      <c r="V60" s="31"/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</row>
    <row r="61" spans="1:36" s="32" customFormat="1" ht="6" customHeight="1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</row>
    <row r="62" spans="1:36" s="32" customFormat="1" ht="12.75">
      <c r="A62" s="134" t="s">
        <v>26</v>
      </c>
      <c r="B62" s="134"/>
      <c r="C62" s="134"/>
      <c r="D62" s="134"/>
      <c r="E62" s="134"/>
      <c r="F62" s="31" t="s">
        <v>24</v>
      </c>
      <c r="G62" s="31" t="s">
        <v>25</v>
      </c>
      <c r="H62" s="31" t="s">
        <v>3</v>
      </c>
      <c r="I62" s="31"/>
      <c r="J62" s="31" t="s">
        <v>60</v>
      </c>
      <c r="K62" s="31" t="s">
        <v>4</v>
      </c>
      <c r="L62" s="31"/>
      <c r="M62" s="31" t="s">
        <v>27</v>
      </c>
      <c r="N62" s="31" t="s">
        <v>28</v>
      </c>
      <c r="O62" s="135"/>
      <c r="P62" s="135"/>
      <c r="Q62" s="135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</row>
    <row r="63" spans="1:36" s="32" customFormat="1" ht="6" customHeight="1" thickBot="1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</row>
    <row r="64" spans="1:36" s="32" customFormat="1" ht="27.6" customHeight="1">
      <c r="A64" s="48">
        <v>1</v>
      </c>
      <c r="B64" s="136" t="s">
        <v>339</v>
      </c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7"/>
      <c r="P64" s="138" t="s">
        <v>108</v>
      </c>
      <c r="Q64" s="139"/>
      <c r="AH64" s="31"/>
      <c r="AI64" s="31"/>
      <c r="AJ64" s="31"/>
    </row>
    <row r="65" spans="1:36" s="32" customFormat="1" ht="27.75" customHeight="1">
      <c r="A65" s="49">
        <v>2</v>
      </c>
      <c r="B65" s="120" t="s">
        <v>29</v>
      </c>
      <c r="C65" s="120"/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1"/>
      <c r="P65" s="140"/>
      <c r="Q65" s="141"/>
      <c r="AH65" s="31"/>
      <c r="AI65" s="31"/>
      <c r="AJ65" s="31"/>
    </row>
    <row r="66" spans="1:36" s="32" customFormat="1" ht="56.25" customHeight="1">
      <c r="A66" s="49">
        <v>3</v>
      </c>
      <c r="B66" s="132" t="s">
        <v>340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3"/>
      <c r="P66" s="122" t="s">
        <v>108</v>
      </c>
      <c r="Q66" s="123"/>
      <c r="AH66" s="31"/>
      <c r="AI66" s="31"/>
      <c r="AJ66" s="31"/>
    </row>
    <row r="67" spans="1:36" s="32" customFormat="1" ht="37.5" customHeight="1">
      <c r="A67" s="49">
        <v>4</v>
      </c>
      <c r="B67" s="120" t="s">
        <v>51</v>
      </c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1"/>
      <c r="P67" s="122" t="s">
        <v>108</v>
      </c>
      <c r="Q67" s="123"/>
      <c r="AH67" s="31"/>
      <c r="AI67" s="31"/>
      <c r="AJ67" s="31"/>
    </row>
    <row r="68" spans="1:36" s="32" customFormat="1" ht="26.1" customHeight="1">
      <c r="A68" s="49">
        <v>5</v>
      </c>
      <c r="B68" s="130" t="s">
        <v>87</v>
      </c>
      <c r="C68" s="130"/>
      <c r="D68" s="130"/>
      <c r="E68" s="130"/>
      <c r="F68" s="130"/>
      <c r="G68" s="130"/>
      <c r="H68" s="130"/>
      <c r="I68" s="130"/>
      <c r="J68" s="130"/>
      <c r="K68" s="130"/>
      <c r="L68" s="130"/>
      <c r="M68" s="130"/>
      <c r="N68" s="130"/>
      <c r="O68" s="131"/>
      <c r="P68" s="122" t="s">
        <v>108</v>
      </c>
      <c r="Q68" s="123"/>
      <c r="U68" s="128" t="s">
        <v>88</v>
      </c>
      <c r="V68" s="129"/>
      <c r="W68" s="129"/>
      <c r="X68" s="129"/>
      <c r="Y68" s="129"/>
      <c r="AH68" s="31"/>
      <c r="AI68" s="31"/>
      <c r="AJ68" s="31"/>
    </row>
    <row r="69" spans="1:36" s="32" customFormat="1" ht="28.5" customHeight="1">
      <c r="A69" s="49">
        <v>6</v>
      </c>
      <c r="B69" s="130" t="s">
        <v>89</v>
      </c>
      <c r="C69" s="130"/>
      <c r="D69" s="130"/>
      <c r="E69" s="130"/>
      <c r="F69" s="130"/>
      <c r="G69" s="130"/>
      <c r="H69" s="130"/>
      <c r="I69" s="130"/>
      <c r="J69" s="130"/>
      <c r="K69" s="130"/>
      <c r="L69" s="130"/>
      <c r="M69" s="130"/>
      <c r="N69" s="130"/>
      <c r="O69" s="131"/>
      <c r="P69" s="122"/>
      <c r="Q69" s="123"/>
      <c r="AH69" s="31"/>
      <c r="AI69" s="31"/>
      <c r="AJ69" s="31"/>
    </row>
    <row r="70" spans="1:36" s="32" customFormat="1" ht="42" customHeight="1">
      <c r="A70" s="49">
        <v>7</v>
      </c>
      <c r="B70" s="120" t="s">
        <v>52</v>
      </c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1"/>
      <c r="P70" s="122" t="s">
        <v>109</v>
      </c>
      <c r="Q70" s="123"/>
      <c r="AH70" s="31"/>
      <c r="AI70" s="31"/>
      <c r="AJ70" s="31"/>
    </row>
    <row r="71" spans="1:36" s="32" customFormat="1" ht="45.75" customHeight="1">
      <c r="A71" s="49">
        <v>8</v>
      </c>
      <c r="B71" s="120" t="s">
        <v>298</v>
      </c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1"/>
      <c r="P71" s="122" t="s">
        <v>109</v>
      </c>
      <c r="Q71" s="123"/>
      <c r="AH71" s="31"/>
      <c r="AI71" s="31"/>
      <c r="AJ71" s="31"/>
    </row>
    <row r="72" spans="1:36" s="32" customFormat="1" ht="35.25" customHeight="1">
      <c r="A72" s="49">
        <v>9</v>
      </c>
      <c r="B72" s="120" t="s">
        <v>53</v>
      </c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1"/>
      <c r="P72" s="122" t="s">
        <v>109</v>
      </c>
      <c r="Q72" s="123"/>
      <c r="AH72" s="31"/>
      <c r="AI72" s="31"/>
      <c r="AJ72" s="31"/>
    </row>
    <row r="73" spans="1:36" s="32" customFormat="1" ht="53.25" customHeight="1" thickBot="1">
      <c r="A73" s="50">
        <v>10</v>
      </c>
      <c r="B73" s="124" t="s">
        <v>54</v>
      </c>
      <c r="C73" s="125"/>
      <c r="D73" s="125"/>
      <c r="E73" s="125"/>
      <c r="F73" s="125"/>
      <c r="G73" s="125"/>
      <c r="H73" s="125"/>
      <c r="I73" s="125"/>
      <c r="J73" s="125"/>
      <c r="K73" s="125"/>
      <c r="L73" s="125"/>
      <c r="M73" s="125"/>
      <c r="N73" s="125"/>
      <c r="O73" s="125"/>
      <c r="P73" s="51"/>
      <c r="Q73" s="52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</row>
    <row r="74" spans="1:36" s="32" customFormat="1" ht="15" customHeight="1">
      <c r="A74" s="126" t="s">
        <v>338</v>
      </c>
      <c r="B74" s="127"/>
      <c r="C74" s="127"/>
      <c r="D74" s="127"/>
      <c r="E74" s="127"/>
      <c r="F74" s="127"/>
      <c r="G74" s="127"/>
      <c r="H74" s="127"/>
      <c r="I74" s="127"/>
      <c r="J74" s="127"/>
      <c r="K74" s="127"/>
      <c r="L74" s="127"/>
      <c r="M74" s="127"/>
      <c r="N74" s="127"/>
      <c r="O74" s="127"/>
      <c r="P74" s="127"/>
      <c r="Q74" s="127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</row>
    <row r="75" spans="1:36" s="32" customFormat="1" ht="12.75">
      <c r="A75" s="127"/>
      <c r="B75" s="127"/>
      <c r="C75" s="127"/>
      <c r="D75" s="127"/>
      <c r="E75" s="127"/>
      <c r="F75" s="127"/>
      <c r="G75" s="127"/>
      <c r="H75" s="127"/>
      <c r="I75" s="127"/>
      <c r="J75" s="127"/>
      <c r="K75" s="127"/>
      <c r="L75" s="127"/>
      <c r="M75" s="127"/>
      <c r="N75" s="127"/>
      <c r="O75" s="127"/>
      <c r="P75" s="127"/>
      <c r="Q75" s="127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</row>
    <row r="76" spans="1:36" s="32" customFormat="1" ht="16.5" customHeight="1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</row>
    <row r="77" spans="1:36" s="31" customFormat="1" ht="12.75"/>
    <row r="78" spans="1:36" s="31" customFormat="1" ht="12.75"/>
    <row r="79" spans="1:36" s="31" customFormat="1" ht="12.75"/>
    <row r="80" spans="1:36" s="31" customFormat="1" ht="12.75"/>
    <row r="81" s="31" customFormat="1" ht="12.75"/>
    <row r="82" s="31" customFormat="1" ht="12.75"/>
    <row r="83" s="31" customFormat="1" ht="12.75"/>
    <row r="84" s="31" customFormat="1" ht="12.75"/>
    <row r="85" s="31" customFormat="1" ht="12.75"/>
    <row r="86" s="31" customFormat="1" ht="12.75"/>
    <row r="87" s="31" customFormat="1" ht="12.75"/>
    <row r="88" s="31" customFormat="1" ht="12.75"/>
    <row r="89" s="31" customFormat="1" ht="12.75"/>
    <row r="90" s="31" customFormat="1" ht="12.75"/>
    <row r="91" s="31" customFormat="1" ht="12.75"/>
    <row r="92" s="31" customFormat="1" ht="12.75"/>
    <row r="93" s="31" customFormat="1" ht="12.75"/>
    <row r="94" s="31" customFormat="1" ht="12.75"/>
    <row r="95" s="31" customFormat="1" ht="12.75"/>
    <row r="96" s="31" customFormat="1" ht="12.75"/>
    <row r="97" s="31" customFormat="1" ht="12.75"/>
    <row r="98" s="31" customFormat="1" ht="12.75"/>
    <row r="99" s="31" customFormat="1" ht="12.75"/>
    <row r="100" s="31" customFormat="1" ht="12.75"/>
    <row r="101" s="31" customFormat="1" ht="12.75"/>
    <row r="102" s="31" customFormat="1" ht="12.75"/>
    <row r="103" s="31" customFormat="1" ht="12.75"/>
    <row r="104" s="31" customFormat="1" ht="12.75"/>
    <row r="105" s="31" customFormat="1" ht="12.75"/>
    <row r="106" s="31" customFormat="1" ht="12.75"/>
    <row r="107" s="31" customFormat="1" ht="12.75"/>
    <row r="108" s="31" customFormat="1" ht="12.75"/>
    <row r="109" s="31" customFormat="1" ht="12.75"/>
    <row r="110" s="31" customFormat="1" ht="12.75"/>
    <row r="111" s="31" customFormat="1" ht="12.75"/>
    <row r="112" s="31" customFormat="1" ht="12.75"/>
    <row r="113" s="31" customFormat="1" ht="12.75"/>
    <row r="114" s="31" customFormat="1" ht="12.75"/>
    <row r="115" s="31" customFormat="1" ht="12.75"/>
    <row r="116" s="31" customFormat="1" ht="12.75"/>
    <row r="117" s="31" customFormat="1" ht="12.75"/>
    <row r="118" s="31" customFormat="1" ht="12.75"/>
    <row r="119" s="31" customFormat="1" ht="12.75"/>
    <row r="120" s="31" customFormat="1" ht="12.75"/>
    <row r="121" s="31" customFormat="1" ht="12.75"/>
    <row r="122" s="31" customFormat="1" ht="12.75"/>
    <row r="123" s="31" customFormat="1" ht="12.75"/>
    <row r="124" s="31" customFormat="1" ht="12.75"/>
    <row r="125" s="31" customFormat="1" ht="12.75"/>
    <row r="126" s="31" customFormat="1" ht="12.75"/>
    <row r="127" s="31" customFormat="1" ht="12.75"/>
    <row r="128" s="31" customFormat="1" ht="12.75"/>
    <row r="129" s="31" customFormat="1" ht="12.75"/>
    <row r="130" s="31" customFormat="1" ht="12.75"/>
    <row r="131" s="31" customFormat="1" ht="12.75"/>
    <row r="132" s="31" customFormat="1" ht="12.75"/>
    <row r="133" s="31" customFormat="1" ht="12.75"/>
    <row r="134" s="31" customFormat="1" ht="12.75"/>
    <row r="135" s="31" customFormat="1" ht="12.75"/>
    <row r="136" s="31" customFormat="1" ht="12.75"/>
    <row r="137" s="31" customFormat="1" ht="12.75"/>
    <row r="138" s="31" customFormat="1" ht="12.75"/>
    <row r="139" s="31" customFormat="1" ht="12.75"/>
    <row r="140" s="31" customFormat="1" ht="12.75"/>
    <row r="141" s="31" customFormat="1" ht="12.75"/>
    <row r="142" s="31" customFormat="1" ht="12.75"/>
    <row r="143" s="31" customFormat="1" ht="12.75"/>
    <row r="144" s="31" customFormat="1" ht="12.75"/>
    <row r="145" s="31" customFormat="1" ht="12.75"/>
    <row r="146" s="31" customFormat="1" ht="12.75"/>
    <row r="147" s="31" customFormat="1" ht="12.75"/>
    <row r="148" s="31" customFormat="1" ht="12.75"/>
    <row r="149" s="31" customFormat="1" ht="12.75"/>
    <row r="150" s="29" customFormat="1"/>
    <row r="151" s="29" customFormat="1"/>
    <row r="152" s="29" customFormat="1"/>
    <row r="153" s="29" customFormat="1"/>
    <row r="154" s="29" customFormat="1"/>
    <row r="155" s="29" customFormat="1"/>
    <row r="156" s="29" customFormat="1"/>
    <row r="157" s="29" customFormat="1"/>
    <row r="158" s="29" customFormat="1"/>
    <row r="159" s="29" customFormat="1"/>
    <row r="160" s="29" customFormat="1"/>
    <row r="161" s="29" customFormat="1"/>
    <row r="162" s="29" customFormat="1"/>
    <row r="163" s="29" customFormat="1"/>
    <row r="164" s="29" customFormat="1"/>
    <row r="165" s="29" customFormat="1"/>
    <row r="166" s="29" customFormat="1"/>
    <row r="167" s="29" customFormat="1"/>
    <row r="168" s="29" customFormat="1"/>
    <row r="169" s="29" customFormat="1"/>
    <row r="170" s="29" customFormat="1"/>
    <row r="171" s="29" customFormat="1"/>
    <row r="172" s="29" customFormat="1"/>
    <row r="173" s="29" customFormat="1"/>
    <row r="174" s="29" customFormat="1"/>
    <row r="175" s="29" customFormat="1"/>
    <row r="176" s="29" customFormat="1"/>
    <row r="177" s="29" customFormat="1"/>
    <row r="178" s="29" customFormat="1"/>
    <row r="179" s="29" customFormat="1"/>
    <row r="180" s="29" customFormat="1"/>
    <row r="181" s="29" customFormat="1"/>
    <row r="182" s="29" customFormat="1"/>
    <row r="183" s="29" customFormat="1"/>
    <row r="184" s="29" customFormat="1"/>
    <row r="185" s="29" customFormat="1"/>
    <row r="186" s="29" customFormat="1"/>
    <row r="187" s="29" customFormat="1"/>
    <row r="188" s="29" customFormat="1"/>
    <row r="189" s="29" customFormat="1"/>
    <row r="190" s="29" customFormat="1"/>
    <row r="191" s="29" customFormat="1"/>
    <row r="192" s="29" customFormat="1"/>
    <row r="193" s="29" customFormat="1"/>
    <row r="194" s="29" customFormat="1"/>
    <row r="195" s="29" customFormat="1"/>
    <row r="196" s="29" customFormat="1"/>
    <row r="197" s="29" customFormat="1"/>
    <row r="198" s="29" customFormat="1"/>
    <row r="199" s="29" customFormat="1"/>
    <row r="200" s="29" customFormat="1"/>
    <row r="201" s="29" customFormat="1"/>
    <row r="202" s="29" customFormat="1"/>
    <row r="203" s="29" customFormat="1"/>
    <row r="204" s="29" customFormat="1"/>
    <row r="205" s="29" customFormat="1"/>
    <row r="206" s="29" customFormat="1"/>
    <row r="207" s="29" customFormat="1"/>
    <row r="208" s="29" customFormat="1"/>
    <row r="209" s="29" customFormat="1"/>
    <row r="210" s="29" customFormat="1"/>
    <row r="211" s="29" customFormat="1"/>
    <row r="212" s="29" customFormat="1"/>
    <row r="213" s="29" customFormat="1"/>
    <row r="214" s="29" customFormat="1"/>
    <row r="215" s="29" customFormat="1"/>
    <row r="216" s="29" customFormat="1"/>
    <row r="217" s="29" customFormat="1"/>
    <row r="218" s="29" customFormat="1"/>
    <row r="219" s="29" customFormat="1"/>
    <row r="220" s="29" customFormat="1"/>
    <row r="221" s="29" customFormat="1"/>
    <row r="222" s="29" customFormat="1"/>
    <row r="223" s="29" customFormat="1"/>
    <row r="224" s="29" customFormat="1"/>
    <row r="225" s="29" customFormat="1"/>
    <row r="226" s="29" customFormat="1"/>
    <row r="227" s="29" customFormat="1"/>
    <row r="228" s="29" customFormat="1"/>
    <row r="229" s="29" customFormat="1"/>
    <row r="230" s="29" customFormat="1"/>
    <row r="231" s="29" customFormat="1"/>
    <row r="232" s="29" customFormat="1"/>
    <row r="233" s="29" customFormat="1"/>
    <row r="234" s="29" customFormat="1"/>
    <row r="235" s="29" customFormat="1"/>
    <row r="236" s="29" customFormat="1"/>
    <row r="237" s="29" customFormat="1"/>
    <row r="238" s="29" customFormat="1"/>
    <row r="239" s="29" customFormat="1"/>
    <row r="240" s="29" customFormat="1"/>
    <row r="241" s="29" customFormat="1"/>
    <row r="242" s="29" customFormat="1"/>
    <row r="243" s="29" customFormat="1"/>
    <row r="244" s="29" customFormat="1"/>
    <row r="245" s="29" customFormat="1"/>
    <row r="246" s="29" customFormat="1"/>
    <row r="247" s="29" customFormat="1"/>
    <row r="248" s="29" customFormat="1"/>
    <row r="249" s="29" customFormat="1"/>
    <row r="250" s="29" customFormat="1"/>
    <row r="251" s="29" customFormat="1"/>
    <row r="252" s="29" customFormat="1"/>
    <row r="253" s="29" customFormat="1"/>
    <row r="254" s="29" customFormat="1"/>
    <row r="255" s="29" customFormat="1"/>
    <row r="256" s="29" customFormat="1"/>
    <row r="257" s="29" customFormat="1"/>
    <row r="258" s="29" customFormat="1"/>
    <row r="259" s="29" customFormat="1"/>
    <row r="260" s="29" customFormat="1"/>
    <row r="261" s="29" customFormat="1"/>
    <row r="262" s="29" customFormat="1"/>
    <row r="263" s="29" customFormat="1"/>
    <row r="264" s="29" customFormat="1"/>
    <row r="265" s="29" customFormat="1"/>
    <row r="266" s="29" customFormat="1"/>
    <row r="267" s="29" customFormat="1"/>
    <row r="268" s="29" customFormat="1"/>
    <row r="269" s="29" customFormat="1"/>
    <row r="270" s="29" customFormat="1"/>
    <row r="271" s="29" customFormat="1"/>
    <row r="272" s="29" customFormat="1"/>
    <row r="273" s="29" customFormat="1"/>
    <row r="274" s="29" customFormat="1"/>
    <row r="275" s="29" customFormat="1"/>
    <row r="276" s="29" customFormat="1"/>
    <row r="277" s="29" customFormat="1"/>
    <row r="278" s="29" customFormat="1"/>
    <row r="279" s="29" customFormat="1"/>
    <row r="280" s="29" customFormat="1"/>
    <row r="281" s="29" customFormat="1"/>
    <row r="282" s="29" customFormat="1"/>
    <row r="283" s="29" customFormat="1"/>
    <row r="284" s="29" customFormat="1"/>
    <row r="285" s="29" customFormat="1"/>
    <row r="286" s="29" customFormat="1"/>
    <row r="287" s="29" customFormat="1"/>
    <row r="288" s="29" customFormat="1"/>
    <row r="289" s="29" customFormat="1"/>
    <row r="290" s="29" customFormat="1"/>
    <row r="291" s="29" customFormat="1"/>
    <row r="292" s="29" customFormat="1"/>
    <row r="293" s="29" customFormat="1"/>
    <row r="294" s="29" customFormat="1"/>
    <row r="295" s="29" customFormat="1"/>
    <row r="296" s="29" customFormat="1"/>
    <row r="297" s="29" customFormat="1"/>
    <row r="298" s="29" customFormat="1"/>
    <row r="299" s="29" customFormat="1"/>
    <row r="300" s="29" customFormat="1"/>
    <row r="301" s="29" customFormat="1"/>
    <row r="302" s="29" customFormat="1"/>
    <row r="303" s="29" customFormat="1"/>
    <row r="304" s="29" customFormat="1"/>
    <row r="305" s="29" customFormat="1"/>
    <row r="306" s="29" customFormat="1"/>
    <row r="307" s="29" customFormat="1"/>
    <row r="308" s="29" customFormat="1"/>
    <row r="309" s="29" customFormat="1"/>
    <row r="310" s="29" customFormat="1"/>
    <row r="311" s="29" customFormat="1"/>
    <row r="312" s="29" customFormat="1"/>
    <row r="313" s="29" customFormat="1"/>
    <row r="314" s="29" customFormat="1"/>
    <row r="315" s="29" customFormat="1"/>
    <row r="316" s="29" customFormat="1"/>
    <row r="317" s="29" customFormat="1"/>
    <row r="318" s="29" customFormat="1"/>
    <row r="319" s="29" customFormat="1"/>
    <row r="320" s="29" customFormat="1"/>
    <row r="321" s="29" customFormat="1"/>
    <row r="322" s="29" customFormat="1"/>
    <row r="323" s="29" customFormat="1"/>
    <row r="324" s="29" customFormat="1"/>
    <row r="325" s="29" customFormat="1"/>
    <row r="326" s="29" customFormat="1"/>
    <row r="327" s="29" customFormat="1"/>
    <row r="328" s="29" customFormat="1"/>
    <row r="329" s="29" customFormat="1"/>
    <row r="330" s="29" customFormat="1"/>
    <row r="331" s="29" customFormat="1"/>
    <row r="332" s="29" customFormat="1"/>
    <row r="333" s="29" customFormat="1"/>
    <row r="334" s="29" customFormat="1"/>
    <row r="335" s="29" customFormat="1"/>
    <row r="336" s="29" customFormat="1"/>
    <row r="337" s="29" customFormat="1"/>
    <row r="338" s="29" customFormat="1"/>
    <row r="339" s="29" customFormat="1"/>
    <row r="340" s="29" customFormat="1"/>
    <row r="341" s="29" customFormat="1"/>
    <row r="342" s="29" customFormat="1"/>
    <row r="343" s="29" customFormat="1"/>
    <row r="344" s="29" customFormat="1"/>
    <row r="345" s="29" customFormat="1"/>
    <row r="346" s="29" customFormat="1"/>
    <row r="347" s="29" customFormat="1"/>
    <row r="348" s="29" customFormat="1"/>
    <row r="349" s="29" customFormat="1"/>
    <row r="350" s="29" customFormat="1"/>
    <row r="351" s="29" customFormat="1"/>
    <row r="352" s="29" customFormat="1"/>
  </sheetData>
  <mergeCells count="70"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6:O66"/>
    <mergeCell ref="P66:Q66"/>
    <mergeCell ref="B67:O67"/>
    <mergeCell ref="P67:Q67"/>
    <mergeCell ref="B68:O68"/>
    <mergeCell ref="P68:Q68"/>
    <mergeCell ref="B72:O72"/>
    <mergeCell ref="P72:Q72"/>
    <mergeCell ref="B73:O73"/>
    <mergeCell ref="A74:Q76"/>
    <mergeCell ref="U68:Y68"/>
    <mergeCell ref="B69:O69"/>
    <mergeCell ref="P69:Q69"/>
    <mergeCell ref="B70:O70"/>
    <mergeCell ref="P70:Q70"/>
    <mergeCell ref="B71:O71"/>
    <mergeCell ref="P71:Q71"/>
  </mergeCells>
  <dataValidations disablePrompts="1"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5"/>
  <sheetViews>
    <sheetView topLeftCell="A27" zoomScale="102" zoomScaleNormal="100" zoomScaleSheetLayoutView="170" workbookViewId="0">
      <selection activeCell="B28" sqref="B28"/>
    </sheetView>
  </sheetViews>
  <sheetFormatPr baseColWidth="10" defaultColWidth="11.42578125" defaultRowHeight="14.25"/>
  <cols>
    <col min="1" max="1" width="8.7109375" style="20" customWidth="1"/>
    <col min="2" max="2" width="82.28515625" style="47" customWidth="1"/>
    <col min="3" max="3" width="21.7109375" style="20" customWidth="1"/>
    <col min="4" max="4" width="11.5703125" style="20" customWidth="1"/>
    <col min="5" max="5" width="20.85546875" style="29" customWidth="1"/>
    <col min="6" max="6" width="4.7109375" style="29" customWidth="1"/>
    <col min="7" max="20" width="11.42578125" style="29"/>
    <col min="21" max="16384" width="11.42578125" style="20"/>
  </cols>
  <sheetData>
    <row r="1" spans="1:20">
      <c r="A1" s="29"/>
      <c r="B1" s="34"/>
      <c r="C1" s="29"/>
      <c r="D1" s="29"/>
    </row>
    <row r="2" spans="1:20">
      <c r="A2" s="29"/>
      <c r="B2" s="34"/>
      <c r="C2" s="29"/>
      <c r="D2" s="29"/>
    </row>
    <row r="3" spans="1:20">
      <c r="A3" s="29"/>
      <c r="B3" s="34"/>
      <c r="C3" s="29"/>
      <c r="D3" s="29"/>
    </row>
    <row r="4" spans="1:20" ht="7.5" customHeight="1">
      <c r="A4" s="35"/>
      <c r="B4" s="36"/>
      <c r="C4" s="35"/>
      <c r="D4" s="35"/>
      <c r="E4" s="35"/>
    </row>
    <row r="5" spans="1:20" ht="7.5" customHeight="1">
      <c r="A5" s="35"/>
      <c r="B5" s="36"/>
      <c r="C5" s="35"/>
      <c r="D5" s="35"/>
      <c r="E5" s="35"/>
    </row>
    <row r="6" spans="1:20" ht="7.5" customHeight="1">
      <c r="A6" s="35"/>
      <c r="B6" s="36"/>
      <c r="C6" s="35"/>
      <c r="D6" s="35"/>
      <c r="E6" s="35"/>
    </row>
    <row r="7" spans="1:20" ht="7.5" customHeight="1">
      <c r="A7" s="35"/>
      <c r="B7" s="36"/>
      <c r="C7" s="35"/>
      <c r="D7" s="35"/>
      <c r="E7" s="35"/>
    </row>
    <row r="8" spans="1:20" ht="7.5" customHeight="1">
      <c r="A8" s="35"/>
      <c r="B8" s="36"/>
      <c r="C8" s="35"/>
      <c r="D8" s="35"/>
      <c r="E8" s="35"/>
    </row>
    <row r="9" spans="1:20" ht="7.5" customHeight="1" thickBot="1">
      <c r="A9" s="35"/>
      <c r="B9" s="36"/>
      <c r="C9" s="35"/>
      <c r="D9" s="35"/>
      <c r="E9" s="35"/>
    </row>
    <row r="10" spans="1:20" ht="28.5" customHeight="1" thickBot="1">
      <c r="A10" s="166" t="s">
        <v>297</v>
      </c>
      <c r="B10" s="167"/>
      <c r="C10" s="167"/>
      <c r="D10" s="167"/>
      <c r="E10" s="168"/>
    </row>
    <row r="11" spans="1:20" s="32" customFormat="1" ht="18.75" customHeight="1">
      <c r="A11" s="37" t="s">
        <v>30</v>
      </c>
      <c r="B11" s="169"/>
      <c r="C11" s="170"/>
      <c r="D11" s="170"/>
      <c r="E11" s="17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</row>
    <row r="12" spans="1:20" s="31" customFormat="1" ht="30" customHeight="1">
      <c r="A12" s="38" t="s">
        <v>31</v>
      </c>
      <c r="B12" s="39" t="s">
        <v>55</v>
      </c>
      <c r="C12" s="38" t="s">
        <v>56</v>
      </c>
      <c r="D12" s="38" t="s">
        <v>33</v>
      </c>
      <c r="E12" s="39" t="s">
        <v>57</v>
      </c>
    </row>
    <row r="13" spans="1:20" s="31" customFormat="1" ht="61.5" customHeight="1">
      <c r="A13" s="40">
        <v>1</v>
      </c>
      <c r="B13" s="41" t="s">
        <v>58</v>
      </c>
      <c r="C13" s="42" t="s">
        <v>59</v>
      </c>
      <c r="D13" s="43"/>
      <c r="E13" s="44"/>
    </row>
    <row r="14" spans="1:20" s="31" customFormat="1" ht="33" customHeight="1">
      <c r="A14" s="40">
        <v>2</v>
      </c>
      <c r="B14" s="41" t="s">
        <v>61</v>
      </c>
      <c r="C14" s="42"/>
      <c r="D14" s="44"/>
      <c r="E14" s="44"/>
    </row>
    <row r="15" spans="1:20" s="31" customFormat="1" ht="30" customHeight="1">
      <c r="A15" s="40">
        <v>3</v>
      </c>
      <c r="B15" s="45" t="s">
        <v>82</v>
      </c>
      <c r="C15" s="42" t="s">
        <v>62</v>
      </c>
      <c r="D15" s="43"/>
      <c r="E15" s="44"/>
    </row>
    <row r="16" spans="1:20" s="31" customFormat="1" ht="25.5">
      <c r="A16" s="40">
        <v>4</v>
      </c>
      <c r="B16" s="45" t="s">
        <v>91</v>
      </c>
      <c r="C16" s="42" t="s">
        <v>62</v>
      </c>
      <c r="D16" s="43"/>
      <c r="E16" s="44"/>
    </row>
    <row r="17" spans="1:5" s="31" customFormat="1" ht="35.1" customHeight="1">
      <c r="A17" s="40">
        <v>5</v>
      </c>
      <c r="B17" s="45" t="s">
        <v>83</v>
      </c>
      <c r="C17" s="42" t="s">
        <v>62</v>
      </c>
      <c r="D17" s="43"/>
      <c r="E17" s="44"/>
    </row>
    <row r="18" spans="1:5" s="31" customFormat="1" ht="37.5" customHeight="1">
      <c r="A18" s="40">
        <v>6</v>
      </c>
      <c r="B18" s="45" t="s">
        <v>341</v>
      </c>
      <c r="C18" s="42" t="s">
        <v>62</v>
      </c>
      <c r="D18" s="43"/>
      <c r="E18" s="44"/>
    </row>
    <row r="19" spans="1:5" s="31" customFormat="1" ht="35.1" customHeight="1">
      <c r="A19" s="40">
        <v>7</v>
      </c>
      <c r="B19" s="45" t="s">
        <v>92</v>
      </c>
      <c r="C19" s="42" t="s">
        <v>62</v>
      </c>
      <c r="D19" s="43"/>
      <c r="E19" s="44"/>
    </row>
    <row r="20" spans="1:5" s="31" customFormat="1" ht="35.1" customHeight="1">
      <c r="A20" s="40">
        <v>8</v>
      </c>
      <c r="B20" s="45" t="s">
        <v>84</v>
      </c>
      <c r="C20" s="42" t="s">
        <v>62</v>
      </c>
      <c r="D20" s="43"/>
      <c r="E20" s="44"/>
    </row>
    <row r="21" spans="1:5" s="31" customFormat="1" ht="34.5" customHeight="1">
      <c r="A21" s="40">
        <v>10</v>
      </c>
      <c r="B21" s="45" t="s">
        <v>85</v>
      </c>
      <c r="C21" s="42" t="s">
        <v>62</v>
      </c>
      <c r="D21" s="43"/>
      <c r="E21" s="44"/>
    </row>
    <row r="22" spans="1:5" s="31" customFormat="1" ht="42" customHeight="1">
      <c r="A22" s="40">
        <v>11</v>
      </c>
      <c r="B22" s="45" t="s">
        <v>93</v>
      </c>
      <c r="C22" s="42" t="s">
        <v>62</v>
      </c>
      <c r="D22" s="43"/>
      <c r="E22" s="44"/>
    </row>
    <row r="23" spans="1:5" s="31" customFormat="1" ht="42" customHeight="1">
      <c r="A23" s="40">
        <v>12</v>
      </c>
      <c r="B23" s="45" t="s">
        <v>94</v>
      </c>
      <c r="C23" s="42" t="s">
        <v>62</v>
      </c>
      <c r="D23" s="43"/>
      <c r="E23" s="44"/>
    </row>
    <row r="24" spans="1:5" s="31" customFormat="1" ht="67.5" customHeight="1">
      <c r="A24" s="40">
        <v>13</v>
      </c>
      <c r="B24" s="45" t="s">
        <v>95</v>
      </c>
      <c r="C24" s="42" t="s">
        <v>62</v>
      </c>
      <c r="D24" s="43"/>
      <c r="E24" s="44"/>
    </row>
    <row r="25" spans="1:5" s="31" customFormat="1" ht="39.6" customHeight="1">
      <c r="A25" s="40">
        <v>14</v>
      </c>
      <c r="B25" s="45" t="s">
        <v>96</v>
      </c>
      <c r="C25" s="42" t="s">
        <v>62</v>
      </c>
      <c r="D25" s="43"/>
      <c r="E25" s="44"/>
    </row>
    <row r="26" spans="1:5" s="31" customFormat="1" ht="39.6" customHeight="1">
      <c r="A26" s="40">
        <v>15</v>
      </c>
      <c r="B26" s="45" t="s">
        <v>97</v>
      </c>
      <c r="C26" s="42" t="s">
        <v>62</v>
      </c>
      <c r="D26" s="43"/>
      <c r="E26" s="44"/>
    </row>
    <row r="27" spans="1:5" s="31" customFormat="1" ht="32.450000000000003" customHeight="1">
      <c r="A27" s="40">
        <v>16</v>
      </c>
      <c r="B27" s="45" t="s">
        <v>98</v>
      </c>
      <c r="C27" s="42" t="s">
        <v>62</v>
      </c>
      <c r="D27" s="43"/>
      <c r="E27" s="44"/>
    </row>
    <row r="28" spans="1:5" s="31" customFormat="1" ht="39.6" customHeight="1">
      <c r="A28" s="40">
        <v>17</v>
      </c>
      <c r="B28" s="45" t="s">
        <v>99</v>
      </c>
      <c r="C28" s="42" t="s">
        <v>62</v>
      </c>
      <c r="D28" s="43"/>
      <c r="E28" s="44"/>
    </row>
    <row r="29" spans="1:5" s="31" customFormat="1" ht="39.6" customHeight="1">
      <c r="A29" s="40">
        <v>18</v>
      </c>
      <c r="B29" s="45" t="s">
        <v>100</v>
      </c>
      <c r="C29" s="42" t="s">
        <v>62</v>
      </c>
      <c r="D29" s="43"/>
      <c r="E29" s="44"/>
    </row>
    <row r="30" spans="1:5" s="31" customFormat="1" ht="39.6" customHeight="1">
      <c r="A30" s="40">
        <v>19</v>
      </c>
      <c r="B30" s="45" t="s">
        <v>101</v>
      </c>
      <c r="C30" s="42" t="s">
        <v>62</v>
      </c>
      <c r="D30" s="43"/>
      <c r="E30" s="44"/>
    </row>
    <row r="31" spans="1:5" s="31" customFormat="1" ht="57.75" customHeight="1">
      <c r="A31" s="40">
        <v>20</v>
      </c>
      <c r="B31" s="45" t="s">
        <v>102</v>
      </c>
      <c r="C31" s="42" t="s">
        <v>62</v>
      </c>
      <c r="D31" s="43"/>
      <c r="E31" s="44"/>
    </row>
    <row r="32" spans="1:5" s="31" customFormat="1" ht="39.6" customHeight="1">
      <c r="A32" s="40">
        <v>21</v>
      </c>
      <c r="B32" s="45" t="s">
        <v>103</v>
      </c>
      <c r="C32" s="42" t="s">
        <v>62</v>
      </c>
      <c r="D32" s="43"/>
      <c r="E32" s="44"/>
    </row>
    <row r="33" spans="1:5" s="31" customFormat="1" ht="39.6" customHeight="1">
      <c r="A33" s="40">
        <v>22</v>
      </c>
      <c r="B33" s="45" t="s">
        <v>104</v>
      </c>
      <c r="C33" s="42" t="s">
        <v>62</v>
      </c>
      <c r="D33" s="43"/>
      <c r="E33" s="44"/>
    </row>
    <row r="34" spans="1:5" s="31" customFormat="1" ht="39.6" customHeight="1">
      <c r="A34" s="40">
        <v>23</v>
      </c>
      <c r="B34" s="45" t="s">
        <v>105</v>
      </c>
      <c r="C34" s="42" t="s">
        <v>62</v>
      </c>
      <c r="D34" s="43"/>
      <c r="E34" s="44"/>
    </row>
    <row r="35" spans="1:5" s="31" customFormat="1" ht="39.6" customHeight="1">
      <c r="A35" s="40">
        <v>24</v>
      </c>
      <c r="B35" s="45" t="s">
        <v>86</v>
      </c>
      <c r="C35" s="42" t="s">
        <v>62</v>
      </c>
      <c r="D35" s="43"/>
      <c r="E35" s="44"/>
    </row>
    <row r="36" spans="1:5" s="31" customFormat="1" ht="12.75">
      <c r="B36" s="46"/>
    </row>
    <row r="37" spans="1:5" s="31" customFormat="1" ht="12.75">
      <c r="B37" s="46"/>
    </row>
    <row r="38" spans="1:5" s="31" customFormat="1" ht="12.75">
      <c r="B38" s="46"/>
    </row>
    <row r="39" spans="1:5" s="31" customFormat="1" ht="12.75">
      <c r="B39" s="46"/>
    </row>
    <row r="40" spans="1:5" s="31" customFormat="1" ht="12.75">
      <c r="B40" s="46"/>
    </row>
    <row r="41" spans="1:5" s="31" customFormat="1" ht="12.75">
      <c r="B41" s="46"/>
    </row>
    <row r="42" spans="1:5" s="31" customFormat="1" ht="12.75">
      <c r="B42" s="46"/>
    </row>
    <row r="43" spans="1:5" s="31" customFormat="1" ht="12.75">
      <c r="B43" s="46"/>
    </row>
    <row r="44" spans="1:5" s="31" customFormat="1" ht="12.75">
      <c r="B44" s="46"/>
    </row>
    <row r="45" spans="1:5" s="31" customFormat="1" ht="12.75">
      <c r="B45" s="46"/>
    </row>
    <row r="46" spans="1:5" s="31" customFormat="1" ht="12.75">
      <c r="B46" s="46"/>
    </row>
    <row r="47" spans="1:5" s="31" customFormat="1" ht="12.75">
      <c r="B47" s="46"/>
    </row>
    <row r="48" spans="1:5" s="31" customFormat="1" ht="12.75">
      <c r="B48" s="46"/>
    </row>
    <row r="49" spans="2:2" s="31" customFormat="1" ht="12.75">
      <c r="B49" s="46"/>
    </row>
    <row r="50" spans="2:2" s="31" customFormat="1" ht="12.75">
      <c r="B50" s="46"/>
    </row>
    <row r="51" spans="2:2" s="31" customFormat="1" ht="12.75">
      <c r="B51" s="46"/>
    </row>
    <row r="52" spans="2:2" s="31" customFormat="1" ht="12.75">
      <c r="B52" s="46"/>
    </row>
    <row r="53" spans="2:2" s="31" customFormat="1" ht="12.75">
      <c r="B53" s="46"/>
    </row>
    <row r="54" spans="2:2" s="31" customFormat="1" ht="12.75">
      <c r="B54" s="46"/>
    </row>
    <row r="55" spans="2:2" s="31" customFormat="1" ht="12.75">
      <c r="B55" s="46"/>
    </row>
    <row r="56" spans="2:2" s="31" customFormat="1" ht="12.75">
      <c r="B56" s="46"/>
    </row>
    <row r="57" spans="2:2" s="31" customFormat="1" ht="12.75">
      <c r="B57" s="46"/>
    </row>
    <row r="58" spans="2:2" s="31" customFormat="1" ht="12.75">
      <c r="B58" s="46"/>
    </row>
    <row r="59" spans="2:2" s="31" customFormat="1" ht="12.75">
      <c r="B59" s="46"/>
    </row>
    <row r="60" spans="2:2" s="31" customFormat="1" ht="12.75">
      <c r="B60" s="46"/>
    </row>
    <row r="61" spans="2:2" s="31" customFormat="1" ht="12.75">
      <c r="B61" s="46"/>
    </row>
    <row r="62" spans="2:2" s="31" customFormat="1" ht="12.75">
      <c r="B62" s="46"/>
    </row>
    <row r="63" spans="2:2" s="31" customFormat="1" ht="12.75">
      <c r="B63" s="46"/>
    </row>
    <row r="64" spans="2:2" s="31" customFormat="1" ht="12.75">
      <c r="B64" s="46"/>
    </row>
    <row r="65" spans="2:2" s="31" customFormat="1" ht="12.75">
      <c r="B65" s="46"/>
    </row>
    <row r="66" spans="2:2" s="31" customFormat="1" ht="12.75">
      <c r="B66" s="46"/>
    </row>
    <row r="67" spans="2:2" s="31" customFormat="1" ht="12.75">
      <c r="B67" s="46"/>
    </row>
    <row r="68" spans="2:2" s="31" customFormat="1" ht="12.75">
      <c r="B68" s="46"/>
    </row>
    <row r="69" spans="2:2" s="31" customFormat="1" ht="12.75">
      <c r="B69" s="46"/>
    </row>
    <row r="70" spans="2:2" s="31" customFormat="1" ht="12.75">
      <c r="B70" s="46"/>
    </row>
    <row r="71" spans="2:2" s="31" customFormat="1" ht="12.75">
      <c r="B71" s="46"/>
    </row>
    <row r="72" spans="2:2" s="31" customFormat="1" ht="12.75">
      <c r="B72" s="46"/>
    </row>
    <row r="73" spans="2:2" s="29" customFormat="1">
      <c r="B73" s="34"/>
    </row>
    <row r="74" spans="2:2" s="29" customFormat="1">
      <c r="B74" s="34"/>
    </row>
    <row r="75" spans="2:2" s="29" customFormat="1">
      <c r="B75" s="34"/>
    </row>
    <row r="76" spans="2:2" s="29" customFormat="1">
      <c r="B76" s="34"/>
    </row>
    <row r="77" spans="2:2" s="29" customFormat="1">
      <c r="B77" s="34"/>
    </row>
    <row r="78" spans="2:2" s="29" customFormat="1">
      <c r="B78" s="34"/>
    </row>
    <row r="79" spans="2:2" s="29" customFormat="1">
      <c r="B79" s="34"/>
    </row>
    <row r="80" spans="2:2" s="29" customFormat="1">
      <c r="B80" s="34"/>
    </row>
    <row r="81" spans="2:2" s="29" customFormat="1">
      <c r="B81" s="34"/>
    </row>
    <row r="82" spans="2:2" s="29" customFormat="1">
      <c r="B82" s="34"/>
    </row>
    <row r="83" spans="2:2" s="29" customFormat="1">
      <c r="B83" s="34"/>
    </row>
    <row r="84" spans="2:2" s="29" customFormat="1">
      <c r="B84" s="34"/>
    </row>
    <row r="85" spans="2:2" s="29" customFormat="1">
      <c r="B85" s="34"/>
    </row>
    <row r="86" spans="2:2" s="29" customFormat="1">
      <c r="B86" s="34"/>
    </row>
    <row r="87" spans="2:2" s="29" customFormat="1">
      <c r="B87" s="34"/>
    </row>
    <row r="88" spans="2:2" s="29" customFormat="1">
      <c r="B88" s="34"/>
    </row>
    <row r="89" spans="2:2" s="29" customFormat="1">
      <c r="B89" s="34"/>
    </row>
    <row r="90" spans="2:2" s="29" customFormat="1">
      <c r="B90" s="34"/>
    </row>
    <row r="91" spans="2:2" s="29" customFormat="1">
      <c r="B91" s="34"/>
    </row>
    <row r="92" spans="2:2" s="29" customFormat="1">
      <c r="B92" s="34"/>
    </row>
    <row r="93" spans="2:2" s="29" customFormat="1">
      <c r="B93" s="34"/>
    </row>
    <row r="94" spans="2:2" s="29" customFormat="1">
      <c r="B94" s="34"/>
    </row>
    <row r="95" spans="2:2" s="29" customFormat="1">
      <c r="B95" s="34"/>
    </row>
    <row r="96" spans="2:2" s="29" customFormat="1">
      <c r="B96" s="34"/>
    </row>
    <row r="97" spans="2:2" s="29" customFormat="1">
      <c r="B97" s="34"/>
    </row>
    <row r="98" spans="2:2" s="29" customFormat="1">
      <c r="B98" s="34"/>
    </row>
    <row r="99" spans="2:2" s="29" customFormat="1">
      <c r="B99" s="34"/>
    </row>
    <row r="100" spans="2:2" s="29" customFormat="1">
      <c r="B100" s="34"/>
    </row>
    <row r="101" spans="2:2" s="29" customFormat="1">
      <c r="B101" s="34"/>
    </row>
    <row r="102" spans="2:2" s="29" customFormat="1">
      <c r="B102" s="34"/>
    </row>
    <row r="103" spans="2:2" s="29" customFormat="1">
      <c r="B103" s="34"/>
    </row>
    <row r="104" spans="2:2" s="29" customFormat="1">
      <c r="B104" s="34"/>
    </row>
    <row r="105" spans="2:2" s="29" customFormat="1">
      <c r="B105" s="34"/>
    </row>
    <row r="106" spans="2:2" s="29" customFormat="1">
      <c r="B106" s="34"/>
    </row>
    <row r="107" spans="2:2" s="29" customFormat="1">
      <c r="B107" s="34"/>
    </row>
    <row r="108" spans="2:2" s="29" customFormat="1">
      <c r="B108" s="34"/>
    </row>
    <row r="109" spans="2:2" s="29" customFormat="1">
      <c r="B109" s="34"/>
    </row>
    <row r="110" spans="2:2" s="29" customFormat="1">
      <c r="B110" s="34"/>
    </row>
    <row r="111" spans="2:2" s="29" customFormat="1">
      <c r="B111" s="34"/>
    </row>
    <row r="112" spans="2:2" s="29" customFormat="1">
      <c r="B112" s="34"/>
    </row>
    <row r="113" spans="2:2" s="29" customFormat="1">
      <c r="B113" s="34"/>
    </row>
    <row r="114" spans="2:2" s="29" customFormat="1">
      <c r="B114" s="34"/>
    </row>
    <row r="115" spans="2:2" s="29" customFormat="1">
      <c r="B115" s="34"/>
    </row>
    <row r="116" spans="2:2" s="29" customFormat="1">
      <c r="B116" s="34"/>
    </row>
    <row r="117" spans="2:2" s="29" customFormat="1">
      <c r="B117" s="34"/>
    </row>
    <row r="118" spans="2:2" s="29" customFormat="1">
      <c r="B118" s="34"/>
    </row>
    <row r="119" spans="2:2" s="29" customFormat="1">
      <c r="B119" s="34"/>
    </row>
    <row r="120" spans="2:2" s="29" customFormat="1">
      <c r="B120" s="34"/>
    </row>
    <row r="121" spans="2:2" s="29" customFormat="1">
      <c r="B121" s="34"/>
    </row>
    <row r="122" spans="2:2" s="29" customFormat="1">
      <c r="B122" s="34"/>
    </row>
    <row r="123" spans="2:2" s="29" customFormat="1">
      <c r="B123" s="34"/>
    </row>
    <row r="124" spans="2:2" s="29" customFormat="1">
      <c r="B124" s="34"/>
    </row>
    <row r="125" spans="2:2" s="29" customFormat="1">
      <c r="B125" s="34"/>
    </row>
    <row r="126" spans="2:2" s="29" customFormat="1">
      <c r="B126" s="34"/>
    </row>
    <row r="127" spans="2:2" s="29" customFormat="1">
      <c r="B127" s="34"/>
    </row>
    <row r="128" spans="2:2" s="29" customFormat="1">
      <c r="B128" s="34"/>
    </row>
    <row r="129" spans="2:2" s="29" customFormat="1">
      <c r="B129" s="34"/>
    </row>
    <row r="130" spans="2:2" s="29" customFormat="1">
      <c r="B130" s="34"/>
    </row>
    <row r="131" spans="2:2" s="29" customFormat="1">
      <c r="B131" s="34"/>
    </row>
    <row r="132" spans="2:2" s="29" customFormat="1">
      <c r="B132" s="34"/>
    </row>
    <row r="133" spans="2:2" s="29" customFormat="1">
      <c r="B133" s="34"/>
    </row>
    <row r="134" spans="2:2" s="29" customFormat="1">
      <c r="B134" s="34"/>
    </row>
    <row r="135" spans="2:2" s="29" customFormat="1">
      <c r="B135" s="34"/>
    </row>
    <row r="136" spans="2:2" s="29" customFormat="1">
      <c r="B136" s="34"/>
    </row>
    <row r="137" spans="2:2" s="29" customFormat="1">
      <c r="B137" s="34"/>
    </row>
    <row r="138" spans="2:2" s="29" customFormat="1">
      <c r="B138" s="34"/>
    </row>
    <row r="139" spans="2:2" s="29" customFormat="1">
      <c r="B139" s="34"/>
    </row>
    <row r="140" spans="2:2" s="29" customFormat="1">
      <c r="B140" s="34"/>
    </row>
    <row r="141" spans="2:2" s="29" customFormat="1">
      <c r="B141" s="34"/>
    </row>
    <row r="142" spans="2:2" s="29" customFormat="1">
      <c r="B142" s="34"/>
    </row>
    <row r="143" spans="2:2" s="29" customFormat="1">
      <c r="B143" s="34"/>
    </row>
    <row r="144" spans="2:2" s="29" customFormat="1">
      <c r="B144" s="34"/>
    </row>
    <row r="145" spans="2:2" s="29" customFormat="1">
      <c r="B145" s="34"/>
    </row>
    <row r="146" spans="2:2" s="29" customFormat="1">
      <c r="B146" s="34"/>
    </row>
    <row r="147" spans="2:2" s="29" customFormat="1">
      <c r="B147" s="34"/>
    </row>
    <row r="148" spans="2:2" s="29" customFormat="1">
      <c r="B148" s="34"/>
    </row>
    <row r="149" spans="2:2" s="29" customFormat="1">
      <c r="B149" s="34"/>
    </row>
    <row r="150" spans="2:2" s="29" customFormat="1">
      <c r="B150" s="34"/>
    </row>
    <row r="151" spans="2:2" s="29" customFormat="1">
      <c r="B151" s="34"/>
    </row>
    <row r="152" spans="2:2" s="29" customFormat="1">
      <c r="B152" s="34"/>
    </row>
    <row r="153" spans="2:2" s="29" customFormat="1">
      <c r="B153" s="34"/>
    </row>
    <row r="154" spans="2:2" s="29" customFormat="1">
      <c r="B154" s="34"/>
    </row>
    <row r="155" spans="2:2" s="29" customFormat="1">
      <c r="B155" s="34"/>
    </row>
    <row r="156" spans="2:2" s="29" customFormat="1">
      <c r="B156" s="34"/>
    </row>
    <row r="157" spans="2:2" s="29" customFormat="1">
      <c r="B157" s="34"/>
    </row>
    <row r="158" spans="2:2" s="29" customFormat="1">
      <c r="B158" s="34"/>
    </row>
    <row r="159" spans="2:2" s="29" customFormat="1">
      <c r="B159" s="34"/>
    </row>
    <row r="160" spans="2:2" s="29" customFormat="1">
      <c r="B160" s="34"/>
    </row>
    <row r="161" spans="2:2" s="29" customFormat="1">
      <c r="B161" s="34"/>
    </row>
    <row r="162" spans="2:2" s="29" customFormat="1">
      <c r="B162" s="34"/>
    </row>
    <row r="163" spans="2:2" s="29" customFormat="1">
      <c r="B163" s="34"/>
    </row>
    <row r="164" spans="2:2" s="29" customFormat="1">
      <c r="B164" s="34"/>
    </row>
    <row r="165" spans="2:2" s="29" customFormat="1">
      <c r="B165" s="34"/>
    </row>
    <row r="166" spans="2:2" s="29" customFormat="1">
      <c r="B166" s="34"/>
    </row>
    <row r="167" spans="2:2" s="29" customFormat="1">
      <c r="B167" s="34"/>
    </row>
    <row r="168" spans="2:2" s="29" customFormat="1">
      <c r="B168" s="34"/>
    </row>
    <row r="169" spans="2:2" s="29" customFormat="1">
      <c r="B169" s="34"/>
    </row>
    <row r="170" spans="2:2" s="29" customFormat="1">
      <c r="B170" s="34"/>
    </row>
    <row r="171" spans="2:2" s="29" customFormat="1">
      <c r="B171" s="34"/>
    </row>
    <row r="172" spans="2:2" s="29" customFormat="1">
      <c r="B172" s="34"/>
    </row>
    <row r="173" spans="2:2" s="29" customFormat="1">
      <c r="B173" s="34"/>
    </row>
    <row r="174" spans="2:2" s="29" customFormat="1">
      <c r="B174" s="34"/>
    </row>
    <row r="175" spans="2:2" s="29" customFormat="1">
      <c r="B175" s="34"/>
    </row>
    <row r="176" spans="2:2" s="29" customFormat="1">
      <c r="B176" s="34"/>
    </row>
    <row r="177" spans="2:2" s="29" customFormat="1">
      <c r="B177" s="34"/>
    </row>
    <row r="178" spans="2:2" s="29" customFormat="1">
      <c r="B178" s="34"/>
    </row>
    <row r="179" spans="2:2" s="29" customFormat="1">
      <c r="B179" s="34"/>
    </row>
    <row r="180" spans="2:2" s="29" customFormat="1">
      <c r="B180" s="34"/>
    </row>
    <row r="181" spans="2:2" s="29" customFormat="1">
      <c r="B181" s="34"/>
    </row>
    <row r="182" spans="2:2" s="29" customFormat="1">
      <c r="B182" s="34"/>
    </row>
    <row r="183" spans="2:2" s="29" customFormat="1">
      <c r="B183" s="34"/>
    </row>
    <row r="184" spans="2:2" s="29" customFormat="1">
      <c r="B184" s="34"/>
    </row>
    <row r="185" spans="2:2" s="29" customFormat="1">
      <c r="B185" s="34"/>
    </row>
    <row r="186" spans="2:2" s="29" customFormat="1">
      <c r="B186" s="34"/>
    </row>
    <row r="187" spans="2:2" s="29" customFormat="1">
      <c r="B187" s="34"/>
    </row>
    <row r="188" spans="2:2" s="29" customFormat="1">
      <c r="B188" s="34"/>
    </row>
    <row r="189" spans="2:2" s="29" customFormat="1">
      <c r="B189" s="34"/>
    </row>
    <row r="190" spans="2:2" s="29" customFormat="1">
      <c r="B190" s="34"/>
    </row>
    <row r="191" spans="2:2" s="29" customFormat="1">
      <c r="B191" s="34"/>
    </row>
    <row r="192" spans="2:2" s="29" customFormat="1">
      <c r="B192" s="34"/>
    </row>
    <row r="193" spans="2:2" s="29" customFormat="1">
      <c r="B193" s="34"/>
    </row>
    <row r="194" spans="2:2" s="29" customFormat="1">
      <c r="B194" s="34"/>
    </row>
    <row r="195" spans="2:2" s="29" customFormat="1">
      <c r="B195" s="34"/>
    </row>
    <row r="196" spans="2:2" s="29" customFormat="1">
      <c r="B196" s="34"/>
    </row>
    <row r="197" spans="2:2" s="29" customFormat="1">
      <c r="B197" s="34"/>
    </row>
    <row r="198" spans="2:2" s="29" customFormat="1">
      <c r="B198" s="34"/>
    </row>
    <row r="199" spans="2:2" s="29" customFormat="1">
      <c r="B199" s="34"/>
    </row>
    <row r="200" spans="2:2" s="29" customFormat="1">
      <c r="B200" s="34"/>
    </row>
    <row r="201" spans="2:2" s="29" customFormat="1">
      <c r="B201" s="34"/>
    </row>
    <row r="202" spans="2:2" s="29" customFormat="1">
      <c r="B202" s="34"/>
    </row>
    <row r="203" spans="2:2" s="29" customFormat="1">
      <c r="B203" s="34"/>
    </row>
    <row r="204" spans="2:2" s="29" customFormat="1">
      <c r="B204" s="34"/>
    </row>
    <row r="205" spans="2:2" s="29" customFormat="1">
      <c r="B205" s="34"/>
    </row>
    <row r="206" spans="2:2" s="29" customFormat="1">
      <c r="B206" s="34"/>
    </row>
    <row r="207" spans="2:2" s="29" customFormat="1">
      <c r="B207" s="34"/>
    </row>
    <row r="208" spans="2:2" s="29" customFormat="1">
      <c r="B208" s="34"/>
    </row>
    <row r="209" spans="2:2" s="29" customFormat="1">
      <c r="B209" s="34"/>
    </row>
    <row r="210" spans="2:2" s="29" customFormat="1">
      <c r="B210" s="34"/>
    </row>
    <row r="211" spans="2:2" s="29" customFormat="1">
      <c r="B211" s="34"/>
    </row>
    <row r="212" spans="2:2" s="29" customFormat="1">
      <c r="B212" s="34"/>
    </row>
    <row r="213" spans="2:2" s="29" customFormat="1">
      <c r="B213" s="34"/>
    </row>
    <row r="214" spans="2:2" s="29" customFormat="1">
      <c r="B214" s="34"/>
    </row>
    <row r="215" spans="2:2" s="29" customFormat="1">
      <c r="B215" s="34"/>
    </row>
    <row r="216" spans="2:2" s="29" customFormat="1">
      <c r="B216" s="34"/>
    </row>
    <row r="217" spans="2:2" s="29" customFormat="1">
      <c r="B217" s="34"/>
    </row>
    <row r="218" spans="2:2" s="29" customFormat="1">
      <c r="B218" s="34"/>
    </row>
    <row r="219" spans="2:2" s="29" customFormat="1">
      <c r="B219" s="34"/>
    </row>
    <row r="220" spans="2:2" s="29" customFormat="1">
      <c r="B220" s="34"/>
    </row>
    <row r="221" spans="2:2" s="29" customFormat="1">
      <c r="B221" s="34"/>
    </row>
    <row r="222" spans="2:2" s="29" customFormat="1">
      <c r="B222" s="34"/>
    </row>
    <row r="223" spans="2:2" s="29" customFormat="1">
      <c r="B223" s="34"/>
    </row>
    <row r="224" spans="2:2" s="29" customFormat="1">
      <c r="B224" s="34"/>
    </row>
    <row r="225" spans="2:2" s="29" customFormat="1">
      <c r="B225" s="34"/>
    </row>
    <row r="226" spans="2:2" s="29" customFormat="1">
      <c r="B226" s="34"/>
    </row>
    <row r="227" spans="2:2" s="29" customFormat="1">
      <c r="B227" s="34"/>
    </row>
    <row r="228" spans="2:2" s="29" customFormat="1">
      <c r="B228" s="34"/>
    </row>
    <row r="229" spans="2:2" s="29" customFormat="1">
      <c r="B229" s="34"/>
    </row>
    <row r="230" spans="2:2" s="29" customFormat="1">
      <c r="B230" s="34"/>
    </row>
    <row r="231" spans="2:2" s="29" customFormat="1">
      <c r="B231" s="34"/>
    </row>
    <row r="232" spans="2:2" s="29" customFormat="1">
      <c r="B232" s="34"/>
    </row>
    <row r="233" spans="2:2" s="29" customFormat="1">
      <c r="B233" s="34"/>
    </row>
    <row r="234" spans="2:2" s="29" customFormat="1">
      <c r="B234" s="34"/>
    </row>
    <row r="235" spans="2:2" s="29" customFormat="1">
      <c r="B235" s="34"/>
    </row>
    <row r="236" spans="2:2" s="29" customFormat="1">
      <c r="B236" s="34"/>
    </row>
    <row r="237" spans="2:2" s="29" customFormat="1">
      <c r="B237" s="34"/>
    </row>
    <row r="238" spans="2:2" s="29" customFormat="1">
      <c r="B238" s="34"/>
    </row>
    <row r="239" spans="2:2" s="29" customFormat="1">
      <c r="B239" s="34"/>
    </row>
    <row r="240" spans="2:2" s="29" customFormat="1">
      <c r="B240" s="34"/>
    </row>
    <row r="241" spans="2:2" s="29" customFormat="1">
      <c r="B241" s="34"/>
    </row>
    <row r="242" spans="2:2" s="29" customFormat="1">
      <c r="B242" s="34"/>
    </row>
    <row r="243" spans="2:2" s="29" customFormat="1">
      <c r="B243" s="34"/>
    </row>
    <row r="244" spans="2:2" s="29" customFormat="1">
      <c r="B244" s="34"/>
    </row>
    <row r="245" spans="2:2" s="29" customFormat="1">
      <c r="B245" s="34"/>
    </row>
    <row r="246" spans="2:2" s="29" customFormat="1">
      <c r="B246" s="34"/>
    </row>
    <row r="247" spans="2:2" s="29" customFormat="1">
      <c r="B247" s="34"/>
    </row>
    <row r="248" spans="2:2" s="29" customFormat="1">
      <c r="B248" s="34"/>
    </row>
    <row r="249" spans="2:2" s="29" customFormat="1">
      <c r="B249" s="34"/>
    </row>
    <row r="250" spans="2:2" s="29" customFormat="1">
      <c r="B250" s="34"/>
    </row>
    <row r="251" spans="2:2" s="29" customFormat="1">
      <c r="B251" s="34"/>
    </row>
    <row r="252" spans="2:2" s="29" customFormat="1">
      <c r="B252" s="34"/>
    </row>
    <row r="253" spans="2:2" s="29" customFormat="1">
      <c r="B253" s="34"/>
    </row>
    <row r="254" spans="2:2" s="29" customFormat="1">
      <c r="B254" s="34"/>
    </row>
    <row r="255" spans="2:2" s="29" customFormat="1">
      <c r="B255" s="34"/>
    </row>
    <row r="256" spans="2:2" s="29" customFormat="1">
      <c r="B256" s="34"/>
    </row>
    <row r="257" spans="2:2" s="29" customFormat="1">
      <c r="B257" s="34"/>
    </row>
    <row r="258" spans="2:2" s="29" customFormat="1">
      <c r="B258" s="34"/>
    </row>
    <row r="259" spans="2:2" s="29" customFormat="1">
      <c r="B259" s="34"/>
    </row>
    <row r="260" spans="2:2" s="29" customFormat="1">
      <c r="B260" s="34"/>
    </row>
    <row r="261" spans="2:2" s="29" customFormat="1">
      <c r="B261" s="34"/>
    </row>
    <row r="262" spans="2:2" s="29" customFormat="1">
      <c r="B262" s="34"/>
    </row>
    <row r="263" spans="2:2" s="29" customFormat="1">
      <c r="B263" s="34"/>
    </row>
    <row r="264" spans="2:2" s="29" customFormat="1">
      <c r="B264" s="34"/>
    </row>
    <row r="265" spans="2:2" s="29" customFormat="1">
      <c r="B265" s="34"/>
    </row>
    <row r="266" spans="2:2" s="29" customFormat="1">
      <c r="B266" s="34"/>
    </row>
    <row r="267" spans="2:2" s="29" customFormat="1">
      <c r="B267" s="34"/>
    </row>
    <row r="268" spans="2:2" s="29" customFormat="1">
      <c r="B268" s="34"/>
    </row>
    <row r="269" spans="2:2" s="29" customFormat="1">
      <c r="B269" s="34"/>
    </row>
    <row r="270" spans="2:2" s="29" customFormat="1">
      <c r="B270" s="34"/>
    </row>
    <row r="271" spans="2:2" s="29" customFormat="1">
      <c r="B271" s="34"/>
    </row>
    <row r="272" spans="2:2" s="29" customFormat="1">
      <c r="B272" s="34"/>
    </row>
    <row r="273" spans="2:2" s="29" customFormat="1">
      <c r="B273" s="34"/>
    </row>
    <row r="274" spans="2:2" s="29" customFormat="1">
      <c r="B274" s="34"/>
    </row>
    <row r="275" spans="2:2" s="29" customFormat="1">
      <c r="B275" s="34"/>
    </row>
  </sheetData>
  <mergeCells count="2">
    <mergeCell ref="A10:E10"/>
    <mergeCell ref="B11:E11"/>
  </mergeCells>
  <dataValidations count="1">
    <dataValidation type="list" allowBlank="1" showErrorMessage="1" sqref="D13 D15:D35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90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B75"/>
  <sheetViews>
    <sheetView showGridLines="0" tabSelected="1" topLeftCell="A37" zoomScaleNormal="100" zoomScaleSheetLayoutView="80" workbookViewId="0">
      <selection activeCell="D54" sqref="D54"/>
    </sheetView>
  </sheetViews>
  <sheetFormatPr baseColWidth="10" defaultColWidth="16" defaultRowHeight="15"/>
  <cols>
    <col min="1" max="1" width="4.28515625" style="1" customWidth="1"/>
    <col min="2" max="2" width="23.28515625" style="1" customWidth="1"/>
    <col min="3" max="3" width="22.5703125" style="1" customWidth="1"/>
    <col min="4" max="4" width="73.42578125" style="16" customWidth="1"/>
    <col min="5" max="5" width="15.28515625" style="8" customWidth="1"/>
    <col min="6" max="6" width="10.7109375" style="8" customWidth="1"/>
    <col min="7" max="7" width="10.85546875" style="8" customWidth="1"/>
    <col min="8" max="8" width="11.140625" style="8" customWidth="1"/>
    <col min="9" max="9" width="11.42578125" style="8" customWidth="1"/>
    <col min="10" max="10" width="13.140625" style="8" hidden="1" customWidth="1"/>
    <col min="11" max="13" width="10" style="8" customWidth="1"/>
    <col min="14" max="14" width="12" style="8" customWidth="1"/>
    <col min="15" max="15" width="17" style="8" bestFit="1" customWidth="1"/>
    <col min="16" max="16" width="13.7109375" style="8" hidden="1" customWidth="1"/>
    <col min="17" max="18" width="12.140625" style="8" bestFit="1" customWidth="1"/>
    <col min="19" max="19" width="12.28515625" style="8" bestFit="1" customWidth="1"/>
    <col min="20" max="20" width="10" style="8" bestFit="1" customWidth="1"/>
    <col min="21" max="21" width="10.28515625" style="8" bestFit="1" customWidth="1"/>
    <col min="22" max="22" width="13.28515625" style="8" hidden="1" customWidth="1"/>
    <col min="23" max="25" width="10.28515625" style="8" customWidth="1"/>
    <col min="26" max="26" width="10" style="8" bestFit="1" customWidth="1"/>
    <col min="27" max="27" width="10.28515625" style="8" bestFit="1" customWidth="1"/>
    <col min="28" max="28" width="13.28515625" style="8" hidden="1" customWidth="1"/>
    <col min="29" max="31" width="10.28515625" style="8" customWidth="1"/>
    <col min="32" max="32" width="10.7109375" style="8" bestFit="1" customWidth="1"/>
    <col min="33" max="33" width="10.42578125" style="8" bestFit="1" customWidth="1"/>
    <col min="34" max="34" width="13.42578125" style="8" hidden="1" customWidth="1"/>
    <col min="35" max="37" width="10.42578125" style="8" customWidth="1"/>
    <col min="38" max="38" width="10.42578125" style="8" bestFit="1" customWidth="1"/>
    <col min="39" max="39" width="10.7109375" style="8" bestFit="1" customWidth="1"/>
    <col min="40" max="40" width="13.7109375" style="8" hidden="1" customWidth="1"/>
    <col min="41" max="43" width="10.7109375" style="8" customWidth="1"/>
    <col min="44" max="45" width="10.7109375" style="8" bestFit="1" customWidth="1"/>
    <col min="46" max="46" width="13.28515625" style="8" hidden="1" customWidth="1"/>
    <col min="47" max="49" width="10.7109375" style="8" customWidth="1"/>
    <col min="50" max="50" width="10.5703125" style="8" bestFit="1" customWidth="1"/>
    <col min="51" max="51" width="10.85546875" style="8" bestFit="1" customWidth="1"/>
    <col min="52" max="52" width="13.85546875" style="8" hidden="1" customWidth="1"/>
    <col min="53" max="55" width="10.85546875" style="8" customWidth="1"/>
    <col min="56" max="56" width="10.5703125" style="8" bestFit="1" customWidth="1"/>
    <col min="57" max="57" width="10.85546875" style="8" bestFit="1" customWidth="1"/>
    <col min="58" max="58" width="13.42578125" style="8" hidden="1" customWidth="1"/>
    <col min="59" max="61" width="10.85546875" style="8" customWidth="1"/>
    <col min="62" max="62" width="11" style="8" bestFit="1" customWidth="1"/>
    <col min="63" max="63" width="10.7109375" style="8" bestFit="1" customWidth="1"/>
    <col min="64" max="64" width="13.28515625" style="8" hidden="1" customWidth="1"/>
    <col min="65" max="67" width="10.7109375" style="8" customWidth="1"/>
    <col min="68" max="68" width="10.7109375" style="8" bestFit="1" customWidth="1"/>
    <col min="69" max="69" width="11.140625" style="8" bestFit="1" customWidth="1"/>
    <col min="70" max="70" width="13.42578125" style="8" hidden="1" customWidth="1"/>
    <col min="71" max="73" width="11.140625" style="8" customWidth="1"/>
    <col min="74" max="74" width="11" style="8" bestFit="1" customWidth="1"/>
    <col min="75" max="75" width="11.140625" style="8" bestFit="1" customWidth="1"/>
    <col min="76" max="76" width="13.7109375" style="8" hidden="1" customWidth="1"/>
    <col min="77" max="79" width="11.140625" style="8" customWidth="1"/>
    <col min="80" max="80" width="10.85546875" style="8" bestFit="1" customWidth="1"/>
    <col min="81" max="81" width="11.28515625" style="8" bestFit="1" customWidth="1"/>
    <col min="82" max="82" width="13.28515625" style="8" hidden="1" customWidth="1"/>
    <col min="83" max="85" width="11.28515625" style="8" customWidth="1"/>
    <col min="86" max="86" width="10.85546875" style="8" bestFit="1" customWidth="1"/>
    <col min="87" max="87" width="11.28515625" style="8" bestFit="1" customWidth="1"/>
    <col min="88" max="88" width="13.140625" style="8" hidden="1" customWidth="1"/>
    <col min="89" max="91" width="11.28515625" style="8" customWidth="1"/>
    <col min="92" max="92" width="11" style="8" bestFit="1" customWidth="1"/>
    <col min="93" max="93" width="10.7109375" style="8" bestFit="1" customWidth="1"/>
    <col min="94" max="94" width="13.140625" style="8" hidden="1" customWidth="1"/>
    <col min="95" max="97" width="10.7109375" style="8" customWidth="1"/>
    <col min="98" max="98" width="10.7109375" style="8" bestFit="1" customWidth="1"/>
    <col min="99" max="99" width="11.140625" style="8" bestFit="1" customWidth="1"/>
    <col min="100" max="100" width="13.5703125" style="8" hidden="1" customWidth="1"/>
    <col min="101" max="103" width="11.140625" style="8" customWidth="1"/>
    <col min="104" max="104" width="11" style="8" bestFit="1" customWidth="1"/>
    <col min="105" max="105" width="11.140625" style="8" bestFit="1" customWidth="1"/>
    <col min="106" max="106" width="13.28515625" style="8" hidden="1" customWidth="1"/>
    <col min="107" max="109" width="11.140625" style="8" customWidth="1"/>
    <col min="110" max="110" width="10.85546875" style="8" bestFit="1" customWidth="1"/>
    <col min="111" max="111" width="11.28515625" style="8" bestFit="1" customWidth="1"/>
    <col min="112" max="112" width="13.5703125" style="8" hidden="1" customWidth="1"/>
    <col min="113" max="115" width="11.28515625" style="8" customWidth="1"/>
    <col min="116" max="116" width="10.85546875" style="8" bestFit="1" customWidth="1"/>
    <col min="117" max="117" width="11.28515625" style="8" bestFit="1" customWidth="1"/>
    <col min="118" max="118" width="13.5703125" style="8" hidden="1" customWidth="1"/>
    <col min="119" max="121" width="11.28515625" style="8" customWidth="1"/>
    <col min="122" max="122" width="11.28515625" style="8" bestFit="1" customWidth="1"/>
    <col min="123" max="123" width="11" style="8" bestFit="1" customWidth="1"/>
    <col min="124" max="124" width="13.5703125" style="8" hidden="1" customWidth="1"/>
    <col min="125" max="127" width="11" style="8" customWidth="1"/>
    <col min="128" max="128" width="11" style="8" bestFit="1" customWidth="1"/>
    <col min="129" max="129" width="11.28515625" style="8" bestFit="1" customWidth="1"/>
    <col min="130" max="130" width="13.28515625" style="8" hidden="1" customWidth="1"/>
    <col min="131" max="133" width="11.28515625" style="8" customWidth="1"/>
    <col min="134" max="135" width="11.28515625" style="8" bestFit="1" customWidth="1"/>
    <col min="136" max="136" width="13.140625" style="8" hidden="1" customWidth="1"/>
    <col min="137" max="139" width="11.28515625" style="8" customWidth="1"/>
    <col min="140" max="140" width="11.140625" style="8" bestFit="1" customWidth="1"/>
    <col min="141" max="141" width="11.42578125" style="8" bestFit="1" customWidth="1"/>
    <col min="142" max="142" width="13.5703125" style="8" hidden="1" customWidth="1"/>
    <col min="143" max="145" width="11.42578125" style="8" customWidth="1"/>
    <col min="146" max="146" width="15.5703125" style="16" bestFit="1" customWidth="1"/>
    <col min="147" max="147" width="9.140625" style="1" customWidth="1"/>
    <col min="148" max="163" width="11.42578125" style="1" customWidth="1"/>
    <col min="164" max="164" width="31.28515625" style="1" customWidth="1"/>
    <col min="165" max="172" width="11.42578125" style="1" customWidth="1"/>
    <col min="173" max="173" width="31.28515625" style="1" customWidth="1"/>
    <col min="174" max="175" width="11.42578125" style="1" customWidth="1"/>
    <col min="176" max="185" width="31.28515625" style="1" customWidth="1"/>
    <col min="186" max="187" width="11.42578125" style="1" customWidth="1"/>
    <col min="188" max="188" width="31.28515625" style="1" customWidth="1"/>
    <col min="189" max="190" width="11.42578125" style="1" customWidth="1"/>
    <col min="191" max="335" width="31.28515625" style="1" customWidth="1"/>
    <col min="336" max="16384" width="16" style="1"/>
  </cols>
  <sheetData>
    <row r="1" spans="2:147" ht="107.25" customHeight="1">
      <c r="D1" s="1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14"/>
    </row>
    <row r="2" spans="2:147" s="5" customFormat="1" ht="15" customHeight="1">
      <c r="B2" s="3" t="s">
        <v>299</v>
      </c>
      <c r="C2" s="3"/>
      <c r="D2" s="15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15"/>
      <c r="EQ2" s="4"/>
    </row>
    <row r="3" spans="2:147" s="5" customFormat="1" ht="15" customHeight="1">
      <c r="B3" s="3" t="s">
        <v>69</v>
      </c>
      <c r="C3" s="3"/>
      <c r="D3" s="15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15"/>
      <c r="EQ3" s="6"/>
    </row>
    <row r="4" spans="2:147" s="5" customFormat="1" ht="21.6" customHeight="1">
      <c r="B4" s="3"/>
      <c r="C4" s="3"/>
      <c r="D4" s="15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15"/>
      <c r="EQ4" s="6"/>
    </row>
    <row r="5" spans="2:147" ht="7.5" customHeight="1">
      <c r="B5" s="7"/>
    </row>
    <row r="6" spans="2:147" ht="15.75" customHeight="1">
      <c r="C6" s="7" t="s">
        <v>64</v>
      </c>
    </row>
    <row r="7" spans="2:147" ht="15.75" customHeight="1">
      <c r="B7" s="9" t="s">
        <v>70</v>
      </c>
      <c r="C7" s="176" t="s">
        <v>71</v>
      </c>
      <c r="D7" s="176"/>
      <c r="E7" s="176"/>
    </row>
    <row r="8" spans="2:147" ht="15.75" customHeight="1">
      <c r="B8" s="9" t="s">
        <v>72</v>
      </c>
      <c r="C8" s="176" t="s">
        <v>74</v>
      </c>
      <c r="D8" s="176"/>
    </row>
    <row r="9" spans="2:147" ht="15.75" customHeight="1">
      <c r="B9" s="9" t="s">
        <v>75</v>
      </c>
      <c r="C9" s="176" t="s">
        <v>106</v>
      </c>
      <c r="D9" s="176"/>
      <c r="E9" s="176"/>
      <c r="F9" s="176"/>
      <c r="G9" s="176"/>
      <c r="H9" s="176"/>
      <c r="I9" s="176"/>
      <c r="J9" s="176"/>
      <c r="K9" s="176"/>
      <c r="L9" s="176"/>
      <c r="M9" s="176"/>
    </row>
    <row r="10" spans="2:147" ht="15.75" customHeight="1">
      <c r="B10" s="10" t="s">
        <v>73</v>
      </c>
      <c r="C10" s="177" t="s">
        <v>90</v>
      </c>
      <c r="D10" s="177"/>
      <c r="E10" s="177"/>
    </row>
    <row r="11" spans="2:147" ht="5.25" customHeight="1">
      <c r="B11" s="9"/>
      <c r="C11" s="11"/>
    </row>
    <row r="12" spans="2:147" ht="9.75" customHeight="1">
      <c r="B12" s="13"/>
      <c r="C12" s="12"/>
    </row>
    <row r="13" spans="2:147" ht="30" customHeight="1">
      <c r="B13" s="19" t="s">
        <v>342</v>
      </c>
      <c r="C13" s="178"/>
      <c r="D13" s="178"/>
      <c r="E13" s="178"/>
    </row>
    <row r="14" spans="2:147" ht="30.6" customHeight="1">
      <c r="B14" s="19" t="s">
        <v>343</v>
      </c>
      <c r="C14" s="12"/>
      <c r="D14" s="101"/>
    </row>
    <row r="15" spans="2:147" ht="9.75" customHeight="1">
      <c r="B15" s="13"/>
      <c r="C15" s="12"/>
      <c r="D15" s="101"/>
    </row>
    <row r="16" spans="2:147" ht="40.5" customHeight="1">
      <c r="B16" s="17"/>
      <c r="C16" s="17"/>
      <c r="D16" s="102"/>
      <c r="E16" s="17"/>
      <c r="F16" s="175" t="s">
        <v>206</v>
      </c>
      <c r="G16" s="175"/>
      <c r="H16" s="172" t="s">
        <v>163</v>
      </c>
      <c r="I16" s="173"/>
      <c r="J16" s="173"/>
      <c r="K16" s="173"/>
      <c r="L16" s="173"/>
      <c r="M16" s="174"/>
      <c r="N16" s="172" t="s">
        <v>164</v>
      </c>
      <c r="O16" s="173"/>
      <c r="P16" s="173"/>
      <c r="Q16" s="173"/>
      <c r="R16" s="173"/>
      <c r="S16" s="174"/>
      <c r="T16" s="172" t="s">
        <v>331</v>
      </c>
      <c r="U16" s="173"/>
      <c r="V16" s="173"/>
      <c r="W16" s="173"/>
      <c r="X16" s="173"/>
      <c r="Y16" s="174"/>
      <c r="Z16" s="172" t="s">
        <v>165</v>
      </c>
      <c r="AA16" s="173"/>
      <c r="AB16" s="173"/>
      <c r="AC16" s="173"/>
      <c r="AD16" s="173"/>
      <c r="AE16" s="174"/>
      <c r="AF16" s="172" t="s">
        <v>168</v>
      </c>
      <c r="AG16" s="173"/>
      <c r="AH16" s="173"/>
      <c r="AI16" s="173"/>
      <c r="AJ16" s="173"/>
      <c r="AK16" s="174"/>
      <c r="AL16" s="172" t="s">
        <v>330</v>
      </c>
      <c r="AM16" s="173"/>
      <c r="AN16" s="173"/>
      <c r="AO16" s="173"/>
      <c r="AP16" s="173"/>
      <c r="AQ16" s="174"/>
      <c r="AR16" s="172" t="s">
        <v>332</v>
      </c>
      <c r="AS16" s="173"/>
      <c r="AT16" s="173"/>
      <c r="AU16" s="173"/>
      <c r="AV16" s="173"/>
      <c r="AW16" s="174"/>
      <c r="AX16" s="172" t="s">
        <v>158</v>
      </c>
      <c r="AY16" s="173"/>
      <c r="AZ16" s="173"/>
      <c r="BA16" s="173"/>
      <c r="BB16" s="173"/>
      <c r="BC16" s="174"/>
      <c r="BD16" s="172" t="s">
        <v>159</v>
      </c>
      <c r="BE16" s="173"/>
      <c r="BF16" s="173"/>
      <c r="BG16" s="173"/>
      <c r="BH16" s="173"/>
      <c r="BI16" s="174"/>
      <c r="BJ16" s="172" t="s">
        <v>160</v>
      </c>
      <c r="BK16" s="173"/>
      <c r="BL16" s="173"/>
      <c r="BM16" s="173"/>
      <c r="BN16" s="173"/>
      <c r="BO16" s="174"/>
      <c r="BP16" s="172" t="s">
        <v>162</v>
      </c>
      <c r="BQ16" s="173"/>
      <c r="BR16" s="173"/>
      <c r="BS16" s="173"/>
      <c r="BT16" s="173"/>
      <c r="BU16" s="174"/>
      <c r="BV16" s="172" t="s">
        <v>161</v>
      </c>
      <c r="BW16" s="173"/>
      <c r="BX16" s="173"/>
      <c r="BY16" s="173"/>
      <c r="BZ16" s="173"/>
      <c r="CA16" s="174"/>
      <c r="CB16" s="172" t="s">
        <v>166</v>
      </c>
      <c r="CC16" s="173"/>
      <c r="CD16" s="173"/>
      <c r="CE16" s="173"/>
      <c r="CF16" s="173"/>
      <c r="CG16" s="174"/>
      <c r="CH16" s="172" t="s">
        <v>167</v>
      </c>
      <c r="CI16" s="173"/>
      <c r="CJ16" s="173"/>
      <c r="CK16" s="173"/>
      <c r="CL16" s="173"/>
      <c r="CM16" s="174"/>
      <c r="CN16" s="172" t="s">
        <v>333</v>
      </c>
      <c r="CO16" s="173"/>
      <c r="CP16" s="173"/>
      <c r="CQ16" s="173"/>
      <c r="CR16" s="173"/>
      <c r="CS16" s="174"/>
      <c r="CT16" s="172" t="s">
        <v>333</v>
      </c>
      <c r="CU16" s="173"/>
      <c r="CV16" s="173"/>
      <c r="CW16" s="173"/>
      <c r="CX16" s="173"/>
      <c r="CY16" s="174"/>
      <c r="CZ16" s="172" t="s">
        <v>155</v>
      </c>
      <c r="DA16" s="173"/>
      <c r="DB16" s="173"/>
      <c r="DC16" s="173"/>
      <c r="DD16" s="173"/>
      <c r="DE16" s="174"/>
      <c r="DF16" s="172" t="s">
        <v>156</v>
      </c>
      <c r="DG16" s="173"/>
      <c r="DH16" s="173"/>
      <c r="DI16" s="173"/>
      <c r="DJ16" s="173"/>
      <c r="DK16" s="174"/>
      <c r="DL16" s="172" t="s">
        <v>157</v>
      </c>
      <c r="DM16" s="173"/>
      <c r="DN16" s="173"/>
      <c r="DO16" s="173"/>
      <c r="DP16" s="173"/>
      <c r="DQ16" s="174"/>
      <c r="DR16" s="172" t="s">
        <v>154</v>
      </c>
      <c r="DS16" s="173"/>
      <c r="DT16" s="173"/>
      <c r="DU16" s="173"/>
      <c r="DV16" s="173"/>
      <c r="DW16" s="174"/>
      <c r="DX16" s="172" t="s">
        <v>152</v>
      </c>
      <c r="DY16" s="173"/>
      <c r="DZ16" s="173"/>
      <c r="EA16" s="173"/>
      <c r="EB16" s="173"/>
      <c r="EC16" s="174"/>
      <c r="ED16" s="172" t="s">
        <v>153</v>
      </c>
      <c r="EE16" s="173"/>
      <c r="EF16" s="173"/>
      <c r="EG16" s="173"/>
      <c r="EH16" s="173"/>
      <c r="EI16" s="174"/>
      <c r="EJ16" s="172" t="s">
        <v>151</v>
      </c>
      <c r="EK16" s="173"/>
      <c r="EL16" s="173"/>
      <c r="EM16" s="173"/>
      <c r="EN16" s="173"/>
      <c r="EO16" s="174"/>
      <c r="EP16" s="18"/>
    </row>
    <row r="17" spans="1:147" customFormat="1" ht="45.75" thickBot="1">
      <c r="A17" s="77" t="s">
        <v>31</v>
      </c>
      <c r="B17" s="77" t="s">
        <v>295</v>
      </c>
      <c r="C17" s="77" t="s">
        <v>65</v>
      </c>
      <c r="D17" s="77" t="s">
        <v>68</v>
      </c>
      <c r="E17" s="77" t="s">
        <v>67</v>
      </c>
      <c r="F17" s="77" t="s">
        <v>172</v>
      </c>
      <c r="G17" s="77" t="s">
        <v>171</v>
      </c>
      <c r="H17" s="77" t="s">
        <v>172</v>
      </c>
      <c r="I17" s="77" t="s">
        <v>171</v>
      </c>
      <c r="J17" s="77" t="s">
        <v>303</v>
      </c>
      <c r="K17" s="77" t="s">
        <v>209</v>
      </c>
      <c r="L17" s="77" t="s">
        <v>207</v>
      </c>
      <c r="M17" s="77" t="s">
        <v>208</v>
      </c>
      <c r="N17" s="77" t="s">
        <v>172</v>
      </c>
      <c r="O17" s="77" t="s">
        <v>171</v>
      </c>
      <c r="P17" s="77" t="s">
        <v>303</v>
      </c>
      <c r="Q17" s="77" t="s">
        <v>209</v>
      </c>
      <c r="R17" s="77" t="s">
        <v>207</v>
      </c>
      <c r="S17" s="77" t="s">
        <v>208</v>
      </c>
      <c r="T17" s="77" t="s">
        <v>172</v>
      </c>
      <c r="U17" s="77" t="s">
        <v>171</v>
      </c>
      <c r="V17" s="77" t="s">
        <v>303</v>
      </c>
      <c r="W17" s="77" t="s">
        <v>209</v>
      </c>
      <c r="X17" s="77" t="s">
        <v>207</v>
      </c>
      <c r="Y17" s="77" t="s">
        <v>208</v>
      </c>
      <c r="Z17" s="77" t="s">
        <v>172</v>
      </c>
      <c r="AA17" s="77" t="s">
        <v>171</v>
      </c>
      <c r="AB17" s="77" t="s">
        <v>303</v>
      </c>
      <c r="AC17" s="77" t="s">
        <v>209</v>
      </c>
      <c r="AD17" s="77" t="s">
        <v>207</v>
      </c>
      <c r="AE17" s="77" t="s">
        <v>208</v>
      </c>
      <c r="AF17" s="77" t="s">
        <v>172</v>
      </c>
      <c r="AG17" s="77" t="s">
        <v>171</v>
      </c>
      <c r="AH17" s="77" t="s">
        <v>303</v>
      </c>
      <c r="AI17" s="77" t="s">
        <v>209</v>
      </c>
      <c r="AJ17" s="77" t="s">
        <v>207</v>
      </c>
      <c r="AK17" s="77" t="s">
        <v>208</v>
      </c>
      <c r="AL17" s="77" t="s">
        <v>172</v>
      </c>
      <c r="AM17" s="77" t="s">
        <v>171</v>
      </c>
      <c r="AN17" s="77" t="s">
        <v>303</v>
      </c>
      <c r="AO17" s="77" t="s">
        <v>209</v>
      </c>
      <c r="AP17" s="77" t="s">
        <v>207</v>
      </c>
      <c r="AQ17" s="77" t="s">
        <v>208</v>
      </c>
      <c r="AR17" s="77" t="s">
        <v>172</v>
      </c>
      <c r="AS17" s="77" t="s">
        <v>171</v>
      </c>
      <c r="AT17" s="77" t="s">
        <v>303</v>
      </c>
      <c r="AU17" s="77" t="s">
        <v>209</v>
      </c>
      <c r="AV17" s="77" t="s">
        <v>207</v>
      </c>
      <c r="AW17" s="77" t="s">
        <v>208</v>
      </c>
      <c r="AX17" s="77" t="s">
        <v>172</v>
      </c>
      <c r="AY17" s="77" t="s">
        <v>171</v>
      </c>
      <c r="AZ17" s="77" t="s">
        <v>303</v>
      </c>
      <c r="BA17" s="77" t="s">
        <v>209</v>
      </c>
      <c r="BB17" s="77" t="s">
        <v>207</v>
      </c>
      <c r="BC17" s="77" t="s">
        <v>208</v>
      </c>
      <c r="BD17" s="77" t="s">
        <v>172</v>
      </c>
      <c r="BE17" s="77" t="s">
        <v>171</v>
      </c>
      <c r="BF17" s="77" t="s">
        <v>303</v>
      </c>
      <c r="BG17" s="77" t="s">
        <v>209</v>
      </c>
      <c r="BH17" s="77" t="s">
        <v>207</v>
      </c>
      <c r="BI17" s="77" t="s">
        <v>208</v>
      </c>
      <c r="BJ17" s="77" t="s">
        <v>172</v>
      </c>
      <c r="BK17" s="77" t="s">
        <v>171</v>
      </c>
      <c r="BL17" s="77" t="s">
        <v>303</v>
      </c>
      <c r="BM17" s="77" t="s">
        <v>209</v>
      </c>
      <c r="BN17" s="77" t="s">
        <v>207</v>
      </c>
      <c r="BO17" s="77" t="s">
        <v>208</v>
      </c>
      <c r="BP17" s="77" t="s">
        <v>172</v>
      </c>
      <c r="BQ17" s="77" t="s">
        <v>171</v>
      </c>
      <c r="BR17" s="77" t="s">
        <v>303</v>
      </c>
      <c r="BS17" s="77" t="s">
        <v>209</v>
      </c>
      <c r="BT17" s="77" t="s">
        <v>207</v>
      </c>
      <c r="BU17" s="77" t="s">
        <v>208</v>
      </c>
      <c r="BV17" s="77" t="s">
        <v>172</v>
      </c>
      <c r="BW17" s="77" t="s">
        <v>171</v>
      </c>
      <c r="BX17" s="77" t="s">
        <v>303</v>
      </c>
      <c r="BY17" s="77" t="s">
        <v>209</v>
      </c>
      <c r="BZ17" s="77" t="s">
        <v>207</v>
      </c>
      <c r="CA17" s="77" t="s">
        <v>208</v>
      </c>
      <c r="CB17" s="77" t="s">
        <v>172</v>
      </c>
      <c r="CC17" s="77" t="s">
        <v>171</v>
      </c>
      <c r="CD17" s="77" t="s">
        <v>303</v>
      </c>
      <c r="CE17" s="77" t="s">
        <v>209</v>
      </c>
      <c r="CF17" s="77" t="s">
        <v>207</v>
      </c>
      <c r="CG17" s="77" t="s">
        <v>208</v>
      </c>
      <c r="CH17" s="77" t="s">
        <v>172</v>
      </c>
      <c r="CI17" s="77" t="s">
        <v>171</v>
      </c>
      <c r="CJ17" s="77" t="s">
        <v>303</v>
      </c>
      <c r="CK17" s="77" t="s">
        <v>209</v>
      </c>
      <c r="CL17" s="77" t="s">
        <v>207</v>
      </c>
      <c r="CM17" s="77" t="s">
        <v>208</v>
      </c>
      <c r="CN17" s="77" t="s">
        <v>172</v>
      </c>
      <c r="CO17" s="77" t="s">
        <v>171</v>
      </c>
      <c r="CP17" s="77" t="s">
        <v>303</v>
      </c>
      <c r="CQ17" s="77" t="s">
        <v>209</v>
      </c>
      <c r="CR17" s="77" t="s">
        <v>207</v>
      </c>
      <c r="CS17" s="77" t="s">
        <v>208</v>
      </c>
      <c r="CT17" s="77" t="s">
        <v>172</v>
      </c>
      <c r="CU17" s="77" t="s">
        <v>171</v>
      </c>
      <c r="CV17" s="77" t="s">
        <v>303</v>
      </c>
      <c r="CW17" s="77" t="s">
        <v>209</v>
      </c>
      <c r="CX17" s="77" t="s">
        <v>207</v>
      </c>
      <c r="CY17" s="77" t="s">
        <v>208</v>
      </c>
      <c r="CZ17" s="77" t="s">
        <v>172</v>
      </c>
      <c r="DA17" s="77" t="s">
        <v>171</v>
      </c>
      <c r="DB17" s="77" t="s">
        <v>303</v>
      </c>
      <c r="DC17" s="77" t="s">
        <v>209</v>
      </c>
      <c r="DD17" s="77" t="s">
        <v>207</v>
      </c>
      <c r="DE17" s="77" t="s">
        <v>208</v>
      </c>
      <c r="DF17" s="77" t="s">
        <v>172</v>
      </c>
      <c r="DG17" s="77" t="s">
        <v>171</v>
      </c>
      <c r="DH17" s="77" t="s">
        <v>303</v>
      </c>
      <c r="DI17" s="77" t="s">
        <v>209</v>
      </c>
      <c r="DJ17" s="77" t="s">
        <v>207</v>
      </c>
      <c r="DK17" s="77" t="s">
        <v>208</v>
      </c>
      <c r="DL17" s="77" t="s">
        <v>172</v>
      </c>
      <c r="DM17" s="77" t="s">
        <v>171</v>
      </c>
      <c r="DN17" s="77" t="s">
        <v>303</v>
      </c>
      <c r="DO17" s="77" t="s">
        <v>209</v>
      </c>
      <c r="DP17" s="77" t="s">
        <v>207</v>
      </c>
      <c r="DQ17" s="77" t="s">
        <v>208</v>
      </c>
      <c r="DR17" s="77" t="s">
        <v>172</v>
      </c>
      <c r="DS17" s="77" t="s">
        <v>171</v>
      </c>
      <c r="DT17" s="77" t="s">
        <v>303</v>
      </c>
      <c r="DU17" s="77" t="s">
        <v>209</v>
      </c>
      <c r="DV17" s="77" t="s">
        <v>207</v>
      </c>
      <c r="DW17" s="77" t="s">
        <v>208</v>
      </c>
      <c r="DX17" s="77" t="s">
        <v>172</v>
      </c>
      <c r="DY17" s="77" t="s">
        <v>171</v>
      </c>
      <c r="DZ17" s="77" t="s">
        <v>303</v>
      </c>
      <c r="EA17" s="77" t="s">
        <v>209</v>
      </c>
      <c r="EB17" s="77" t="s">
        <v>207</v>
      </c>
      <c r="EC17" s="77" t="s">
        <v>208</v>
      </c>
      <c r="ED17" s="77" t="s">
        <v>172</v>
      </c>
      <c r="EE17" s="77" t="s">
        <v>171</v>
      </c>
      <c r="EF17" s="77" t="s">
        <v>303</v>
      </c>
      <c r="EG17" s="77" t="s">
        <v>209</v>
      </c>
      <c r="EH17" s="77" t="s">
        <v>207</v>
      </c>
      <c r="EI17" s="77" t="s">
        <v>208</v>
      </c>
      <c r="EJ17" s="77" t="s">
        <v>172</v>
      </c>
      <c r="EK17" s="77" t="s">
        <v>171</v>
      </c>
      <c r="EL17" s="86" t="s">
        <v>303</v>
      </c>
      <c r="EM17" s="77" t="s">
        <v>209</v>
      </c>
      <c r="EN17" s="77" t="s">
        <v>207</v>
      </c>
      <c r="EO17" s="77" t="s">
        <v>208</v>
      </c>
      <c r="EP17" s="78" t="s">
        <v>66</v>
      </c>
    </row>
    <row r="18" spans="1:147" s="79" customFormat="1" ht="30.75" hidden="1" thickBot="1">
      <c r="D18" s="80" t="s">
        <v>169</v>
      </c>
      <c r="E18" s="80" t="s">
        <v>170</v>
      </c>
      <c r="F18" s="80" t="s">
        <v>173</v>
      </c>
      <c r="G18" s="80" t="s">
        <v>174</v>
      </c>
      <c r="H18" s="80" t="s">
        <v>175</v>
      </c>
      <c r="I18" s="80" t="s">
        <v>176</v>
      </c>
      <c r="J18" s="80" t="s">
        <v>324</v>
      </c>
      <c r="K18" s="80" t="s">
        <v>177</v>
      </c>
      <c r="L18" s="80" t="s">
        <v>178</v>
      </c>
      <c r="M18" s="80" t="s">
        <v>179</v>
      </c>
      <c r="N18" s="80" t="s">
        <v>180</v>
      </c>
      <c r="O18" s="80" t="s">
        <v>181</v>
      </c>
      <c r="P18" s="80" t="s">
        <v>323</v>
      </c>
      <c r="Q18" s="80" t="s">
        <v>182</v>
      </c>
      <c r="R18" s="80" t="s">
        <v>183</v>
      </c>
      <c r="S18" s="80" t="s">
        <v>184</v>
      </c>
      <c r="T18" s="80" t="s">
        <v>185</v>
      </c>
      <c r="U18" s="80" t="s">
        <v>186</v>
      </c>
      <c r="V18" s="80" t="s">
        <v>322</v>
      </c>
      <c r="W18" s="80" t="s">
        <v>187</v>
      </c>
      <c r="X18" s="80" t="s">
        <v>188</v>
      </c>
      <c r="Y18" s="80" t="s">
        <v>189</v>
      </c>
      <c r="Z18" s="80" t="s">
        <v>190</v>
      </c>
      <c r="AA18" s="80" t="s">
        <v>191</v>
      </c>
      <c r="AB18" s="80" t="s">
        <v>321</v>
      </c>
      <c r="AC18" s="80" t="s">
        <v>192</v>
      </c>
      <c r="AD18" s="80" t="s">
        <v>193</v>
      </c>
      <c r="AE18" s="80" t="s">
        <v>195</v>
      </c>
      <c r="AF18" s="80" t="s">
        <v>210</v>
      </c>
      <c r="AG18" s="80" t="s">
        <v>211</v>
      </c>
      <c r="AH18" s="80" t="s">
        <v>320</v>
      </c>
      <c r="AI18" s="80" t="s">
        <v>212</v>
      </c>
      <c r="AJ18" s="80" t="s">
        <v>213</v>
      </c>
      <c r="AK18" s="80" t="s">
        <v>214</v>
      </c>
      <c r="AL18" s="80" t="s">
        <v>215</v>
      </c>
      <c r="AM18" s="80" t="s">
        <v>216</v>
      </c>
      <c r="AN18" s="80" t="s">
        <v>319</v>
      </c>
      <c r="AO18" s="80" t="s">
        <v>196</v>
      </c>
      <c r="AP18" s="80" t="s">
        <v>217</v>
      </c>
      <c r="AQ18" s="80" t="s">
        <v>218</v>
      </c>
      <c r="AR18" s="80" t="s">
        <v>219</v>
      </c>
      <c r="AS18" s="80" t="s">
        <v>220</v>
      </c>
      <c r="AT18" s="80" t="s">
        <v>318</v>
      </c>
      <c r="AU18" s="80" t="s">
        <v>221</v>
      </c>
      <c r="AV18" s="80" t="s">
        <v>222</v>
      </c>
      <c r="AW18" s="80" t="s">
        <v>223</v>
      </c>
      <c r="AX18" s="80" t="s">
        <v>224</v>
      </c>
      <c r="AY18" s="80" t="s">
        <v>225</v>
      </c>
      <c r="AZ18" s="80" t="s">
        <v>317</v>
      </c>
      <c r="BA18" s="80" t="s">
        <v>197</v>
      </c>
      <c r="BB18" s="80" t="s">
        <v>226</v>
      </c>
      <c r="BC18" s="80" t="s">
        <v>227</v>
      </c>
      <c r="BD18" s="80" t="s">
        <v>228</v>
      </c>
      <c r="BE18" s="80" t="s">
        <v>229</v>
      </c>
      <c r="BF18" s="80" t="s">
        <v>316</v>
      </c>
      <c r="BG18" s="80" t="s">
        <v>230</v>
      </c>
      <c r="BH18" s="80" t="s">
        <v>231</v>
      </c>
      <c r="BI18" s="80" t="s">
        <v>232</v>
      </c>
      <c r="BJ18" s="80" t="s">
        <v>233</v>
      </c>
      <c r="BK18" s="80" t="s">
        <v>234</v>
      </c>
      <c r="BL18" s="80" t="s">
        <v>315</v>
      </c>
      <c r="BM18" s="80" t="s">
        <v>198</v>
      </c>
      <c r="BN18" s="80" t="s">
        <v>235</v>
      </c>
      <c r="BO18" s="80" t="s">
        <v>236</v>
      </c>
      <c r="BP18" s="80" t="s">
        <v>237</v>
      </c>
      <c r="BQ18" s="80" t="s">
        <v>238</v>
      </c>
      <c r="BR18" s="80" t="s">
        <v>314</v>
      </c>
      <c r="BS18" s="80" t="s">
        <v>239</v>
      </c>
      <c r="BT18" s="80" t="s">
        <v>240</v>
      </c>
      <c r="BU18" s="80" t="s">
        <v>241</v>
      </c>
      <c r="BV18" s="80" t="s">
        <v>242</v>
      </c>
      <c r="BW18" s="80" t="s">
        <v>243</v>
      </c>
      <c r="BX18" s="80" t="s">
        <v>313</v>
      </c>
      <c r="BY18" s="80" t="s">
        <v>199</v>
      </c>
      <c r="BZ18" s="80" t="s">
        <v>244</v>
      </c>
      <c r="CA18" s="80" t="s">
        <v>245</v>
      </c>
      <c r="CB18" s="80" t="s">
        <v>246</v>
      </c>
      <c r="CC18" s="80" t="s">
        <v>247</v>
      </c>
      <c r="CD18" s="80" t="s">
        <v>312</v>
      </c>
      <c r="CE18" s="80" t="s">
        <v>248</v>
      </c>
      <c r="CF18" s="80" t="s">
        <v>249</v>
      </c>
      <c r="CG18" s="80" t="s">
        <v>250</v>
      </c>
      <c r="CH18" s="80" t="s">
        <v>251</v>
      </c>
      <c r="CI18" s="80" t="s">
        <v>252</v>
      </c>
      <c r="CJ18" s="80" t="s">
        <v>311</v>
      </c>
      <c r="CK18" s="80" t="s">
        <v>200</v>
      </c>
      <c r="CL18" s="80" t="s">
        <v>253</v>
      </c>
      <c r="CM18" s="80" t="s">
        <v>254</v>
      </c>
      <c r="CN18" s="80" t="s">
        <v>255</v>
      </c>
      <c r="CO18" s="80" t="s">
        <v>256</v>
      </c>
      <c r="CP18" s="80" t="s">
        <v>310</v>
      </c>
      <c r="CQ18" s="80" t="s">
        <v>257</v>
      </c>
      <c r="CR18" s="80" t="s">
        <v>258</v>
      </c>
      <c r="CS18" s="80" t="s">
        <v>259</v>
      </c>
      <c r="CT18" s="80" t="s">
        <v>260</v>
      </c>
      <c r="CU18" s="80" t="s">
        <v>261</v>
      </c>
      <c r="CV18" s="80" t="s">
        <v>309</v>
      </c>
      <c r="CW18" s="80" t="s">
        <v>201</v>
      </c>
      <c r="CX18" s="80" t="s">
        <v>262</v>
      </c>
      <c r="CY18" s="80" t="s">
        <v>263</v>
      </c>
      <c r="CZ18" s="80" t="s">
        <v>264</v>
      </c>
      <c r="DA18" s="80" t="s">
        <v>265</v>
      </c>
      <c r="DB18" s="80" t="s">
        <v>308</v>
      </c>
      <c r="DC18" s="80" t="s">
        <v>266</v>
      </c>
      <c r="DD18" s="80" t="s">
        <v>267</v>
      </c>
      <c r="DE18" s="80" t="s">
        <v>268</v>
      </c>
      <c r="DF18" s="80" t="s">
        <v>269</v>
      </c>
      <c r="DG18" s="80" t="s">
        <v>270</v>
      </c>
      <c r="DH18" s="80" t="s">
        <v>307</v>
      </c>
      <c r="DI18" s="80" t="s">
        <v>202</v>
      </c>
      <c r="DJ18" s="80" t="s">
        <v>271</v>
      </c>
      <c r="DK18" s="80" t="s">
        <v>272</v>
      </c>
      <c r="DL18" s="80" t="s">
        <v>273</v>
      </c>
      <c r="DM18" s="80" t="s">
        <v>274</v>
      </c>
      <c r="DN18" s="80" t="s">
        <v>306</v>
      </c>
      <c r="DO18" s="80" t="s">
        <v>275</v>
      </c>
      <c r="DP18" s="80" t="s">
        <v>276</v>
      </c>
      <c r="DQ18" s="80" t="s">
        <v>277</v>
      </c>
      <c r="DR18" s="80" t="s">
        <v>278</v>
      </c>
      <c r="DS18" s="80" t="s">
        <v>279</v>
      </c>
      <c r="DT18" s="80" t="s">
        <v>305</v>
      </c>
      <c r="DU18" s="80" t="s">
        <v>203</v>
      </c>
      <c r="DV18" s="80" t="s">
        <v>280</v>
      </c>
      <c r="DW18" s="80" t="s">
        <v>281</v>
      </c>
      <c r="DX18" s="80" t="s">
        <v>282</v>
      </c>
      <c r="DY18" s="80" t="s">
        <v>283</v>
      </c>
      <c r="DZ18" s="80" t="s">
        <v>304</v>
      </c>
      <c r="EA18" s="80" t="s">
        <v>284</v>
      </c>
      <c r="EB18" s="80" t="s">
        <v>285</v>
      </c>
      <c r="EC18" s="80" t="s">
        <v>286</v>
      </c>
      <c r="ED18" s="80" t="s">
        <v>194</v>
      </c>
      <c r="EE18" s="80" t="s">
        <v>287</v>
      </c>
      <c r="EF18" s="80" t="s">
        <v>301</v>
      </c>
      <c r="EG18" s="80" t="s">
        <v>204</v>
      </c>
      <c r="EH18" s="80" t="s">
        <v>288</v>
      </c>
      <c r="EI18" s="80" t="s">
        <v>289</v>
      </c>
      <c r="EJ18" s="80" t="s">
        <v>290</v>
      </c>
      <c r="EK18" s="80" t="s">
        <v>291</v>
      </c>
      <c r="EL18" s="80" t="s">
        <v>302</v>
      </c>
      <c r="EM18" s="80" t="s">
        <v>292</v>
      </c>
      <c r="EN18" s="80" t="s">
        <v>293</v>
      </c>
      <c r="EO18" s="80" t="s">
        <v>294</v>
      </c>
      <c r="EP18" s="81" t="s">
        <v>205</v>
      </c>
    </row>
    <row r="19" spans="1:147" s="64" customFormat="1" ht="13.5">
      <c r="A19" s="179">
        <v>1</v>
      </c>
      <c r="B19" s="65"/>
      <c r="C19" s="84">
        <v>35501</v>
      </c>
      <c r="D19" s="56" t="s">
        <v>110</v>
      </c>
      <c r="E19" s="57" t="s">
        <v>107</v>
      </c>
      <c r="F19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2110</v>
      </c>
      <c r="G19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5280</v>
      </c>
      <c r="H19" s="57">
        <v>2</v>
      </c>
      <c r="I19" s="57">
        <f>Tabla122323[[#This Row],[Columna610]]</f>
        <v>12</v>
      </c>
      <c r="J19" s="57">
        <v>12</v>
      </c>
      <c r="K19" s="57"/>
      <c r="L19" s="57"/>
      <c r="M19" s="57"/>
      <c r="N19" s="57">
        <f>ROUND((Tabla122323[[#This Row],[Columna11]]*0.4),0)</f>
        <v>216</v>
      </c>
      <c r="O19" s="57">
        <f>Tabla122323[[#This Row],[Columna1110]]</f>
        <v>540</v>
      </c>
      <c r="P19" s="88">
        <v>540</v>
      </c>
      <c r="Q19" s="57"/>
      <c r="R19" s="57"/>
      <c r="S19" s="57"/>
      <c r="T19" s="57">
        <f>ROUND((Tabla122323[[#This Row],[Columna16]]*0.4),0)</f>
        <v>19</v>
      </c>
      <c r="U19" s="57">
        <f>Tabla122323[[#This Row],[Columna162]]</f>
        <v>48</v>
      </c>
      <c r="V19" s="88">
        <v>48</v>
      </c>
      <c r="W19" s="57"/>
      <c r="X19" s="57"/>
      <c r="Y19" s="57"/>
      <c r="Z19" s="57">
        <f>ROUND((Tabla122323[[#This Row],[Columna21]]*0.4),0)</f>
        <v>10</v>
      </c>
      <c r="AA19" s="57">
        <f>Tabla122323[[#This Row],[Columna212]]</f>
        <v>24</v>
      </c>
      <c r="AB19" s="88">
        <v>24</v>
      </c>
      <c r="AC19" s="57"/>
      <c r="AD19" s="57"/>
      <c r="AE19" s="57"/>
      <c r="AF19" s="57">
        <f>ROUND((Tabla122323[[#This Row],[Columna26]]*0.4),0)</f>
        <v>72</v>
      </c>
      <c r="AG19" s="57">
        <f>Tabla122323[[#This Row],[Columna262]]</f>
        <v>180</v>
      </c>
      <c r="AH19" s="88">
        <v>180</v>
      </c>
      <c r="AI19" s="57"/>
      <c r="AJ19" s="57"/>
      <c r="AK19" s="57"/>
      <c r="AL19" s="57">
        <f>ROUND((Tabla122323[[#This Row],[Columna31]]*0.4),0)</f>
        <v>821</v>
      </c>
      <c r="AM19" s="57">
        <f>Tabla122323[[#This Row],[Columna312]]</f>
        <v>2052</v>
      </c>
      <c r="AN19" s="88">
        <v>2052</v>
      </c>
      <c r="AO19" s="57"/>
      <c r="AP19" s="57"/>
      <c r="AQ19" s="57"/>
      <c r="AR19" s="57">
        <f>ROUND((Tabla122323[[#This Row],[Columna36]]*0.4),0)</f>
        <v>211</v>
      </c>
      <c r="AS19" s="57">
        <f>Tabla122323[[#This Row],[Columna362]]</f>
        <v>528</v>
      </c>
      <c r="AT19" s="88">
        <v>528</v>
      </c>
      <c r="AU19" s="57"/>
      <c r="AV19" s="57"/>
      <c r="AW19" s="57"/>
      <c r="AX19" s="57">
        <f>ROUND((Tabla122323[[#This Row],[Columna41]]*0.4),0)</f>
        <v>82</v>
      </c>
      <c r="AY19" s="57">
        <f>Tabla122323[[#This Row],[Columna412]]</f>
        <v>204</v>
      </c>
      <c r="AZ19" s="88">
        <v>204</v>
      </c>
      <c r="BA19" s="57"/>
      <c r="BB19" s="57"/>
      <c r="BC19" s="57"/>
      <c r="BD19" s="57">
        <f>ROUND((Tabla122323[[#This Row],[Columna46]]*0.4),0)</f>
        <v>48</v>
      </c>
      <c r="BE19" s="57">
        <f>Tabla122323[[#This Row],[Columna462]]</f>
        <v>120</v>
      </c>
      <c r="BF19" s="88">
        <v>120</v>
      </c>
      <c r="BG19" s="57"/>
      <c r="BH19" s="57"/>
      <c r="BI19" s="57"/>
      <c r="BJ19" s="57">
        <f>ROUND((Tabla122323[[#This Row],[Columna51]]*0.4),0)</f>
        <v>10</v>
      </c>
      <c r="BK19" s="57">
        <f>Tabla122323[[#This Row],[Columna512]]</f>
        <v>24</v>
      </c>
      <c r="BL19" s="88">
        <v>24</v>
      </c>
      <c r="BM19" s="57"/>
      <c r="BN19" s="57"/>
      <c r="BO19" s="57"/>
      <c r="BP19" s="57">
        <f>ROUND((Tabla122323[[#This Row],[Columna56]]*0.4),0)</f>
        <v>5</v>
      </c>
      <c r="BQ19" s="57">
        <f>Tabla122323[[#This Row],[Columna562]]</f>
        <v>12</v>
      </c>
      <c r="BR19" s="88">
        <v>12</v>
      </c>
      <c r="BS19" s="57"/>
      <c r="BT19" s="57"/>
      <c r="BU19" s="57"/>
      <c r="BV19" s="57">
        <f>ROUND((Tabla122323[[#This Row],[Columna61]]*0.4),0)</f>
        <v>53</v>
      </c>
      <c r="BW19" s="57">
        <f>Tabla122323[[#This Row],[Columna612]]</f>
        <v>132</v>
      </c>
      <c r="BX19" s="88">
        <v>132</v>
      </c>
      <c r="BY19" s="57"/>
      <c r="BZ19" s="57"/>
      <c r="CA19" s="57"/>
      <c r="CB19" s="57">
        <f>ROUND((Tabla122323[[#This Row],[Columna66]]*0.4),0)</f>
        <v>48</v>
      </c>
      <c r="CC19" s="57">
        <f>Tabla122323[[#This Row],[Columna662]]</f>
        <v>120</v>
      </c>
      <c r="CD19" s="88">
        <v>120</v>
      </c>
      <c r="CE19" s="57"/>
      <c r="CF19" s="57"/>
      <c r="CG19" s="57"/>
      <c r="CH19" s="57">
        <f>ROUND((Tabla122323[[#This Row],[Columna71]]*0.4),0)</f>
        <v>139</v>
      </c>
      <c r="CI19" s="57">
        <f>Tabla122323[[#This Row],[Columna712]]</f>
        <v>348</v>
      </c>
      <c r="CJ19" s="88">
        <v>348</v>
      </c>
      <c r="CK19" s="57"/>
      <c r="CL19" s="57"/>
      <c r="CM19" s="57"/>
      <c r="CN19" s="57">
        <f>ROUND((Tabla122323[[#This Row],[Columna76]]*0.4),0)</f>
        <v>43</v>
      </c>
      <c r="CO19" s="57">
        <f>Tabla122323[[#This Row],[Columna762]]</f>
        <v>108</v>
      </c>
      <c r="CP19" s="88">
        <v>108</v>
      </c>
      <c r="CQ19" s="57"/>
      <c r="CR19" s="57"/>
      <c r="CS19" s="57"/>
      <c r="CT19" s="57">
        <f>ROUND((Tabla122323[[#This Row],[Columna81]]*0.4),0)</f>
        <v>43</v>
      </c>
      <c r="CU19" s="57">
        <f>Tabla122323[[#This Row],[Columna812]]</f>
        <v>108</v>
      </c>
      <c r="CV19" s="88">
        <v>108</v>
      </c>
      <c r="CW19" s="57"/>
      <c r="CX19" s="57"/>
      <c r="CY19" s="57"/>
      <c r="CZ19" s="57">
        <f>ROUND((Tabla122323[[#This Row],[Columna86]]*0.4),0)</f>
        <v>19</v>
      </c>
      <c r="DA19" s="57">
        <f>Tabla122323[[#This Row],[Columna862]]</f>
        <v>48</v>
      </c>
      <c r="DB19" s="88">
        <v>48</v>
      </c>
      <c r="DC19" s="57"/>
      <c r="DD19" s="57"/>
      <c r="DE19" s="57"/>
      <c r="DF19" s="57">
        <f>ROUND((Tabla122323[[#This Row],[Columna91]]*0.4),0)</f>
        <v>67</v>
      </c>
      <c r="DG19" s="57">
        <f>Tabla122323[[#This Row],[Columna912]]</f>
        <v>168</v>
      </c>
      <c r="DH19" s="88">
        <v>168</v>
      </c>
      <c r="DI19" s="57"/>
      <c r="DJ19" s="57"/>
      <c r="DK19" s="57"/>
      <c r="DL19" s="57">
        <f>ROUND((Tabla122323[[#This Row],[Columna96]]*0.4),0)</f>
        <v>120</v>
      </c>
      <c r="DM19" s="57">
        <f>Tabla122323[[#This Row],[Columna962]]</f>
        <v>300</v>
      </c>
      <c r="DN19" s="88">
        <v>300</v>
      </c>
      <c r="DO19" s="57"/>
      <c r="DP19" s="57"/>
      <c r="DQ19" s="57"/>
      <c r="DR19" s="57">
        <f>ROUND((Tabla122323[[#This Row],[Columna101]]*0.4),0)</f>
        <v>29</v>
      </c>
      <c r="DS19" s="57">
        <f>Tabla122323[[#This Row],[Columna1012]]</f>
        <v>72</v>
      </c>
      <c r="DT19" s="88">
        <v>72</v>
      </c>
      <c r="DU19" s="57"/>
      <c r="DV19" s="57"/>
      <c r="DW19" s="57"/>
      <c r="DX19" s="57">
        <f>ROUND((Tabla122323[[#This Row],[Columna106]]*0.4),0)</f>
        <v>24</v>
      </c>
      <c r="DY19" s="57">
        <f>Tabla122323[[#This Row],[Columna1062]]</f>
        <v>60</v>
      </c>
      <c r="DZ19" s="88">
        <v>60</v>
      </c>
      <c r="EA19" s="57"/>
      <c r="EB19" s="57"/>
      <c r="EC19" s="57"/>
      <c r="ED19" s="57">
        <f>ROUND((Tabla122323[[#This Row],[Columna111]]*0.4),0)</f>
        <v>24</v>
      </c>
      <c r="EE19" s="57">
        <f>Tabla122323[[#This Row],[Columna1112]]</f>
        <v>60</v>
      </c>
      <c r="EF19" s="88">
        <v>60</v>
      </c>
      <c r="EG19" s="57"/>
      <c r="EH19" s="57"/>
      <c r="EI19" s="57"/>
      <c r="EJ19" s="57">
        <f>ROUND((Tabla122323[[#This Row],[Columna116]]*0.4),0)</f>
        <v>5</v>
      </c>
      <c r="EK19" s="57">
        <f>Tabla122323[[#This Row],[Columna1162]]</f>
        <v>12</v>
      </c>
      <c r="EL19" s="91">
        <v>12</v>
      </c>
      <c r="EM19" s="57"/>
      <c r="EN19" s="57"/>
      <c r="EO19" s="57"/>
      <c r="EP19" s="58"/>
      <c r="EQ19" s="85"/>
    </row>
    <row r="20" spans="1:147" s="64" customFormat="1" ht="13.5">
      <c r="A20" s="179">
        <v>2</v>
      </c>
      <c r="B20" s="65"/>
      <c r="C20" s="84">
        <v>35501</v>
      </c>
      <c r="D20" s="59" t="s">
        <v>111</v>
      </c>
      <c r="E20" s="57" t="s">
        <v>107</v>
      </c>
      <c r="F20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354</v>
      </c>
      <c r="G20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0" s="57">
        <v>2</v>
      </c>
      <c r="I20" s="57">
        <f>Tabla122323[[#This Row],[Columna610]]</f>
        <v>2</v>
      </c>
      <c r="J20" s="88">
        <v>2</v>
      </c>
      <c r="K20" s="57"/>
      <c r="L20" s="57"/>
      <c r="M20" s="57"/>
      <c r="N20" s="57">
        <f>ROUND((Tabla122323[[#This Row],[Columna11]]*0.4),0)</f>
        <v>36</v>
      </c>
      <c r="O20" s="57">
        <f>Tabla122323[[#This Row],[Columna1110]]</f>
        <v>90</v>
      </c>
      <c r="P20" s="88">
        <v>90</v>
      </c>
      <c r="Q20" s="57"/>
      <c r="R20" s="57"/>
      <c r="S20" s="57"/>
      <c r="T20" s="57">
        <f>ROUND((Tabla122323[[#This Row],[Columna16]]*0.4),0)</f>
        <v>3</v>
      </c>
      <c r="U20" s="57">
        <f>Tabla122323[[#This Row],[Columna162]]</f>
        <v>8</v>
      </c>
      <c r="V20" s="88">
        <v>8</v>
      </c>
      <c r="W20" s="57"/>
      <c r="X20" s="57"/>
      <c r="Y20" s="57"/>
      <c r="Z20" s="57">
        <f>ROUND((Tabla122323[[#This Row],[Columna21]]*0.4),0)</f>
        <v>2</v>
      </c>
      <c r="AA20" s="57">
        <f>Tabla122323[[#This Row],[Columna212]]</f>
        <v>4</v>
      </c>
      <c r="AB20" s="88">
        <v>4</v>
      </c>
      <c r="AC20" s="57"/>
      <c r="AD20" s="57"/>
      <c r="AE20" s="57"/>
      <c r="AF20" s="57">
        <f>ROUND((Tabla122323[[#This Row],[Columna26]]*0.4),0)</f>
        <v>12</v>
      </c>
      <c r="AG20" s="57">
        <f>Tabla122323[[#This Row],[Columna262]]</f>
        <v>30</v>
      </c>
      <c r="AH20" s="88">
        <v>30</v>
      </c>
      <c r="AI20" s="57"/>
      <c r="AJ20" s="57"/>
      <c r="AK20" s="57"/>
      <c r="AL20" s="57">
        <f>ROUND((Tabla122323[[#This Row],[Columna31]]*0.4),0)</f>
        <v>137</v>
      </c>
      <c r="AM20" s="57">
        <f>Tabla122323[[#This Row],[Columna312]]</f>
        <v>342</v>
      </c>
      <c r="AN20" s="88">
        <v>342</v>
      </c>
      <c r="AO20" s="57"/>
      <c r="AP20" s="57"/>
      <c r="AQ20" s="57"/>
      <c r="AR20" s="57">
        <f>ROUND((Tabla122323[[#This Row],[Columna36]]*0.4),0)</f>
        <v>35</v>
      </c>
      <c r="AS20" s="57">
        <f>Tabla122323[[#This Row],[Columna362]]</f>
        <v>88</v>
      </c>
      <c r="AT20" s="88">
        <v>88</v>
      </c>
      <c r="AU20" s="57"/>
      <c r="AV20" s="57"/>
      <c r="AW20" s="57"/>
      <c r="AX20" s="57">
        <f>ROUND((Tabla122323[[#This Row],[Columna41]]*0.4),0)</f>
        <v>14</v>
      </c>
      <c r="AY20" s="57">
        <f>Tabla122323[[#This Row],[Columna412]]</f>
        <v>34</v>
      </c>
      <c r="AZ20" s="88">
        <v>34</v>
      </c>
      <c r="BA20" s="57"/>
      <c r="BB20" s="57"/>
      <c r="BC20" s="57"/>
      <c r="BD20" s="57">
        <f>ROUND((Tabla122323[[#This Row],[Columna46]]*0.4),0)</f>
        <v>8</v>
      </c>
      <c r="BE20" s="57">
        <f>Tabla122323[[#This Row],[Columna462]]</f>
        <v>20</v>
      </c>
      <c r="BF20" s="88">
        <v>20</v>
      </c>
      <c r="BG20" s="57"/>
      <c r="BH20" s="57"/>
      <c r="BI20" s="57"/>
      <c r="BJ20" s="57">
        <f>ROUND((Tabla122323[[#This Row],[Columna51]]*0.4),0)</f>
        <v>2</v>
      </c>
      <c r="BK20" s="57">
        <f>Tabla122323[[#This Row],[Columna512]]</f>
        <v>4</v>
      </c>
      <c r="BL20" s="88">
        <v>4</v>
      </c>
      <c r="BM20" s="57"/>
      <c r="BN20" s="57"/>
      <c r="BO20" s="57"/>
      <c r="BP20" s="57">
        <f>ROUND((Tabla122323[[#This Row],[Columna56]]*0.4),0)</f>
        <v>1</v>
      </c>
      <c r="BQ20" s="57">
        <f>Tabla122323[[#This Row],[Columna562]]</f>
        <v>2</v>
      </c>
      <c r="BR20" s="88">
        <v>2</v>
      </c>
      <c r="BS20" s="57"/>
      <c r="BT20" s="57"/>
      <c r="BU20" s="57"/>
      <c r="BV20" s="57">
        <f>ROUND((Tabla122323[[#This Row],[Columna61]]*0.4),0)</f>
        <v>9</v>
      </c>
      <c r="BW20" s="57">
        <f>Tabla122323[[#This Row],[Columna612]]</f>
        <v>22</v>
      </c>
      <c r="BX20" s="88">
        <v>22</v>
      </c>
      <c r="BY20" s="57"/>
      <c r="BZ20" s="57"/>
      <c r="CA20" s="57"/>
      <c r="CB20" s="57">
        <f>ROUND((Tabla122323[[#This Row],[Columna66]]*0.4),0)</f>
        <v>8</v>
      </c>
      <c r="CC20" s="57">
        <f>Tabla122323[[#This Row],[Columna662]]</f>
        <v>20</v>
      </c>
      <c r="CD20" s="88">
        <v>20</v>
      </c>
      <c r="CE20" s="57"/>
      <c r="CF20" s="57"/>
      <c r="CG20" s="57"/>
      <c r="CH20" s="57">
        <f>ROUND((Tabla122323[[#This Row],[Columna71]]*0.4),0)</f>
        <v>23</v>
      </c>
      <c r="CI20" s="57">
        <f>Tabla122323[[#This Row],[Columna712]]</f>
        <v>58</v>
      </c>
      <c r="CJ20" s="88">
        <v>58</v>
      </c>
      <c r="CK20" s="57"/>
      <c r="CL20" s="57"/>
      <c r="CM20" s="57"/>
      <c r="CN20" s="57">
        <f>ROUND((Tabla122323[[#This Row],[Columna76]]*0.4),0)</f>
        <v>7</v>
      </c>
      <c r="CO20" s="57">
        <f>Tabla122323[[#This Row],[Columna762]]</f>
        <v>18</v>
      </c>
      <c r="CP20" s="88">
        <v>18</v>
      </c>
      <c r="CQ20" s="57"/>
      <c r="CR20" s="57"/>
      <c r="CS20" s="57"/>
      <c r="CT20" s="57">
        <f>ROUND((Tabla122323[[#This Row],[Columna81]]*0.4),0)</f>
        <v>7</v>
      </c>
      <c r="CU20" s="57">
        <f>Tabla122323[[#This Row],[Columna812]]</f>
        <v>18</v>
      </c>
      <c r="CV20" s="88">
        <v>18</v>
      </c>
      <c r="CW20" s="57"/>
      <c r="CX20" s="57"/>
      <c r="CY20" s="57"/>
      <c r="CZ20" s="57">
        <f>ROUND((Tabla122323[[#This Row],[Columna86]]*0.4),0)</f>
        <v>3</v>
      </c>
      <c r="DA20" s="57">
        <f>Tabla122323[[#This Row],[Columna862]]</f>
        <v>8</v>
      </c>
      <c r="DB20" s="88">
        <v>8</v>
      </c>
      <c r="DC20" s="57"/>
      <c r="DD20" s="57"/>
      <c r="DE20" s="57"/>
      <c r="DF20" s="57">
        <f>ROUND((Tabla122323[[#This Row],[Columna91]]*0.4),0)</f>
        <v>11</v>
      </c>
      <c r="DG20" s="57">
        <f>Tabla122323[[#This Row],[Columna912]]</f>
        <v>28</v>
      </c>
      <c r="DH20" s="88">
        <v>28</v>
      </c>
      <c r="DI20" s="57"/>
      <c r="DJ20" s="57"/>
      <c r="DK20" s="57"/>
      <c r="DL20" s="57">
        <f>ROUND((Tabla122323[[#This Row],[Columna96]]*0.4),0)</f>
        <v>20</v>
      </c>
      <c r="DM20" s="57">
        <f>Tabla122323[[#This Row],[Columna962]]</f>
        <v>50</v>
      </c>
      <c r="DN20" s="88">
        <v>50</v>
      </c>
      <c r="DO20" s="57"/>
      <c r="DP20" s="57"/>
      <c r="DQ20" s="57"/>
      <c r="DR20" s="57">
        <f>ROUND((Tabla122323[[#This Row],[Columna101]]*0.4),0)</f>
        <v>5</v>
      </c>
      <c r="DS20" s="57">
        <f>Tabla122323[[#This Row],[Columna1012]]</f>
        <v>12</v>
      </c>
      <c r="DT20" s="88">
        <v>12</v>
      </c>
      <c r="DU20" s="57"/>
      <c r="DV20" s="57"/>
      <c r="DW20" s="57"/>
      <c r="DX20" s="57">
        <f>ROUND((Tabla122323[[#This Row],[Columna106]]*0.4),0)</f>
        <v>4</v>
      </c>
      <c r="DY20" s="57">
        <f>Tabla122323[[#This Row],[Columna1062]]</f>
        <v>10</v>
      </c>
      <c r="DZ20" s="88">
        <v>10</v>
      </c>
      <c r="EA20" s="57"/>
      <c r="EB20" s="57"/>
      <c r="EC20" s="57"/>
      <c r="ED20" s="57">
        <f>ROUND((Tabla122323[[#This Row],[Columna111]]*0.4),0)</f>
        <v>4</v>
      </c>
      <c r="EE20" s="57">
        <f>Tabla122323[[#This Row],[Columna1112]]</f>
        <v>10</v>
      </c>
      <c r="EF20" s="88">
        <v>10</v>
      </c>
      <c r="EG20" s="57"/>
      <c r="EH20" s="57"/>
      <c r="EI20" s="57"/>
      <c r="EJ20" s="57">
        <f>ROUND((Tabla122323[[#This Row],[Columna116]]*0.4),0)</f>
        <v>1</v>
      </c>
      <c r="EK20" s="57">
        <f>Tabla122323[[#This Row],[Columna1162]]</f>
        <v>2</v>
      </c>
      <c r="EL20" s="88">
        <v>2</v>
      </c>
      <c r="EM20" s="57"/>
      <c r="EN20" s="57"/>
      <c r="EO20" s="57"/>
      <c r="EP20" s="58"/>
      <c r="EQ20" s="85"/>
    </row>
    <row r="21" spans="1:147" s="64" customFormat="1" ht="54">
      <c r="A21" s="179">
        <v>3</v>
      </c>
      <c r="B21" s="65"/>
      <c r="C21" s="84">
        <v>35501</v>
      </c>
      <c r="D21" s="60" t="s">
        <v>141</v>
      </c>
      <c r="E21" s="57" t="s">
        <v>107</v>
      </c>
      <c r="F21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703</v>
      </c>
      <c r="G21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1760</v>
      </c>
      <c r="H21" s="57">
        <f>ROUND((Tabla122323[[#This Row],[Columna6]]*0.4),0)</f>
        <v>2</v>
      </c>
      <c r="I21" s="57">
        <f>Tabla122323[[#This Row],[Columna610]]</f>
        <v>4</v>
      </c>
      <c r="J21" s="88">
        <v>4</v>
      </c>
      <c r="K21" s="57"/>
      <c r="L21" s="57"/>
      <c r="M21" s="57"/>
      <c r="N21" s="57">
        <f>ROUND((Tabla122323[[#This Row],[Columna11]]*0.4),0)</f>
        <v>72</v>
      </c>
      <c r="O21" s="57">
        <f>Tabla122323[[#This Row],[Columna1110]]</f>
        <v>180</v>
      </c>
      <c r="P21" s="88">
        <v>180</v>
      </c>
      <c r="Q21" s="57"/>
      <c r="R21" s="57"/>
      <c r="S21" s="57"/>
      <c r="T21" s="57">
        <f>ROUND((Tabla122323[[#This Row],[Columna16]]*0.4),0)</f>
        <v>6</v>
      </c>
      <c r="U21" s="57">
        <f>Tabla122323[[#This Row],[Columna162]]</f>
        <v>16</v>
      </c>
      <c r="V21" s="88">
        <v>16</v>
      </c>
      <c r="W21" s="57"/>
      <c r="X21" s="57"/>
      <c r="Y21" s="57"/>
      <c r="Z21" s="57">
        <f>ROUND((Tabla122323[[#This Row],[Columna21]]*0.4),0)</f>
        <v>3</v>
      </c>
      <c r="AA21" s="57">
        <f>Tabla122323[[#This Row],[Columna212]]</f>
        <v>8</v>
      </c>
      <c r="AB21" s="88">
        <v>8</v>
      </c>
      <c r="AC21" s="57"/>
      <c r="AD21" s="57"/>
      <c r="AE21" s="57"/>
      <c r="AF21" s="57">
        <f>ROUND((Tabla122323[[#This Row],[Columna26]]*0.4),0)</f>
        <v>24</v>
      </c>
      <c r="AG21" s="57">
        <f>Tabla122323[[#This Row],[Columna262]]</f>
        <v>60</v>
      </c>
      <c r="AH21" s="88">
        <v>60</v>
      </c>
      <c r="AI21" s="57"/>
      <c r="AJ21" s="57"/>
      <c r="AK21" s="57"/>
      <c r="AL21" s="57">
        <f>ROUND((Tabla122323[[#This Row],[Columna31]]*0.4),0)</f>
        <v>274</v>
      </c>
      <c r="AM21" s="57">
        <f>Tabla122323[[#This Row],[Columna312]]</f>
        <v>684</v>
      </c>
      <c r="AN21" s="88">
        <v>684</v>
      </c>
      <c r="AO21" s="57"/>
      <c r="AP21" s="57"/>
      <c r="AQ21" s="57"/>
      <c r="AR21" s="57">
        <f>ROUND((Tabla122323[[#This Row],[Columna36]]*0.4),0)</f>
        <v>70</v>
      </c>
      <c r="AS21" s="57">
        <f>Tabla122323[[#This Row],[Columna362]]</f>
        <v>176</v>
      </c>
      <c r="AT21" s="88">
        <v>176</v>
      </c>
      <c r="AU21" s="57"/>
      <c r="AV21" s="57"/>
      <c r="AW21" s="57"/>
      <c r="AX21" s="57">
        <f>ROUND((Tabla122323[[#This Row],[Columna41]]*0.4),0)</f>
        <v>27</v>
      </c>
      <c r="AY21" s="57">
        <f>Tabla122323[[#This Row],[Columna412]]</f>
        <v>68</v>
      </c>
      <c r="AZ21" s="88">
        <v>68</v>
      </c>
      <c r="BA21" s="57"/>
      <c r="BB21" s="57"/>
      <c r="BC21" s="57"/>
      <c r="BD21" s="57">
        <f>ROUND((Tabla122323[[#This Row],[Columna46]]*0.4),0)</f>
        <v>16</v>
      </c>
      <c r="BE21" s="57">
        <f>Tabla122323[[#This Row],[Columna462]]</f>
        <v>40</v>
      </c>
      <c r="BF21" s="88">
        <v>40</v>
      </c>
      <c r="BG21" s="57"/>
      <c r="BH21" s="57"/>
      <c r="BI21" s="57"/>
      <c r="BJ21" s="57">
        <f>ROUND((Tabla122323[[#This Row],[Columna51]]*0.4),0)</f>
        <v>3</v>
      </c>
      <c r="BK21" s="57">
        <f>Tabla122323[[#This Row],[Columna512]]</f>
        <v>8</v>
      </c>
      <c r="BL21" s="88">
        <v>8</v>
      </c>
      <c r="BM21" s="57"/>
      <c r="BN21" s="57"/>
      <c r="BO21" s="57"/>
      <c r="BP21" s="57">
        <f>ROUND((Tabla122323[[#This Row],[Columna56]]*0.4),0)</f>
        <v>2</v>
      </c>
      <c r="BQ21" s="57">
        <f>Tabla122323[[#This Row],[Columna562]]</f>
        <v>4</v>
      </c>
      <c r="BR21" s="88">
        <v>4</v>
      </c>
      <c r="BS21" s="57"/>
      <c r="BT21" s="57"/>
      <c r="BU21" s="57"/>
      <c r="BV21" s="57">
        <f>ROUND((Tabla122323[[#This Row],[Columna61]]*0.4),0)</f>
        <v>18</v>
      </c>
      <c r="BW21" s="57">
        <f>Tabla122323[[#This Row],[Columna612]]</f>
        <v>44</v>
      </c>
      <c r="BX21" s="88">
        <v>44</v>
      </c>
      <c r="BY21" s="57"/>
      <c r="BZ21" s="57"/>
      <c r="CA21" s="57"/>
      <c r="CB21" s="57">
        <f>ROUND((Tabla122323[[#This Row],[Columna66]]*0.4),0)</f>
        <v>16</v>
      </c>
      <c r="CC21" s="57">
        <f>Tabla122323[[#This Row],[Columna662]]</f>
        <v>40</v>
      </c>
      <c r="CD21" s="88">
        <v>40</v>
      </c>
      <c r="CE21" s="57"/>
      <c r="CF21" s="57"/>
      <c r="CG21" s="57"/>
      <c r="CH21" s="57">
        <f>ROUND((Tabla122323[[#This Row],[Columna71]]*0.4),0)</f>
        <v>46</v>
      </c>
      <c r="CI21" s="57">
        <f>Tabla122323[[#This Row],[Columna712]]</f>
        <v>116</v>
      </c>
      <c r="CJ21" s="88">
        <v>116</v>
      </c>
      <c r="CK21" s="57"/>
      <c r="CL21" s="57"/>
      <c r="CM21" s="57"/>
      <c r="CN21" s="57">
        <f>ROUND((Tabla122323[[#This Row],[Columna76]]*0.4),0)</f>
        <v>14</v>
      </c>
      <c r="CO21" s="57">
        <f>Tabla122323[[#This Row],[Columna762]]</f>
        <v>36</v>
      </c>
      <c r="CP21" s="88">
        <v>36</v>
      </c>
      <c r="CQ21" s="57"/>
      <c r="CR21" s="57"/>
      <c r="CS21" s="57"/>
      <c r="CT21" s="57">
        <f>ROUND((Tabla122323[[#This Row],[Columna81]]*0.4),0)</f>
        <v>14</v>
      </c>
      <c r="CU21" s="57">
        <f>Tabla122323[[#This Row],[Columna812]]</f>
        <v>36</v>
      </c>
      <c r="CV21" s="88">
        <v>36</v>
      </c>
      <c r="CW21" s="57"/>
      <c r="CX21" s="57"/>
      <c r="CY21" s="57"/>
      <c r="CZ21" s="57">
        <f>ROUND((Tabla122323[[#This Row],[Columna86]]*0.4),0)</f>
        <v>6</v>
      </c>
      <c r="DA21" s="57">
        <f>Tabla122323[[#This Row],[Columna862]]</f>
        <v>16</v>
      </c>
      <c r="DB21" s="88">
        <v>16</v>
      </c>
      <c r="DC21" s="57"/>
      <c r="DD21" s="57"/>
      <c r="DE21" s="57"/>
      <c r="DF21" s="57">
        <f>ROUND((Tabla122323[[#This Row],[Columna91]]*0.4),0)</f>
        <v>22</v>
      </c>
      <c r="DG21" s="57">
        <f>Tabla122323[[#This Row],[Columna912]]</f>
        <v>56</v>
      </c>
      <c r="DH21" s="88">
        <v>56</v>
      </c>
      <c r="DI21" s="57"/>
      <c r="DJ21" s="57"/>
      <c r="DK21" s="57"/>
      <c r="DL21" s="57">
        <f>ROUND((Tabla122323[[#This Row],[Columna96]]*0.4),0)</f>
        <v>40</v>
      </c>
      <c r="DM21" s="57">
        <f>Tabla122323[[#This Row],[Columna962]]</f>
        <v>100</v>
      </c>
      <c r="DN21" s="88">
        <v>100</v>
      </c>
      <c r="DO21" s="57"/>
      <c r="DP21" s="57"/>
      <c r="DQ21" s="57"/>
      <c r="DR21" s="57">
        <f>ROUND((Tabla122323[[#This Row],[Columna101]]*0.4),0)</f>
        <v>10</v>
      </c>
      <c r="DS21" s="57">
        <f>Tabla122323[[#This Row],[Columna1012]]</f>
        <v>24</v>
      </c>
      <c r="DT21" s="88">
        <v>24</v>
      </c>
      <c r="DU21" s="57"/>
      <c r="DV21" s="57"/>
      <c r="DW21" s="57"/>
      <c r="DX21" s="57">
        <f>ROUND((Tabla122323[[#This Row],[Columna106]]*0.4),0)</f>
        <v>8</v>
      </c>
      <c r="DY21" s="57">
        <f>Tabla122323[[#This Row],[Columna1062]]</f>
        <v>20</v>
      </c>
      <c r="DZ21" s="88">
        <v>20</v>
      </c>
      <c r="EA21" s="57"/>
      <c r="EB21" s="57"/>
      <c r="EC21" s="57"/>
      <c r="ED21" s="57">
        <f>ROUND((Tabla122323[[#This Row],[Columna111]]*0.4),0)</f>
        <v>8</v>
      </c>
      <c r="EE21" s="57">
        <f>Tabla122323[[#This Row],[Columna1112]]</f>
        <v>20</v>
      </c>
      <c r="EF21" s="88">
        <v>20</v>
      </c>
      <c r="EG21" s="57"/>
      <c r="EH21" s="57"/>
      <c r="EI21" s="57"/>
      <c r="EJ21" s="57">
        <f>ROUND((Tabla122323[[#This Row],[Columna116]]*0.4),0)</f>
        <v>2</v>
      </c>
      <c r="EK21" s="57">
        <f>Tabla122323[[#This Row],[Columna1162]]</f>
        <v>4</v>
      </c>
      <c r="EL21" s="88">
        <v>4</v>
      </c>
      <c r="EM21" s="57"/>
      <c r="EN21" s="57"/>
      <c r="EO21" s="57"/>
      <c r="EP21" s="58"/>
      <c r="EQ21" s="85"/>
    </row>
    <row r="22" spans="1:147" s="64" customFormat="1" ht="13.5">
      <c r="A22" s="179">
        <v>4</v>
      </c>
      <c r="B22" s="65"/>
      <c r="C22" s="84">
        <v>35501</v>
      </c>
      <c r="D22" s="60" t="s">
        <v>112</v>
      </c>
      <c r="E22" s="57" t="s">
        <v>107</v>
      </c>
      <c r="F22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2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2" s="57">
        <f>ROUND((Tabla122323[[#This Row],[Columna6]]*0.4),0)</f>
        <v>1</v>
      </c>
      <c r="I22" s="57">
        <f>Tabla122323[[#This Row],[Columna610]]</f>
        <v>2</v>
      </c>
      <c r="J22" s="89">
        <v>2</v>
      </c>
      <c r="K22" s="73"/>
      <c r="L22" s="73"/>
      <c r="M22" s="73"/>
      <c r="N22" s="57">
        <f>ROUND((Tabla122323[[#This Row],[Columna11]]*0.4),0)</f>
        <v>36</v>
      </c>
      <c r="O22" s="57">
        <f>Tabla122323[[#This Row],[Columna1110]]</f>
        <v>90</v>
      </c>
      <c r="P22" s="88">
        <v>90</v>
      </c>
      <c r="Q22" s="57"/>
      <c r="R22" s="57"/>
      <c r="S22" s="57"/>
      <c r="T22" s="57">
        <f>ROUND((Tabla122323[[#This Row],[Columna16]]*0.4),0)</f>
        <v>3</v>
      </c>
      <c r="U22" s="57">
        <f>Tabla122323[[#This Row],[Columna162]]</f>
        <v>8</v>
      </c>
      <c r="V22" s="88">
        <v>8</v>
      </c>
      <c r="W22" s="57"/>
      <c r="X22" s="57"/>
      <c r="Y22" s="57"/>
      <c r="Z22" s="57">
        <f>ROUND((Tabla122323[[#This Row],[Columna21]]*0.4),0)</f>
        <v>2</v>
      </c>
      <c r="AA22" s="57">
        <f>Tabla122323[[#This Row],[Columna212]]</f>
        <v>4</v>
      </c>
      <c r="AB22" s="88">
        <v>4</v>
      </c>
      <c r="AC22" s="57"/>
      <c r="AD22" s="57"/>
      <c r="AE22" s="57"/>
      <c r="AF22" s="57">
        <f>ROUND((Tabla122323[[#This Row],[Columna26]]*0.4),0)</f>
        <v>12</v>
      </c>
      <c r="AG22" s="57">
        <f>Tabla122323[[#This Row],[Columna262]]</f>
        <v>30</v>
      </c>
      <c r="AH22" s="88">
        <v>30</v>
      </c>
      <c r="AI22" s="57"/>
      <c r="AJ22" s="57"/>
      <c r="AK22" s="57"/>
      <c r="AL22" s="57">
        <f>ROUND((Tabla122323[[#This Row],[Columna31]]*0.4),0)</f>
        <v>137</v>
      </c>
      <c r="AM22" s="57">
        <f>Tabla122323[[#This Row],[Columna312]]</f>
        <v>342</v>
      </c>
      <c r="AN22" s="88">
        <v>342</v>
      </c>
      <c r="AO22" s="57"/>
      <c r="AP22" s="57"/>
      <c r="AQ22" s="57"/>
      <c r="AR22" s="57">
        <f>ROUND((Tabla122323[[#This Row],[Columna36]]*0.4),0)</f>
        <v>35</v>
      </c>
      <c r="AS22" s="57">
        <f>Tabla122323[[#This Row],[Columna362]]</f>
        <v>88</v>
      </c>
      <c r="AT22" s="88">
        <v>88</v>
      </c>
      <c r="AU22" s="57"/>
      <c r="AV22" s="57"/>
      <c r="AW22" s="57"/>
      <c r="AX22" s="57">
        <f>ROUND((Tabla122323[[#This Row],[Columna41]]*0.4),0)</f>
        <v>14</v>
      </c>
      <c r="AY22" s="57">
        <f>Tabla122323[[#This Row],[Columna412]]</f>
        <v>34</v>
      </c>
      <c r="AZ22" s="88">
        <v>34</v>
      </c>
      <c r="BA22" s="57"/>
      <c r="BB22" s="57"/>
      <c r="BC22" s="57"/>
      <c r="BD22" s="57">
        <f>ROUND((Tabla122323[[#This Row],[Columna46]]*0.4),0)</f>
        <v>8</v>
      </c>
      <c r="BE22" s="57">
        <f>Tabla122323[[#This Row],[Columna462]]</f>
        <v>20</v>
      </c>
      <c r="BF22" s="88">
        <v>20</v>
      </c>
      <c r="BG22" s="57"/>
      <c r="BH22" s="57"/>
      <c r="BI22" s="57"/>
      <c r="BJ22" s="57">
        <f>ROUND((Tabla122323[[#This Row],[Columna51]]*0.4),0)</f>
        <v>2</v>
      </c>
      <c r="BK22" s="57">
        <f>Tabla122323[[#This Row],[Columna512]]</f>
        <v>4</v>
      </c>
      <c r="BL22" s="88">
        <v>4</v>
      </c>
      <c r="BM22" s="57"/>
      <c r="BN22" s="57"/>
      <c r="BO22" s="57"/>
      <c r="BP22" s="57">
        <f>ROUND((Tabla122323[[#This Row],[Columna56]]*0.4),0)</f>
        <v>1</v>
      </c>
      <c r="BQ22" s="57">
        <f>Tabla122323[[#This Row],[Columna562]]</f>
        <v>2</v>
      </c>
      <c r="BR22" s="88">
        <v>2</v>
      </c>
      <c r="BS22" s="57"/>
      <c r="BT22" s="57"/>
      <c r="BU22" s="57"/>
      <c r="BV22" s="57">
        <f>ROUND((Tabla122323[[#This Row],[Columna61]]*0.4),0)</f>
        <v>9</v>
      </c>
      <c r="BW22" s="57">
        <f>Tabla122323[[#This Row],[Columna612]]</f>
        <v>22</v>
      </c>
      <c r="BX22" s="88">
        <v>22</v>
      </c>
      <c r="BY22" s="57"/>
      <c r="BZ22" s="57"/>
      <c r="CA22" s="57"/>
      <c r="CB22" s="57">
        <f>ROUND((Tabla122323[[#This Row],[Columna66]]*0.4),0)</f>
        <v>8</v>
      </c>
      <c r="CC22" s="57">
        <f>Tabla122323[[#This Row],[Columna662]]</f>
        <v>20</v>
      </c>
      <c r="CD22" s="88">
        <v>20</v>
      </c>
      <c r="CE22" s="57"/>
      <c r="CF22" s="57"/>
      <c r="CG22" s="57"/>
      <c r="CH22" s="57">
        <f>ROUND((Tabla122323[[#This Row],[Columna71]]*0.4),0)</f>
        <v>23</v>
      </c>
      <c r="CI22" s="57">
        <f>Tabla122323[[#This Row],[Columna712]]</f>
        <v>58</v>
      </c>
      <c r="CJ22" s="88">
        <v>58</v>
      </c>
      <c r="CK22" s="57"/>
      <c r="CL22" s="57"/>
      <c r="CM22" s="57"/>
      <c r="CN22" s="57">
        <f>ROUND((Tabla122323[[#This Row],[Columna76]]*0.4),0)</f>
        <v>7</v>
      </c>
      <c r="CO22" s="57">
        <f>Tabla122323[[#This Row],[Columna762]]</f>
        <v>18</v>
      </c>
      <c r="CP22" s="88">
        <v>18</v>
      </c>
      <c r="CQ22" s="57"/>
      <c r="CR22" s="57"/>
      <c r="CS22" s="57"/>
      <c r="CT22" s="57">
        <f>ROUND((Tabla122323[[#This Row],[Columna81]]*0.4),0)</f>
        <v>7</v>
      </c>
      <c r="CU22" s="57">
        <f>Tabla122323[[#This Row],[Columna812]]</f>
        <v>18</v>
      </c>
      <c r="CV22" s="88">
        <v>18</v>
      </c>
      <c r="CW22" s="57"/>
      <c r="CX22" s="57"/>
      <c r="CY22" s="57"/>
      <c r="CZ22" s="57">
        <f>ROUND((Tabla122323[[#This Row],[Columna86]]*0.4),0)</f>
        <v>3</v>
      </c>
      <c r="DA22" s="57">
        <f>Tabla122323[[#This Row],[Columna862]]</f>
        <v>8</v>
      </c>
      <c r="DB22" s="88">
        <v>8</v>
      </c>
      <c r="DC22" s="57"/>
      <c r="DD22" s="57"/>
      <c r="DE22" s="57"/>
      <c r="DF22" s="57">
        <f>ROUND((Tabla122323[[#This Row],[Columna91]]*0.4),0)</f>
        <v>11</v>
      </c>
      <c r="DG22" s="57">
        <f>Tabla122323[[#This Row],[Columna912]]</f>
        <v>28</v>
      </c>
      <c r="DH22" s="88">
        <v>28</v>
      </c>
      <c r="DI22" s="57"/>
      <c r="DJ22" s="57"/>
      <c r="DK22" s="57"/>
      <c r="DL22" s="57">
        <f>ROUND((Tabla122323[[#This Row],[Columna96]]*0.4),0)</f>
        <v>20</v>
      </c>
      <c r="DM22" s="57">
        <f>Tabla122323[[#This Row],[Columna962]]</f>
        <v>50</v>
      </c>
      <c r="DN22" s="88">
        <v>50</v>
      </c>
      <c r="DO22" s="57"/>
      <c r="DP22" s="57"/>
      <c r="DQ22" s="57"/>
      <c r="DR22" s="57">
        <f>ROUND((Tabla122323[[#This Row],[Columna101]]*0.4),0)</f>
        <v>5</v>
      </c>
      <c r="DS22" s="57">
        <f>Tabla122323[[#This Row],[Columna1012]]</f>
        <v>12</v>
      </c>
      <c r="DT22" s="88">
        <v>12</v>
      </c>
      <c r="DU22" s="57"/>
      <c r="DV22" s="57"/>
      <c r="DW22" s="57"/>
      <c r="DX22" s="57">
        <f>ROUND((Tabla122323[[#This Row],[Columna106]]*0.4),0)</f>
        <v>4</v>
      </c>
      <c r="DY22" s="57">
        <f>Tabla122323[[#This Row],[Columna1062]]</f>
        <v>10</v>
      </c>
      <c r="DZ22" s="88">
        <v>10</v>
      </c>
      <c r="EA22" s="57"/>
      <c r="EB22" s="57"/>
      <c r="EC22" s="57"/>
      <c r="ED22" s="57">
        <f>ROUND((Tabla122323[[#This Row],[Columna111]]*0.4),0)</f>
        <v>4</v>
      </c>
      <c r="EE22" s="57">
        <f>Tabla122323[[#This Row],[Columna1112]]</f>
        <v>10</v>
      </c>
      <c r="EF22" s="88">
        <v>10</v>
      </c>
      <c r="EG22" s="57"/>
      <c r="EH22" s="57"/>
      <c r="EI22" s="57"/>
      <c r="EJ22" s="57">
        <f>ROUND((Tabla122323[[#This Row],[Columna116]]*0.4),0)</f>
        <v>1</v>
      </c>
      <c r="EK22" s="57">
        <f>Tabla122323[[#This Row],[Columna1162]]</f>
        <v>2</v>
      </c>
      <c r="EL22" s="91">
        <v>2</v>
      </c>
      <c r="EM22" s="57"/>
      <c r="EN22" s="57"/>
      <c r="EO22" s="57"/>
      <c r="EP22" s="58"/>
      <c r="EQ22" s="85"/>
    </row>
    <row r="23" spans="1:147" s="64" customFormat="1" ht="13.5">
      <c r="A23" s="179">
        <v>5</v>
      </c>
      <c r="B23" s="65"/>
      <c r="C23" s="84">
        <v>35501</v>
      </c>
      <c r="D23" s="60" t="s">
        <v>113</v>
      </c>
      <c r="E23" s="57" t="s">
        <v>107</v>
      </c>
      <c r="F23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3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3" s="57">
        <f>ROUND((Tabla122323[[#This Row],[Columna6]]*0.4),0)</f>
        <v>1</v>
      </c>
      <c r="I23" s="57">
        <f>Tabla122323[[#This Row],[Columna610]]</f>
        <v>2</v>
      </c>
      <c r="J23" s="89">
        <v>2</v>
      </c>
      <c r="K23" s="73"/>
      <c r="L23" s="73"/>
      <c r="M23" s="73"/>
      <c r="N23" s="57">
        <f>ROUND((Tabla122323[[#This Row],[Columna11]]*0.4),0)</f>
        <v>36</v>
      </c>
      <c r="O23" s="57">
        <f>Tabla122323[[#This Row],[Columna1110]]</f>
        <v>90</v>
      </c>
      <c r="P23" s="88">
        <v>90</v>
      </c>
      <c r="Q23" s="57"/>
      <c r="R23" s="57"/>
      <c r="S23" s="57"/>
      <c r="T23" s="57">
        <f>ROUND((Tabla122323[[#This Row],[Columna16]]*0.4),0)</f>
        <v>3</v>
      </c>
      <c r="U23" s="57">
        <f>Tabla122323[[#This Row],[Columna162]]</f>
        <v>8</v>
      </c>
      <c r="V23" s="88">
        <v>8</v>
      </c>
      <c r="W23" s="57"/>
      <c r="X23" s="57"/>
      <c r="Y23" s="57"/>
      <c r="Z23" s="57">
        <f>ROUND((Tabla122323[[#This Row],[Columna21]]*0.4),0)</f>
        <v>2</v>
      </c>
      <c r="AA23" s="57">
        <f>Tabla122323[[#This Row],[Columna212]]</f>
        <v>4</v>
      </c>
      <c r="AB23" s="88">
        <v>4</v>
      </c>
      <c r="AC23" s="57"/>
      <c r="AD23" s="57"/>
      <c r="AE23" s="57"/>
      <c r="AF23" s="57">
        <f>ROUND((Tabla122323[[#This Row],[Columna26]]*0.4),0)</f>
        <v>12</v>
      </c>
      <c r="AG23" s="57">
        <f>Tabla122323[[#This Row],[Columna262]]</f>
        <v>30</v>
      </c>
      <c r="AH23" s="88">
        <v>30</v>
      </c>
      <c r="AI23" s="57"/>
      <c r="AJ23" s="57"/>
      <c r="AK23" s="57"/>
      <c r="AL23" s="57">
        <f>ROUND((Tabla122323[[#This Row],[Columna31]]*0.4),0)</f>
        <v>137</v>
      </c>
      <c r="AM23" s="57">
        <f>Tabla122323[[#This Row],[Columna312]]</f>
        <v>342</v>
      </c>
      <c r="AN23" s="88">
        <v>342</v>
      </c>
      <c r="AO23" s="57"/>
      <c r="AP23" s="57"/>
      <c r="AQ23" s="57"/>
      <c r="AR23" s="57">
        <f>ROUND((Tabla122323[[#This Row],[Columna36]]*0.4),0)</f>
        <v>35</v>
      </c>
      <c r="AS23" s="57">
        <f>Tabla122323[[#This Row],[Columna362]]</f>
        <v>88</v>
      </c>
      <c r="AT23" s="88">
        <v>88</v>
      </c>
      <c r="AU23" s="57"/>
      <c r="AV23" s="57"/>
      <c r="AW23" s="57"/>
      <c r="AX23" s="57">
        <f>ROUND((Tabla122323[[#This Row],[Columna41]]*0.4),0)</f>
        <v>14</v>
      </c>
      <c r="AY23" s="57">
        <f>Tabla122323[[#This Row],[Columna412]]</f>
        <v>34</v>
      </c>
      <c r="AZ23" s="88">
        <v>34</v>
      </c>
      <c r="BA23" s="57"/>
      <c r="BB23" s="57"/>
      <c r="BC23" s="57"/>
      <c r="BD23" s="57">
        <f>ROUND((Tabla122323[[#This Row],[Columna46]]*0.4),0)</f>
        <v>8</v>
      </c>
      <c r="BE23" s="57">
        <f>Tabla122323[[#This Row],[Columna462]]</f>
        <v>20</v>
      </c>
      <c r="BF23" s="88">
        <v>20</v>
      </c>
      <c r="BG23" s="57"/>
      <c r="BH23" s="57"/>
      <c r="BI23" s="57"/>
      <c r="BJ23" s="57">
        <f>ROUND((Tabla122323[[#This Row],[Columna51]]*0.4),0)</f>
        <v>2</v>
      </c>
      <c r="BK23" s="57">
        <f>Tabla122323[[#This Row],[Columna512]]</f>
        <v>4</v>
      </c>
      <c r="BL23" s="88">
        <v>4</v>
      </c>
      <c r="BM23" s="57"/>
      <c r="BN23" s="57"/>
      <c r="BO23" s="57"/>
      <c r="BP23" s="57">
        <f>ROUND((Tabla122323[[#This Row],[Columna56]]*0.4),0)</f>
        <v>1</v>
      </c>
      <c r="BQ23" s="57">
        <f>Tabla122323[[#This Row],[Columna562]]</f>
        <v>2</v>
      </c>
      <c r="BR23" s="88">
        <v>2</v>
      </c>
      <c r="BS23" s="57"/>
      <c r="BT23" s="57"/>
      <c r="BU23" s="57"/>
      <c r="BV23" s="57">
        <f>ROUND((Tabla122323[[#This Row],[Columna61]]*0.4),0)</f>
        <v>9</v>
      </c>
      <c r="BW23" s="57">
        <f>Tabla122323[[#This Row],[Columna612]]</f>
        <v>22</v>
      </c>
      <c r="BX23" s="88">
        <v>22</v>
      </c>
      <c r="BY23" s="57"/>
      <c r="BZ23" s="57"/>
      <c r="CA23" s="57"/>
      <c r="CB23" s="57">
        <f>ROUND((Tabla122323[[#This Row],[Columna66]]*0.4),0)</f>
        <v>8</v>
      </c>
      <c r="CC23" s="57">
        <f>Tabla122323[[#This Row],[Columna662]]</f>
        <v>20</v>
      </c>
      <c r="CD23" s="88">
        <v>20</v>
      </c>
      <c r="CE23" s="57"/>
      <c r="CF23" s="57"/>
      <c r="CG23" s="57"/>
      <c r="CH23" s="57">
        <f>ROUND((Tabla122323[[#This Row],[Columna71]]*0.4),0)</f>
        <v>23</v>
      </c>
      <c r="CI23" s="57">
        <f>Tabla122323[[#This Row],[Columna712]]</f>
        <v>58</v>
      </c>
      <c r="CJ23" s="88">
        <v>58</v>
      </c>
      <c r="CK23" s="57"/>
      <c r="CL23" s="57"/>
      <c r="CM23" s="57"/>
      <c r="CN23" s="57">
        <f>ROUND((Tabla122323[[#This Row],[Columna76]]*0.4),0)</f>
        <v>7</v>
      </c>
      <c r="CO23" s="57">
        <f>Tabla122323[[#This Row],[Columna762]]</f>
        <v>18</v>
      </c>
      <c r="CP23" s="88">
        <v>18</v>
      </c>
      <c r="CQ23" s="57"/>
      <c r="CR23" s="57"/>
      <c r="CS23" s="57"/>
      <c r="CT23" s="57">
        <f>ROUND((Tabla122323[[#This Row],[Columna81]]*0.4),0)</f>
        <v>7</v>
      </c>
      <c r="CU23" s="57">
        <f>Tabla122323[[#This Row],[Columna812]]</f>
        <v>18</v>
      </c>
      <c r="CV23" s="88">
        <v>18</v>
      </c>
      <c r="CW23" s="57"/>
      <c r="CX23" s="57"/>
      <c r="CY23" s="57"/>
      <c r="CZ23" s="57">
        <f>ROUND((Tabla122323[[#This Row],[Columna86]]*0.4),0)</f>
        <v>3</v>
      </c>
      <c r="DA23" s="57">
        <f>Tabla122323[[#This Row],[Columna862]]</f>
        <v>8</v>
      </c>
      <c r="DB23" s="88">
        <v>8</v>
      </c>
      <c r="DC23" s="57"/>
      <c r="DD23" s="57"/>
      <c r="DE23" s="57"/>
      <c r="DF23" s="57">
        <f>ROUND((Tabla122323[[#This Row],[Columna91]]*0.4),0)</f>
        <v>11</v>
      </c>
      <c r="DG23" s="57">
        <f>Tabla122323[[#This Row],[Columna912]]</f>
        <v>28</v>
      </c>
      <c r="DH23" s="88">
        <v>28</v>
      </c>
      <c r="DI23" s="57"/>
      <c r="DJ23" s="57"/>
      <c r="DK23" s="57"/>
      <c r="DL23" s="57">
        <f>ROUND((Tabla122323[[#This Row],[Columna96]]*0.4),0)</f>
        <v>20</v>
      </c>
      <c r="DM23" s="57">
        <f>Tabla122323[[#This Row],[Columna962]]</f>
        <v>50</v>
      </c>
      <c r="DN23" s="88">
        <v>50</v>
      </c>
      <c r="DO23" s="57"/>
      <c r="DP23" s="57"/>
      <c r="DQ23" s="57"/>
      <c r="DR23" s="57">
        <f>ROUND((Tabla122323[[#This Row],[Columna101]]*0.4),0)</f>
        <v>5</v>
      </c>
      <c r="DS23" s="57">
        <f>Tabla122323[[#This Row],[Columna1012]]</f>
        <v>12</v>
      </c>
      <c r="DT23" s="88">
        <v>12</v>
      </c>
      <c r="DU23" s="57"/>
      <c r="DV23" s="57"/>
      <c r="DW23" s="57"/>
      <c r="DX23" s="57">
        <f>ROUND((Tabla122323[[#This Row],[Columna106]]*0.4),0)</f>
        <v>4</v>
      </c>
      <c r="DY23" s="57">
        <f>Tabla122323[[#This Row],[Columna1062]]</f>
        <v>10</v>
      </c>
      <c r="DZ23" s="88">
        <v>10</v>
      </c>
      <c r="EA23" s="57"/>
      <c r="EB23" s="57"/>
      <c r="EC23" s="57"/>
      <c r="ED23" s="57">
        <f>ROUND((Tabla122323[[#This Row],[Columna111]]*0.4),0)</f>
        <v>4</v>
      </c>
      <c r="EE23" s="57">
        <f>Tabla122323[[#This Row],[Columna1112]]</f>
        <v>10</v>
      </c>
      <c r="EF23" s="88">
        <v>10</v>
      </c>
      <c r="EG23" s="57"/>
      <c r="EH23" s="57"/>
      <c r="EI23" s="57"/>
      <c r="EJ23" s="57">
        <f>ROUND((Tabla122323[[#This Row],[Columna116]]*0.4),0)</f>
        <v>1</v>
      </c>
      <c r="EK23" s="57">
        <f>Tabla122323[[#This Row],[Columna1162]]</f>
        <v>2</v>
      </c>
      <c r="EL23" s="91">
        <v>2</v>
      </c>
      <c r="EM23" s="57"/>
      <c r="EN23" s="57"/>
      <c r="EO23" s="57"/>
      <c r="EP23" s="58"/>
      <c r="EQ23" s="85"/>
    </row>
    <row r="24" spans="1:147" s="64" customFormat="1" ht="13.5">
      <c r="A24" s="179">
        <v>6</v>
      </c>
      <c r="B24" s="65"/>
      <c r="C24" s="84">
        <v>35501</v>
      </c>
      <c r="D24" s="60" t="s">
        <v>114</v>
      </c>
      <c r="E24" s="57" t="s">
        <v>107</v>
      </c>
      <c r="F24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4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4" s="57">
        <f>ROUND((Tabla122323[[#This Row],[Columna6]]*0.4),0)</f>
        <v>1</v>
      </c>
      <c r="I24" s="57">
        <f>Tabla122323[[#This Row],[Columna610]]</f>
        <v>2</v>
      </c>
      <c r="J24" s="89">
        <v>2</v>
      </c>
      <c r="K24" s="73"/>
      <c r="L24" s="73"/>
      <c r="M24" s="73"/>
      <c r="N24" s="57">
        <f>ROUND((Tabla122323[[#This Row],[Columna11]]*0.4),0)</f>
        <v>36</v>
      </c>
      <c r="O24" s="57">
        <f>Tabla122323[[#This Row],[Columna1110]]</f>
        <v>90</v>
      </c>
      <c r="P24" s="88">
        <v>90</v>
      </c>
      <c r="Q24" s="57"/>
      <c r="R24" s="57"/>
      <c r="S24" s="57"/>
      <c r="T24" s="57">
        <f>ROUND((Tabla122323[[#This Row],[Columna16]]*0.4),0)</f>
        <v>3</v>
      </c>
      <c r="U24" s="57">
        <f>Tabla122323[[#This Row],[Columna162]]</f>
        <v>8</v>
      </c>
      <c r="V24" s="88">
        <v>8</v>
      </c>
      <c r="W24" s="57"/>
      <c r="X24" s="57"/>
      <c r="Y24" s="57"/>
      <c r="Z24" s="57">
        <f>ROUND((Tabla122323[[#This Row],[Columna21]]*0.4),0)</f>
        <v>2</v>
      </c>
      <c r="AA24" s="57">
        <f>Tabla122323[[#This Row],[Columna212]]</f>
        <v>4</v>
      </c>
      <c r="AB24" s="88">
        <v>4</v>
      </c>
      <c r="AC24" s="57"/>
      <c r="AD24" s="57"/>
      <c r="AE24" s="57"/>
      <c r="AF24" s="57">
        <f>ROUND((Tabla122323[[#This Row],[Columna26]]*0.4),0)</f>
        <v>12</v>
      </c>
      <c r="AG24" s="57">
        <f>Tabla122323[[#This Row],[Columna262]]</f>
        <v>30</v>
      </c>
      <c r="AH24" s="88">
        <v>30</v>
      </c>
      <c r="AI24" s="57"/>
      <c r="AJ24" s="57"/>
      <c r="AK24" s="57"/>
      <c r="AL24" s="57">
        <f>ROUND((Tabla122323[[#This Row],[Columna31]]*0.4),0)</f>
        <v>137</v>
      </c>
      <c r="AM24" s="57">
        <f>Tabla122323[[#This Row],[Columna312]]</f>
        <v>342</v>
      </c>
      <c r="AN24" s="88">
        <v>342</v>
      </c>
      <c r="AO24" s="57"/>
      <c r="AP24" s="57"/>
      <c r="AQ24" s="57"/>
      <c r="AR24" s="57">
        <f>ROUND((Tabla122323[[#This Row],[Columna36]]*0.4),0)</f>
        <v>35</v>
      </c>
      <c r="AS24" s="57">
        <f>Tabla122323[[#This Row],[Columna362]]</f>
        <v>88</v>
      </c>
      <c r="AT24" s="88">
        <v>88</v>
      </c>
      <c r="AU24" s="57"/>
      <c r="AV24" s="57"/>
      <c r="AW24" s="57"/>
      <c r="AX24" s="57">
        <f>ROUND((Tabla122323[[#This Row],[Columna41]]*0.4),0)</f>
        <v>14</v>
      </c>
      <c r="AY24" s="57">
        <f>Tabla122323[[#This Row],[Columna412]]</f>
        <v>34</v>
      </c>
      <c r="AZ24" s="88">
        <v>34</v>
      </c>
      <c r="BA24" s="57"/>
      <c r="BB24" s="57"/>
      <c r="BC24" s="57"/>
      <c r="BD24" s="57">
        <f>ROUND((Tabla122323[[#This Row],[Columna46]]*0.4),0)</f>
        <v>8</v>
      </c>
      <c r="BE24" s="57">
        <f>Tabla122323[[#This Row],[Columna462]]</f>
        <v>20</v>
      </c>
      <c r="BF24" s="88">
        <v>20</v>
      </c>
      <c r="BG24" s="57"/>
      <c r="BH24" s="57"/>
      <c r="BI24" s="57"/>
      <c r="BJ24" s="57">
        <f>ROUND((Tabla122323[[#This Row],[Columna51]]*0.4),0)</f>
        <v>2</v>
      </c>
      <c r="BK24" s="57">
        <f>Tabla122323[[#This Row],[Columna512]]</f>
        <v>4</v>
      </c>
      <c r="BL24" s="88">
        <v>4</v>
      </c>
      <c r="BM24" s="57"/>
      <c r="BN24" s="57"/>
      <c r="BO24" s="57"/>
      <c r="BP24" s="57">
        <f>ROUND((Tabla122323[[#This Row],[Columna56]]*0.4),0)</f>
        <v>1</v>
      </c>
      <c r="BQ24" s="57">
        <f>Tabla122323[[#This Row],[Columna562]]</f>
        <v>2</v>
      </c>
      <c r="BR24" s="88">
        <v>2</v>
      </c>
      <c r="BS24" s="57"/>
      <c r="BT24" s="57"/>
      <c r="BU24" s="57"/>
      <c r="BV24" s="57">
        <f>ROUND((Tabla122323[[#This Row],[Columna61]]*0.4),0)</f>
        <v>9</v>
      </c>
      <c r="BW24" s="57">
        <f>Tabla122323[[#This Row],[Columna612]]</f>
        <v>22</v>
      </c>
      <c r="BX24" s="88">
        <v>22</v>
      </c>
      <c r="BY24" s="57"/>
      <c r="BZ24" s="57"/>
      <c r="CA24" s="57"/>
      <c r="CB24" s="57">
        <f>ROUND((Tabla122323[[#This Row],[Columna66]]*0.4),0)</f>
        <v>8</v>
      </c>
      <c r="CC24" s="57">
        <f>Tabla122323[[#This Row],[Columna662]]</f>
        <v>20</v>
      </c>
      <c r="CD24" s="88">
        <v>20</v>
      </c>
      <c r="CE24" s="57"/>
      <c r="CF24" s="57"/>
      <c r="CG24" s="57"/>
      <c r="CH24" s="57">
        <f>ROUND((Tabla122323[[#This Row],[Columna71]]*0.4),0)</f>
        <v>23</v>
      </c>
      <c r="CI24" s="57">
        <f>Tabla122323[[#This Row],[Columna712]]</f>
        <v>58</v>
      </c>
      <c r="CJ24" s="88">
        <v>58</v>
      </c>
      <c r="CK24" s="57"/>
      <c r="CL24" s="57"/>
      <c r="CM24" s="57"/>
      <c r="CN24" s="57">
        <f>ROUND((Tabla122323[[#This Row],[Columna76]]*0.4),0)</f>
        <v>7</v>
      </c>
      <c r="CO24" s="57">
        <f>Tabla122323[[#This Row],[Columna762]]</f>
        <v>18</v>
      </c>
      <c r="CP24" s="88">
        <v>18</v>
      </c>
      <c r="CQ24" s="57"/>
      <c r="CR24" s="57"/>
      <c r="CS24" s="57"/>
      <c r="CT24" s="57">
        <f>ROUND((Tabla122323[[#This Row],[Columna81]]*0.4),0)</f>
        <v>7</v>
      </c>
      <c r="CU24" s="57">
        <f>Tabla122323[[#This Row],[Columna812]]</f>
        <v>18</v>
      </c>
      <c r="CV24" s="88">
        <v>18</v>
      </c>
      <c r="CW24" s="57"/>
      <c r="CX24" s="57"/>
      <c r="CY24" s="57"/>
      <c r="CZ24" s="57">
        <f>ROUND((Tabla122323[[#This Row],[Columna86]]*0.4),0)</f>
        <v>3</v>
      </c>
      <c r="DA24" s="57">
        <f>Tabla122323[[#This Row],[Columna862]]</f>
        <v>8</v>
      </c>
      <c r="DB24" s="88">
        <v>8</v>
      </c>
      <c r="DC24" s="57"/>
      <c r="DD24" s="57"/>
      <c r="DE24" s="57"/>
      <c r="DF24" s="57">
        <f>ROUND((Tabla122323[[#This Row],[Columna91]]*0.4),0)</f>
        <v>11</v>
      </c>
      <c r="DG24" s="57">
        <f>Tabla122323[[#This Row],[Columna912]]</f>
        <v>28</v>
      </c>
      <c r="DH24" s="88">
        <v>28</v>
      </c>
      <c r="DI24" s="57"/>
      <c r="DJ24" s="57"/>
      <c r="DK24" s="57"/>
      <c r="DL24" s="57">
        <f>ROUND((Tabla122323[[#This Row],[Columna96]]*0.4),0)</f>
        <v>20</v>
      </c>
      <c r="DM24" s="57">
        <f>Tabla122323[[#This Row],[Columna962]]</f>
        <v>50</v>
      </c>
      <c r="DN24" s="88">
        <v>50</v>
      </c>
      <c r="DO24" s="57"/>
      <c r="DP24" s="57"/>
      <c r="DQ24" s="57"/>
      <c r="DR24" s="57">
        <f>ROUND((Tabla122323[[#This Row],[Columna101]]*0.4),0)</f>
        <v>5</v>
      </c>
      <c r="DS24" s="57">
        <f>Tabla122323[[#This Row],[Columna1012]]</f>
        <v>12</v>
      </c>
      <c r="DT24" s="88">
        <v>12</v>
      </c>
      <c r="DU24" s="57"/>
      <c r="DV24" s="57"/>
      <c r="DW24" s="57"/>
      <c r="DX24" s="57">
        <f>ROUND((Tabla122323[[#This Row],[Columna106]]*0.4),0)</f>
        <v>4</v>
      </c>
      <c r="DY24" s="57">
        <f>Tabla122323[[#This Row],[Columna1062]]</f>
        <v>10</v>
      </c>
      <c r="DZ24" s="88">
        <v>10</v>
      </c>
      <c r="EA24" s="57"/>
      <c r="EB24" s="57"/>
      <c r="EC24" s="57"/>
      <c r="ED24" s="57">
        <f>ROUND((Tabla122323[[#This Row],[Columna111]]*0.4),0)</f>
        <v>4</v>
      </c>
      <c r="EE24" s="57">
        <f>Tabla122323[[#This Row],[Columna1112]]</f>
        <v>10</v>
      </c>
      <c r="EF24" s="88">
        <v>10</v>
      </c>
      <c r="EG24" s="57"/>
      <c r="EH24" s="57"/>
      <c r="EI24" s="57"/>
      <c r="EJ24" s="57">
        <f>ROUND((Tabla122323[[#This Row],[Columna116]]*0.4),0)</f>
        <v>1</v>
      </c>
      <c r="EK24" s="57">
        <f>Tabla122323[[#This Row],[Columna1162]]</f>
        <v>2</v>
      </c>
      <c r="EL24" s="91">
        <v>2</v>
      </c>
      <c r="EM24" s="57"/>
      <c r="EN24" s="57"/>
      <c r="EO24" s="57"/>
      <c r="EP24" s="58"/>
      <c r="EQ24" s="85"/>
    </row>
    <row r="25" spans="1:147" s="64" customFormat="1" ht="13.5">
      <c r="A25" s="179">
        <v>7</v>
      </c>
      <c r="B25" s="65"/>
      <c r="C25" s="84">
        <v>35501</v>
      </c>
      <c r="D25" s="60" t="s">
        <v>115</v>
      </c>
      <c r="E25" s="57" t="s">
        <v>107</v>
      </c>
      <c r="F25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5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5" s="57">
        <f>ROUND((Tabla122323[[#This Row],[Columna6]]*0.4),0)</f>
        <v>1</v>
      </c>
      <c r="I25" s="57">
        <f>Tabla122323[[#This Row],[Columna610]]</f>
        <v>2</v>
      </c>
      <c r="J25" s="89">
        <v>2</v>
      </c>
      <c r="K25" s="73"/>
      <c r="L25" s="73"/>
      <c r="M25" s="73"/>
      <c r="N25" s="57">
        <f>ROUND((Tabla122323[[#This Row],[Columna11]]*0.4),0)</f>
        <v>36</v>
      </c>
      <c r="O25" s="57">
        <f>Tabla122323[[#This Row],[Columna1110]]</f>
        <v>90</v>
      </c>
      <c r="P25" s="88">
        <v>90</v>
      </c>
      <c r="Q25" s="57"/>
      <c r="R25" s="57"/>
      <c r="S25" s="57"/>
      <c r="T25" s="57">
        <f>ROUND((Tabla122323[[#This Row],[Columna16]]*0.4),0)</f>
        <v>3</v>
      </c>
      <c r="U25" s="57">
        <f>Tabla122323[[#This Row],[Columna162]]</f>
        <v>8</v>
      </c>
      <c r="V25" s="88">
        <v>8</v>
      </c>
      <c r="W25" s="57"/>
      <c r="X25" s="57"/>
      <c r="Y25" s="57"/>
      <c r="Z25" s="57">
        <f>ROUND((Tabla122323[[#This Row],[Columna21]]*0.4),0)</f>
        <v>2</v>
      </c>
      <c r="AA25" s="57">
        <f>Tabla122323[[#This Row],[Columna212]]</f>
        <v>4</v>
      </c>
      <c r="AB25" s="88">
        <v>4</v>
      </c>
      <c r="AC25" s="57"/>
      <c r="AD25" s="57"/>
      <c r="AE25" s="57"/>
      <c r="AF25" s="57">
        <f>ROUND((Tabla122323[[#This Row],[Columna26]]*0.4),0)</f>
        <v>12</v>
      </c>
      <c r="AG25" s="57">
        <f>Tabla122323[[#This Row],[Columna262]]</f>
        <v>30</v>
      </c>
      <c r="AH25" s="88">
        <v>30</v>
      </c>
      <c r="AI25" s="57"/>
      <c r="AJ25" s="57"/>
      <c r="AK25" s="57"/>
      <c r="AL25" s="57">
        <f>ROUND((Tabla122323[[#This Row],[Columna31]]*0.4),0)</f>
        <v>137</v>
      </c>
      <c r="AM25" s="57">
        <f>Tabla122323[[#This Row],[Columna312]]</f>
        <v>342</v>
      </c>
      <c r="AN25" s="88">
        <v>342</v>
      </c>
      <c r="AO25" s="57"/>
      <c r="AP25" s="57"/>
      <c r="AQ25" s="57"/>
      <c r="AR25" s="57">
        <f>ROUND((Tabla122323[[#This Row],[Columna36]]*0.4),0)</f>
        <v>35</v>
      </c>
      <c r="AS25" s="57">
        <f>Tabla122323[[#This Row],[Columna362]]</f>
        <v>88</v>
      </c>
      <c r="AT25" s="88">
        <v>88</v>
      </c>
      <c r="AU25" s="57"/>
      <c r="AV25" s="57"/>
      <c r="AW25" s="57"/>
      <c r="AX25" s="57">
        <f>ROUND((Tabla122323[[#This Row],[Columna41]]*0.4),0)</f>
        <v>14</v>
      </c>
      <c r="AY25" s="57">
        <f>Tabla122323[[#This Row],[Columna412]]</f>
        <v>34</v>
      </c>
      <c r="AZ25" s="88">
        <v>34</v>
      </c>
      <c r="BA25" s="57"/>
      <c r="BB25" s="57"/>
      <c r="BC25" s="57"/>
      <c r="BD25" s="57">
        <f>ROUND((Tabla122323[[#This Row],[Columna46]]*0.4),0)</f>
        <v>8</v>
      </c>
      <c r="BE25" s="57">
        <f>Tabla122323[[#This Row],[Columna462]]</f>
        <v>20</v>
      </c>
      <c r="BF25" s="88">
        <v>20</v>
      </c>
      <c r="BG25" s="57"/>
      <c r="BH25" s="57"/>
      <c r="BI25" s="57"/>
      <c r="BJ25" s="57">
        <f>ROUND((Tabla122323[[#This Row],[Columna51]]*0.4),0)</f>
        <v>2</v>
      </c>
      <c r="BK25" s="57">
        <f>Tabla122323[[#This Row],[Columna512]]</f>
        <v>4</v>
      </c>
      <c r="BL25" s="88">
        <v>4</v>
      </c>
      <c r="BM25" s="57"/>
      <c r="BN25" s="57"/>
      <c r="BO25" s="57"/>
      <c r="BP25" s="57">
        <f>ROUND((Tabla122323[[#This Row],[Columna56]]*0.4),0)</f>
        <v>1</v>
      </c>
      <c r="BQ25" s="57">
        <f>Tabla122323[[#This Row],[Columna562]]</f>
        <v>2</v>
      </c>
      <c r="BR25" s="88">
        <v>2</v>
      </c>
      <c r="BS25" s="57"/>
      <c r="BT25" s="57"/>
      <c r="BU25" s="57"/>
      <c r="BV25" s="57">
        <f>ROUND((Tabla122323[[#This Row],[Columna61]]*0.4),0)</f>
        <v>9</v>
      </c>
      <c r="BW25" s="57">
        <f>Tabla122323[[#This Row],[Columna612]]</f>
        <v>22</v>
      </c>
      <c r="BX25" s="88">
        <v>22</v>
      </c>
      <c r="BY25" s="57"/>
      <c r="BZ25" s="57"/>
      <c r="CA25" s="57"/>
      <c r="CB25" s="57">
        <f>ROUND((Tabla122323[[#This Row],[Columna66]]*0.4),0)</f>
        <v>8</v>
      </c>
      <c r="CC25" s="57">
        <f>Tabla122323[[#This Row],[Columna662]]</f>
        <v>20</v>
      </c>
      <c r="CD25" s="88">
        <v>20</v>
      </c>
      <c r="CE25" s="57"/>
      <c r="CF25" s="57"/>
      <c r="CG25" s="57"/>
      <c r="CH25" s="57">
        <f>ROUND((Tabla122323[[#This Row],[Columna71]]*0.4),0)</f>
        <v>23</v>
      </c>
      <c r="CI25" s="57">
        <f>Tabla122323[[#This Row],[Columna712]]</f>
        <v>58</v>
      </c>
      <c r="CJ25" s="88">
        <v>58</v>
      </c>
      <c r="CK25" s="57"/>
      <c r="CL25" s="57"/>
      <c r="CM25" s="57"/>
      <c r="CN25" s="57">
        <f>ROUND((Tabla122323[[#This Row],[Columna76]]*0.4),0)</f>
        <v>7</v>
      </c>
      <c r="CO25" s="57">
        <f>Tabla122323[[#This Row],[Columna762]]</f>
        <v>18</v>
      </c>
      <c r="CP25" s="88">
        <v>18</v>
      </c>
      <c r="CQ25" s="57"/>
      <c r="CR25" s="57"/>
      <c r="CS25" s="57"/>
      <c r="CT25" s="57">
        <f>ROUND((Tabla122323[[#This Row],[Columna81]]*0.4),0)</f>
        <v>7</v>
      </c>
      <c r="CU25" s="57">
        <f>Tabla122323[[#This Row],[Columna812]]</f>
        <v>18</v>
      </c>
      <c r="CV25" s="88">
        <v>18</v>
      </c>
      <c r="CW25" s="57"/>
      <c r="CX25" s="57"/>
      <c r="CY25" s="57"/>
      <c r="CZ25" s="57">
        <f>ROUND((Tabla122323[[#This Row],[Columna86]]*0.4),0)</f>
        <v>3</v>
      </c>
      <c r="DA25" s="57">
        <f>Tabla122323[[#This Row],[Columna862]]</f>
        <v>8</v>
      </c>
      <c r="DB25" s="88">
        <v>8</v>
      </c>
      <c r="DC25" s="57"/>
      <c r="DD25" s="57"/>
      <c r="DE25" s="57"/>
      <c r="DF25" s="57">
        <f>ROUND((Tabla122323[[#This Row],[Columna91]]*0.4),0)</f>
        <v>11</v>
      </c>
      <c r="DG25" s="57">
        <f>Tabla122323[[#This Row],[Columna912]]</f>
        <v>28</v>
      </c>
      <c r="DH25" s="88">
        <v>28</v>
      </c>
      <c r="DI25" s="57"/>
      <c r="DJ25" s="57"/>
      <c r="DK25" s="57"/>
      <c r="DL25" s="57">
        <f>ROUND((Tabla122323[[#This Row],[Columna96]]*0.4),0)</f>
        <v>20</v>
      </c>
      <c r="DM25" s="57">
        <f>Tabla122323[[#This Row],[Columna962]]</f>
        <v>50</v>
      </c>
      <c r="DN25" s="88">
        <v>50</v>
      </c>
      <c r="DO25" s="57"/>
      <c r="DP25" s="57"/>
      <c r="DQ25" s="57"/>
      <c r="DR25" s="57">
        <f>ROUND((Tabla122323[[#This Row],[Columna101]]*0.4),0)</f>
        <v>5</v>
      </c>
      <c r="DS25" s="57">
        <f>Tabla122323[[#This Row],[Columna1012]]</f>
        <v>12</v>
      </c>
      <c r="DT25" s="88">
        <v>12</v>
      </c>
      <c r="DU25" s="57"/>
      <c r="DV25" s="57"/>
      <c r="DW25" s="57"/>
      <c r="DX25" s="57">
        <f>ROUND((Tabla122323[[#This Row],[Columna106]]*0.4),0)</f>
        <v>4</v>
      </c>
      <c r="DY25" s="57">
        <f>Tabla122323[[#This Row],[Columna1062]]</f>
        <v>10</v>
      </c>
      <c r="DZ25" s="88">
        <v>10</v>
      </c>
      <c r="EA25" s="57"/>
      <c r="EB25" s="57"/>
      <c r="EC25" s="57"/>
      <c r="ED25" s="57">
        <f>ROUND((Tabla122323[[#This Row],[Columna111]]*0.4),0)</f>
        <v>4</v>
      </c>
      <c r="EE25" s="57">
        <f>Tabla122323[[#This Row],[Columna1112]]</f>
        <v>10</v>
      </c>
      <c r="EF25" s="88">
        <v>10</v>
      </c>
      <c r="EG25" s="57"/>
      <c r="EH25" s="57"/>
      <c r="EI25" s="57"/>
      <c r="EJ25" s="57">
        <f>ROUND((Tabla122323[[#This Row],[Columna116]]*0.4),0)</f>
        <v>1</v>
      </c>
      <c r="EK25" s="57">
        <f>Tabla122323[[#This Row],[Columna1162]]</f>
        <v>2</v>
      </c>
      <c r="EL25" s="91">
        <v>2</v>
      </c>
      <c r="EM25" s="57"/>
      <c r="EN25" s="57"/>
      <c r="EO25" s="57"/>
      <c r="EP25" s="58"/>
      <c r="EQ25" s="85"/>
    </row>
    <row r="26" spans="1:147" s="64" customFormat="1" ht="13.5">
      <c r="A26" s="179">
        <v>8</v>
      </c>
      <c r="B26" s="65"/>
      <c r="C26" s="84">
        <v>35501</v>
      </c>
      <c r="D26" s="60" t="s">
        <v>148</v>
      </c>
      <c r="E26" s="57" t="s">
        <v>107</v>
      </c>
      <c r="F26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6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6" s="57">
        <f>ROUND((Tabla122323[[#This Row],[Columna6]]*0.4),0)</f>
        <v>1</v>
      </c>
      <c r="I26" s="57">
        <f>Tabla122323[[#This Row],[Columna610]]</f>
        <v>2</v>
      </c>
      <c r="J26" s="92">
        <v>2</v>
      </c>
      <c r="K26" s="73"/>
      <c r="L26" s="73"/>
      <c r="M26" s="73"/>
      <c r="N26" s="57">
        <f>ROUND((Tabla122323[[#This Row],[Columna11]]*0.4),0)</f>
        <v>36</v>
      </c>
      <c r="O26" s="57">
        <f>Tabla122323[[#This Row],[Columna1110]]</f>
        <v>90</v>
      </c>
      <c r="P26" s="93">
        <v>90</v>
      </c>
      <c r="Q26" s="57"/>
      <c r="R26" s="57"/>
      <c r="S26" s="57"/>
      <c r="T26" s="57">
        <f>ROUND((Tabla122323[[#This Row],[Columna16]]*0.4),0)</f>
        <v>3</v>
      </c>
      <c r="U26" s="57">
        <f>Tabla122323[[#This Row],[Columna162]]</f>
        <v>8</v>
      </c>
      <c r="V26" s="93">
        <v>8</v>
      </c>
      <c r="W26" s="57"/>
      <c r="X26" s="57"/>
      <c r="Y26" s="57"/>
      <c r="Z26" s="57">
        <f>ROUND((Tabla122323[[#This Row],[Columna21]]*0.4),0)</f>
        <v>2</v>
      </c>
      <c r="AA26" s="57">
        <f>Tabla122323[[#This Row],[Columna212]]</f>
        <v>4</v>
      </c>
      <c r="AB26" s="93">
        <v>4</v>
      </c>
      <c r="AC26" s="57"/>
      <c r="AD26" s="57"/>
      <c r="AE26" s="57"/>
      <c r="AF26" s="57">
        <f>ROUND((Tabla122323[[#This Row],[Columna26]]*0.4),0)</f>
        <v>12</v>
      </c>
      <c r="AG26" s="57">
        <f>Tabla122323[[#This Row],[Columna262]]</f>
        <v>30</v>
      </c>
      <c r="AH26" s="93">
        <v>30</v>
      </c>
      <c r="AI26" s="57"/>
      <c r="AJ26" s="57"/>
      <c r="AK26" s="57"/>
      <c r="AL26" s="57">
        <f>ROUND((Tabla122323[[#This Row],[Columna31]]*0.4),0)</f>
        <v>137</v>
      </c>
      <c r="AM26" s="57">
        <f>Tabla122323[[#This Row],[Columna312]]</f>
        <v>342</v>
      </c>
      <c r="AN26" s="93">
        <v>342</v>
      </c>
      <c r="AO26" s="57"/>
      <c r="AP26" s="57"/>
      <c r="AQ26" s="57"/>
      <c r="AR26" s="57">
        <f>ROUND((Tabla122323[[#This Row],[Columna36]]*0.4),0)</f>
        <v>35</v>
      </c>
      <c r="AS26" s="57">
        <f>Tabla122323[[#This Row],[Columna362]]</f>
        <v>88</v>
      </c>
      <c r="AT26" s="93">
        <v>88</v>
      </c>
      <c r="AU26" s="57"/>
      <c r="AV26" s="57"/>
      <c r="AW26" s="57"/>
      <c r="AX26" s="57">
        <f>ROUND((Tabla122323[[#This Row],[Columna41]]*0.4),0)</f>
        <v>14</v>
      </c>
      <c r="AY26" s="57">
        <f>Tabla122323[[#This Row],[Columna412]]</f>
        <v>34</v>
      </c>
      <c r="AZ26" s="93">
        <v>34</v>
      </c>
      <c r="BA26" s="57"/>
      <c r="BB26" s="57"/>
      <c r="BC26" s="57"/>
      <c r="BD26" s="57">
        <f>ROUND((Tabla122323[[#This Row],[Columna46]]*0.4),0)</f>
        <v>8</v>
      </c>
      <c r="BE26" s="57">
        <f>Tabla122323[[#This Row],[Columna462]]</f>
        <v>20</v>
      </c>
      <c r="BF26" s="93">
        <v>20</v>
      </c>
      <c r="BG26" s="57"/>
      <c r="BH26" s="57"/>
      <c r="BI26" s="57"/>
      <c r="BJ26" s="57">
        <f>ROUND((Tabla122323[[#This Row],[Columna51]]*0.4),0)</f>
        <v>2</v>
      </c>
      <c r="BK26" s="57">
        <f>Tabla122323[[#This Row],[Columna512]]</f>
        <v>4</v>
      </c>
      <c r="BL26" s="93">
        <v>4</v>
      </c>
      <c r="BM26" s="57"/>
      <c r="BN26" s="57"/>
      <c r="BO26" s="57"/>
      <c r="BP26" s="57">
        <f>ROUND((Tabla122323[[#This Row],[Columna56]]*0.4),0)</f>
        <v>1</v>
      </c>
      <c r="BQ26" s="57">
        <f>Tabla122323[[#This Row],[Columna562]]</f>
        <v>2</v>
      </c>
      <c r="BR26" s="93">
        <v>2</v>
      </c>
      <c r="BS26" s="57"/>
      <c r="BT26" s="57"/>
      <c r="BU26" s="57"/>
      <c r="BV26" s="57">
        <f>ROUND((Tabla122323[[#This Row],[Columna61]]*0.4),0)</f>
        <v>9</v>
      </c>
      <c r="BW26" s="57">
        <f>Tabla122323[[#This Row],[Columna612]]</f>
        <v>22</v>
      </c>
      <c r="BX26" s="93">
        <v>22</v>
      </c>
      <c r="BY26" s="57"/>
      <c r="BZ26" s="57"/>
      <c r="CA26" s="57"/>
      <c r="CB26" s="57">
        <f>ROUND((Tabla122323[[#This Row],[Columna66]]*0.4),0)</f>
        <v>8</v>
      </c>
      <c r="CC26" s="57">
        <f>Tabla122323[[#This Row],[Columna662]]</f>
        <v>20</v>
      </c>
      <c r="CD26" s="93">
        <v>20</v>
      </c>
      <c r="CE26" s="57"/>
      <c r="CF26" s="57"/>
      <c r="CG26" s="57"/>
      <c r="CH26" s="57">
        <f>ROUND((Tabla122323[[#This Row],[Columna71]]*0.4),0)</f>
        <v>23</v>
      </c>
      <c r="CI26" s="57">
        <f>Tabla122323[[#This Row],[Columna712]]</f>
        <v>58</v>
      </c>
      <c r="CJ26" s="93">
        <v>58</v>
      </c>
      <c r="CK26" s="57"/>
      <c r="CL26" s="57"/>
      <c r="CM26" s="57"/>
      <c r="CN26" s="57">
        <f>ROUND((Tabla122323[[#This Row],[Columna76]]*0.4),0)</f>
        <v>7</v>
      </c>
      <c r="CO26" s="57">
        <f>Tabla122323[[#This Row],[Columna762]]</f>
        <v>18</v>
      </c>
      <c r="CP26" s="93">
        <v>18</v>
      </c>
      <c r="CQ26" s="57"/>
      <c r="CR26" s="57"/>
      <c r="CS26" s="57"/>
      <c r="CT26" s="57">
        <f>ROUND((Tabla122323[[#This Row],[Columna81]]*0.4),0)</f>
        <v>7</v>
      </c>
      <c r="CU26" s="57">
        <f>Tabla122323[[#This Row],[Columna812]]</f>
        <v>18</v>
      </c>
      <c r="CV26" s="93">
        <v>18</v>
      </c>
      <c r="CW26" s="57"/>
      <c r="CX26" s="57"/>
      <c r="CY26" s="57"/>
      <c r="CZ26" s="57">
        <f>ROUND((Tabla122323[[#This Row],[Columna86]]*0.4),0)</f>
        <v>3</v>
      </c>
      <c r="DA26" s="57">
        <f>Tabla122323[[#This Row],[Columna862]]</f>
        <v>8</v>
      </c>
      <c r="DB26" s="93">
        <v>8</v>
      </c>
      <c r="DC26" s="57"/>
      <c r="DD26" s="57"/>
      <c r="DE26" s="57"/>
      <c r="DF26" s="57">
        <f>ROUND((Tabla122323[[#This Row],[Columna91]]*0.4),0)</f>
        <v>11</v>
      </c>
      <c r="DG26" s="57">
        <f>Tabla122323[[#This Row],[Columna912]]</f>
        <v>28</v>
      </c>
      <c r="DH26" s="93">
        <v>28</v>
      </c>
      <c r="DI26" s="57"/>
      <c r="DJ26" s="57"/>
      <c r="DK26" s="57"/>
      <c r="DL26" s="57">
        <f>ROUND((Tabla122323[[#This Row],[Columna96]]*0.4),0)</f>
        <v>20</v>
      </c>
      <c r="DM26" s="57">
        <f>Tabla122323[[#This Row],[Columna962]]</f>
        <v>50</v>
      </c>
      <c r="DN26" s="93">
        <v>50</v>
      </c>
      <c r="DO26" s="57"/>
      <c r="DP26" s="57"/>
      <c r="DQ26" s="57"/>
      <c r="DR26" s="57">
        <f>ROUND((Tabla122323[[#This Row],[Columna101]]*0.4),0)</f>
        <v>5</v>
      </c>
      <c r="DS26" s="57">
        <f>Tabla122323[[#This Row],[Columna1012]]</f>
        <v>12</v>
      </c>
      <c r="DT26" s="93">
        <v>12</v>
      </c>
      <c r="DU26" s="57"/>
      <c r="DV26" s="57"/>
      <c r="DW26" s="57"/>
      <c r="DX26" s="57">
        <f>ROUND((Tabla122323[[#This Row],[Columna106]]*0.4),0)</f>
        <v>4</v>
      </c>
      <c r="DY26" s="57">
        <f>Tabla122323[[#This Row],[Columna1062]]</f>
        <v>10</v>
      </c>
      <c r="DZ26" s="93">
        <v>10</v>
      </c>
      <c r="EA26" s="57"/>
      <c r="EB26" s="57"/>
      <c r="EC26" s="57"/>
      <c r="ED26" s="57">
        <f>ROUND((Tabla122323[[#This Row],[Columna111]]*0.4),0)</f>
        <v>4</v>
      </c>
      <c r="EE26" s="57">
        <f>Tabla122323[[#This Row],[Columna1112]]</f>
        <v>10</v>
      </c>
      <c r="EF26" s="93">
        <v>10</v>
      </c>
      <c r="EG26" s="57"/>
      <c r="EH26" s="57"/>
      <c r="EI26" s="57"/>
      <c r="EJ26" s="57">
        <f>ROUND((Tabla122323[[#This Row],[Columna116]]*0.4),0)</f>
        <v>1</v>
      </c>
      <c r="EK26" s="57">
        <f>Tabla122323[[#This Row],[Columna1162]]</f>
        <v>2</v>
      </c>
      <c r="EL26" s="94">
        <v>2</v>
      </c>
      <c r="EM26" s="57"/>
      <c r="EN26" s="57"/>
      <c r="EO26" s="57"/>
      <c r="EP26" s="58"/>
      <c r="EQ26" s="85"/>
    </row>
    <row r="27" spans="1:147" s="64" customFormat="1" ht="13.5">
      <c r="A27" s="179">
        <v>9</v>
      </c>
      <c r="B27" s="65"/>
      <c r="C27" s="84">
        <v>35501</v>
      </c>
      <c r="D27" s="60" t="s">
        <v>116</v>
      </c>
      <c r="E27" s="57" t="s">
        <v>107</v>
      </c>
      <c r="F27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7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7" s="57">
        <f>ROUND((Tabla122323[[#This Row],[Columna6]]*0.4),0)</f>
        <v>1</v>
      </c>
      <c r="I27" s="57">
        <f>Tabla122323[[#This Row],[Columna610]]</f>
        <v>2</v>
      </c>
      <c r="J27" s="92">
        <v>2</v>
      </c>
      <c r="K27" s="73"/>
      <c r="L27" s="73"/>
      <c r="M27" s="73"/>
      <c r="N27" s="57">
        <f>ROUND((Tabla122323[[#This Row],[Columna11]]*0.4),0)</f>
        <v>36</v>
      </c>
      <c r="O27" s="57">
        <f>Tabla122323[[#This Row],[Columna1110]]</f>
        <v>90</v>
      </c>
      <c r="P27" s="93">
        <v>90</v>
      </c>
      <c r="Q27" s="57"/>
      <c r="R27" s="57"/>
      <c r="S27" s="57"/>
      <c r="T27" s="57">
        <f>ROUND((Tabla122323[[#This Row],[Columna16]]*0.4),0)</f>
        <v>3</v>
      </c>
      <c r="U27" s="57">
        <f>Tabla122323[[#This Row],[Columna162]]</f>
        <v>8</v>
      </c>
      <c r="V27" s="93">
        <v>8</v>
      </c>
      <c r="W27" s="57"/>
      <c r="X27" s="57"/>
      <c r="Y27" s="57"/>
      <c r="Z27" s="57">
        <f>ROUND((Tabla122323[[#This Row],[Columna21]]*0.4),0)</f>
        <v>2</v>
      </c>
      <c r="AA27" s="57">
        <f>Tabla122323[[#This Row],[Columna212]]</f>
        <v>4</v>
      </c>
      <c r="AB27" s="93">
        <v>4</v>
      </c>
      <c r="AC27" s="57"/>
      <c r="AD27" s="57"/>
      <c r="AE27" s="57"/>
      <c r="AF27" s="57">
        <f>ROUND((Tabla122323[[#This Row],[Columna26]]*0.4),0)</f>
        <v>12</v>
      </c>
      <c r="AG27" s="57">
        <f>Tabla122323[[#This Row],[Columna262]]</f>
        <v>30</v>
      </c>
      <c r="AH27" s="93">
        <v>30</v>
      </c>
      <c r="AI27" s="57"/>
      <c r="AJ27" s="57"/>
      <c r="AK27" s="57"/>
      <c r="AL27" s="57">
        <f>ROUND((Tabla122323[[#This Row],[Columna31]]*0.4),0)</f>
        <v>137</v>
      </c>
      <c r="AM27" s="57">
        <f>Tabla122323[[#This Row],[Columna312]]</f>
        <v>342</v>
      </c>
      <c r="AN27" s="93">
        <v>342</v>
      </c>
      <c r="AO27" s="57"/>
      <c r="AP27" s="57"/>
      <c r="AQ27" s="57"/>
      <c r="AR27" s="57">
        <f>ROUND((Tabla122323[[#This Row],[Columna36]]*0.4),0)</f>
        <v>35</v>
      </c>
      <c r="AS27" s="57">
        <f>Tabla122323[[#This Row],[Columna362]]</f>
        <v>88</v>
      </c>
      <c r="AT27" s="93">
        <v>88</v>
      </c>
      <c r="AU27" s="57"/>
      <c r="AV27" s="57"/>
      <c r="AW27" s="57"/>
      <c r="AX27" s="57">
        <f>ROUND((Tabla122323[[#This Row],[Columna41]]*0.4),0)</f>
        <v>14</v>
      </c>
      <c r="AY27" s="57">
        <f>Tabla122323[[#This Row],[Columna412]]</f>
        <v>34</v>
      </c>
      <c r="AZ27" s="93">
        <v>34</v>
      </c>
      <c r="BA27" s="57"/>
      <c r="BB27" s="57"/>
      <c r="BC27" s="57"/>
      <c r="BD27" s="57">
        <f>ROUND((Tabla122323[[#This Row],[Columna46]]*0.4),0)</f>
        <v>8</v>
      </c>
      <c r="BE27" s="57">
        <f>Tabla122323[[#This Row],[Columna462]]</f>
        <v>20</v>
      </c>
      <c r="BF27" s="93">
        <v>20</v>
      </c>
      <c r="BG27" s="57"/>
      <c r="BH27" s="57"/>
      <c r="BI27" s="57"/>
      <c r="BJ27" s="57">
        <f>ROUND((Tabla122323[[#This Row],[Columna51]]*0.4),0)</f>
        <v>2</v>
      </c>
      <c r="BK27" s="57">
        <f>Tabla122323[[#This Row],[Columna512]]</f>
        <v>4</v>
      </c>
      <c r="BL27" s="93">
        <v>4</v>
      </c>
      <c r="BM27" s="57"/>
      <c r="BN27" s="57"/>
      <c r="BO27" s="57"/>
      <c r="BP27" s="57">
        <f>ROUND((Tabla122323[[#This Row],[Columna56]]*0.4),0)</f>
        <v>1</v>
      </c>
      <c r="BQ27" s="57">
        <f>Tabla122323[[#This Row],[Columna562]]</f>
        <v>2</v>
      </c>
      <c r="BR27" s="93">
        <v>2</v>
      </c>
      <c r="BS27" s="57"/>
      <c r="BT27" s="57"/>
      <c r="BU27" s="57"/>
      <c r="BV27" s="57">
        <f>ROUND((Tabla122323[[#This Row],[Columna61]]*0.4),0)</f>
        <v>9</v>
      </c>
      <c r="BW27" s="57">
        <f>Tabla122323[[#This Row],[Columna612]]</f>
        <v>22</v>
      </c>
      <c r="BX27" s="93">
        <v>22</v>
      </c>
      <c r="BY27" s="57"/>
      <c r="BZ27" s="57"/>
      <c r="CA27" s="57"/>
      <c r="CB27" s="57">
        <f>ROUND((Tabla122323[[#This Row],[Columna66]]*0.4),0)</f>
        <v>8</v>
      </c>
      <c r="CC27" s="57">
        <f>Tabla122323[[#This Row],[Columna662]]</f>
        <v>20</v>
      </c>
      <c r="CD27" s="93">
        <v>20</v>
      </c>
      <c r="CE27" s="57"/>
      <c r="CF27" s="57"/>
      <c r="CG27" s="57"/>
      <c r="CH27" s="57">
        <f>ROUND((Tabla122323[[#This Row],[Columna71]]*0.4),0)</f>
        <v>23</v>
      </c>
      <c r="CI27" s="57">
        <f>Tabla122323[[#This Row],[Columna712]]</f>
        <v>58</v>
      </c>
      <c r="CJ27" s="93">
        <v>58</v>
      </c>
      <c r="CK27" s="57"/>
      <c r="CL27" s="57"/>
      <c r="CM27" s="57"/>
      <c r="CN27" s="57">
        <f>ROUND((Tabla122323[[#This Row],[Columna76]]*0.4),0)</f>
        <v>7</v>
      </c>
      <c r="CO27" s="57">
        <f>Tabla122323[[#This Row],[Columna762]]</f>
        <v>18</v>
      </c>
      <c r="CP27" s="93">
        <v>18</v>
      </c>
      <c r="CQ27" s="57"/>
      <c r="CR27" s="57"/>
      <c r="CS27" s="57"/>
      <c r="CT27" s="57">
        <f>ROUND((Tabla122323[[#This Row],[Columna81]]*0.4),0)</f>
        <v>7</v>
      </c>
      <c r="CU27" s="57">
        <f>Tabla122323[[#This Row],[Columna812]]</f>
        <v>18</v>
      </c>
      <c r="CV27" s="93">
        <v>18</v>
      </c>
      <c r="CW27" s="57"/>
      <c r="CX27" s="57"/>
      <c r="CY27" s="57"/>
      <c r="CZ27" s="57">
        <f>ROUND((Tabla122323[[#This Row],[Columna86]]*0.4),0)</f>
        <v>3</v>
      </c>
      <c r="DA27" s="57">
        <f>Tabla122323[[#This Row],[Columna862]]</f>
        <v>8</v>
      </c>
      <c r="DB27" s="93">
        <v>8</v>
      </c>
      <c r="DC27" s="57"/>
      <c r="DD27" s="57"/>
      <c r="DE27" s="57"/>
      <c r="DF27" s="57">
        <f>ROUND((Tabla122323[[#This Row],[Columna91]]*0.4),0)</f>
        <v>11</v>
      </c>
      <c r="DG27" s="57">
        <f>Tabla122323[[#This Row],[Columna912]]</f>
        <v>28</v>
      </c>
      <c r="DH27" s="93">
        <v>28</v>
      </c>
      <c r="DI27" s="57"/>
      <c r="DJ27" s="57"/>
      <c r="DK27" s="57"/>
      <c r="DL27" s="57">
        <f>ROUND((Tabla122323[[#This Row],[Columna96]]*0.4),0)</f>
        <v>20</v>
      </c>
      <c r="DM27" s="57">
        <f>Tabla122323[[#This Row],[Columna962]]</f>
        <v>50</v>
      </c>
      <c r="DN27" s="93">
        <v>50</v>
      </c>
      <c r="DO27" s="57"/>
      <c r="DP27" s="57"/>
      <c r="DQ27" s="57"/>
      <c r="DR27" s="57">
        <f>ROUND((Tabla122323[[#This Row],[Columna101]]*0.4),0)</f>
        <v>5</v>
      </c>
      <c r="DS27" s="57">
        <f>Tabla122323[[#This Row],[Columna1012]]</f>
        <v>12</v>
      </c>
      <c r="DT27" s="93">
        <v>12</v>
      </c>
      <c r="DU27" s="57"/>
      <c r="DV27" s="57"/>
      <c r="DW27" s="57"/>
      <c r="DX27" s="57">
        <f>ROUND((Tabla122323[[#This Row],[Columna106]]*0.4),0)</f>
        <v>4</v>
      </c>
      <c r="DY27" s="57">
        <f>Tabla122323[[#This Row],[Columna1062]]</f>
        <v>10</v>
      </c>
      <c r="DZ27" s="93">
        <v>10</v>
      </c>
      <c r="EA27" s="57"/>
      <c r="EB27" s="57"/>
      <c r="EC27" s="57"/>
      <c r="ED27" s="57">
        <f>ROUND((Tabla122323[[#This Row],[Columna111]]*0.4),0)</f>
        <v>4</v>
      </c>
      <c r="EE27" s="57">
        <f>Tabla122323[[#This Row],[Columna1112]]</f>
        <v>10</v>
      </c>
      <c r="EF27" s="93">
        <v>10</v>
      </c>
      <c r="EG27" s="57"/>
      <c r="EH27" s="57"/>
      <c r="EI27" s="57"/>
      <c r="EJ27" s="57">
        <f>ROUND((Tabla122323[[#This Row],[Columna116]]*0.4),0)</f>
        <v>1</v>
      </c>
      <c r="EK27" s="57">
        <f>Tabla122323[[#This Row],[Columna1162]]</f>
        <v>2</v>
      </c>
      <c r="EL27" s="94">
        <v>2</v>
      </c>
      <c r="EM27" s="57"/>
      <c r="EN27" s="57"/>
      <c r="EO27" s="57"/>
      <c r="EP27" s="58"/>
      <c r="EQ27" s="85"/>
    </row>
    <row r="28" spans="1:147" s="64" customFormat="1" ht="13.5">
      <c r="A28" s="179">
        <v>10</v>
      </c>
      <c r="B28" s="65"/>
      <c r="C28" s="84">
        <v>35501</v>
      </c>
      <c r="D28" s="60" t="s">
        <v>117</v>
      </c>
      <c r="E28" s="57" t="s">
        <v>107</v>
      </c>
      <c r="F28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8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8" s="57">
        <f>ROUND((Tabla122323[[#This Row],[Columna6]]*0.4),0)</f>
        <v>1</v>
      </c>
      <c r="I28" s="57">
        <f>Tabla122323[[#This Row],[Columna610]]</f>
        <v>2</v>
      </c>
      <c r="J28" s="92">
        <v>2</v>
      </c>
      <c r="K28" s="73"/>
      <c r="L28" s="73"/>
      <c r="M28" s="73"/>
      <c r="N28" s="57">
        <f>ROUND((Tabla122323[[#This Row],[Columna11]]*0.4),0)</f>
        <v>36</v>
      </c>
      <c r="O28" s="57">
        <f>Tabla122323[[#This Row],[Columna1110]]</f>
        <v>90</v>
      </c>
      <c r="P28" s="93">
        <v>90</v>
      </c>
      <c r="Q28" s="57"/>
      <c r="R28" s="57"/>
      <c r="S28" s="57"/>
      <c r="T28" s="57">
        <f>ROUND((Tabla122323[[#This Row],[Columna16]]*0.4),0)</f>
        <v>3</v>
      </c>
      <c r="U28" s="57">
        <f>Tabla122323[[#This Row],[Columna162]]</f>
        <v>8</v>
      </c>
      <c r="V28" s="93">
        <v>8</v>
      </c>
      <c r="W28" s="57"/>
      <c r="X28" s="57"/>
      <c r="Y28" s="57"/>
      <c r="Z28" s="57">
        <f>ROUND((Tabla122323[[#This Row],[Columna21]]*0.4),0)</f>
        <v>2</v>
      </c>
      <c r="AA28" s="57">
        <f>Tabla122323[[#This Row],[Columna212]]</f>
        <v>4</v>
      </c>
      <c r="AB28" s="93">
        <v>4</v>
      </c>
      <c r="AC28" s="57"/>
      <c r="AD28" s="57"/>
      <c r="AE28" s="57"/>
      <c r="AF28" s="57">
        <f>ROUND((Tabla122323[[#This Row],[Columna26]]*0.4),0)</f>
        <v>12</v>
      </c>
      <c r="AG28" s="57">
        <f>Tabla122323[[#This Row],[Columna262]]</f>
        <v>30</v>
      </c>
      <c r="AH28" s="93">
        <v>30</v>
      </c>
      <c r="AI28" s="57"/>
      <c r="AJ28" s="57"/>
      <c r="AK28" s="57"/>
      <c r="AL28" s="57">
        <f>ROUND((Tabla122323[[#This Row],[Columna31]]*0.4),0)</f>
        <v>137</v>
      </c>
      <c r="AM28" s="57">
        <f>Tabla122323[[#This Row],[Columna312]]</f>
        <v>342</v>
      </c>
      <c r="AN28" s="93">
        <v>342</v>
      </c>
      <c r="AO28" s="57"/>
      <c r="AP28" s="57"/>
      <c r="AQ28" s="57"/>
      <c r="AR28" s="57">
        <f>ROUND((Tabla122323[[#This Row],[Columna36]]*0.4),0)</f>
        <v>35</v>
      </c>
      <c r="AS28" s="57">
        <f>Tabla122323[[#This Row],[Columna362]]</f>
        <v>88</v>
      </c>
      <c r="AT28" s="93">
        <v>88</v>
      </c>
      <c r="AU28" s="57"/>
      <c r="AV28" s="57"/>
      <c r="AW28" s="57"/>
      <c r="AX28" s="57">
        <f>ROUND((Tabla122323[[#This Row],[Columna41]]*0.4),0)</f>
        <v>14</v>
      </c>
      <c r="AY28" s="57">
        <f>Tabla122323[[#This Row],[Columna412]]</f>
        <v>34</v>
      </c>
      <c r="AZ28" s="93">
        <v>34</v>
      </c>
      <c r="BA28" s="57"/>
      <c r="BB28" s="57"/>
      <c r="BC28" s="57"/>
      <c r="BD28" s="57">
        <f>ROUND((Tabla122323[[#This Row],[Columna46]]*0.4),0)</f>
        <v>8</v>
      </c>
      <c r="BE28" s="57">
        <f>Tabla122323[[#This Row],[Columna462]]</f>
        <v>20</v>
      </c>
      <c r="BF28" s="93">
        <v>20</v>
      </c>
      <c r="BG28" s="57"/>
      <c r="BH28" s="57"/>
      <c r="BI28" s="57"/>
      <c r="BJ28" s="57">
        <f>ROUND((Tabla122323[[#This Row],[Columna51]]*0.4),0)</f>
        <v>2</v>
      </c>
      <c r="BK28" s="57">
        <f>Tabla122323[[#This Row],[Columna512]]</f>
        <v>4</v>
      </c>
      <c r="BL28" s="93">
        <v>4</v>
      </c>
      <c r="BM28" s="57"/>
      <c r="BN28" s="57"/>
      <c r="BO28" s="57"/>
      <c r="BP28" s="57">
        <f>ROUND((Tabla122323[[#This Row],[Columna56]]*0.4),0)</f>
        <v>1</v>
      </c>
      <c r="BQ28" s="57">
        <f>Tabla122323[[#This Row],[Columna562]]</f>
        <v>2</v>
      </c>
      <c r="BR28" s="93">
        <v>2</v>
      </c>
      <c r="BS28" s="57"/>
      <c r="BT28" s="57"/>
      <c r="BU28" s="57"/>
      <c r="BV28" s="57">
        <f>ROUND((Tabla122323[[#This Row],[Columna61]]*0.4),0)</f>
        <v>9</v>
      </c>
      <c r="BW28" s="57">
        <f>Tabla122323[[#This Row],[Columna612]]</f>
        <v>22</v>
      </c>
      <c r="BX28" s="93">
        <v>22</v>
      </c>
      <c r="BY28" s="57"/>
      <c r="BZ28" s="57"/>
      <c r="CA28" s="57"/>
      <c r="CB28" s="57">
        <f>ROUND((Tabla122323[[#This Row],[Columna66]]*0.4),0)</f>
        <v>8</v>
      </c>
      <c r="CC28" s="57">
        <f>Tabla122323[[#This Row],[Columna662]]</f>
        <v>20</v>
      </c>
      <c r="CD28" s="93">
        <v>20</v>
      </c>
      <c r="CE28" s="57"/>
      <c r="CF28" s="57"/>
      <c r="CG28" s="57"/>
      <c r="CH28" s="57">
        <f>ROUND((Tabla122323[[#This Row],[Columna71]]*0.4),0)</f>
        <v>23</v>
      </c>
      <c r="CI28" s="57">
        <f>Tabla122323[[#This Row],[Columna712]]</f>
        <v>58</v>
      </c>
      <c r="CJ28" s="93">
        <v>58</v>
      </c>
      <c r="CK28" s="57"/>
      <c r="CL28" s="57"/>
      <c r="CM28" s="57"/>
      <c r="CN28" s="57">
        <f>ROUND((Tabla122323[[#This Row],[Columna76]]*0.4),0)</f>
        <v>7</v>
      </c>
      <c r="CO28" s="57">
        <f>Tabla122323[[#This Row],[Columna762]]</f>
        <v>18</v>
      </c>
      <c r="CP28" s="93">
        <v>18</v>
      </c>
      <c r="CQ28" s="57"/>
      <c r="CR28" s="57"/>
      <c r="CS28" s="57"/>
      <c r="CT28" s="57">
        <f>ROUND((Tabla122323[[#This Row],[Columna81]]*0.4),0)</f>
        <v>7</v>
      </c>
      <c r="CU28" s="57">
        <f>Tabla122323[[#This Row],[Columna812]]</f>
        <v>18</v>
      </c>
      <c r="CV28" s="93">
        <v>18</v>
      </c>
      <c r="CW28" s="57"/>
      <c r="CX28" s="57"/>
      <c r="CY28" s="57"/>
      <c r="CZ28" s="57">
        <f>ROUND((Tabla122323[[#This Row],[Columna86]]*0.4),0)</f>
        <v>3</v>
      </c>
      <c r="DA28" s="57">
        <f>Tabla122323[[#This Row],[Columna862]]</f>
        <v>8</v>
      </c>
      <c r="DB28" s="93">
        <v>8</v>
      </c>
      <c r="DC28" s="57"/>
      <c r="DD28" s="57"/>
      <c r="DE28" s="57"/>
      <c r="DF28" s="57">
        <f>ROUND((Tabla122323[[#This Row],[Columna91]]*0.4),0)</f>
        <v>11</v>
      </c>
      <c r="DG28" s="57">
        <f>Tabla122323[[#This Row],[Columna912]]</f>
        <v>28</v>
      </c>
      <c r="DH28" s="93">
        <v>28</v>
      </c>
      <c r="DI28" s="57"/>
      <c r="DJ28" s="57"/>
      <c r="DK28" s="57"/>
      <c r="DL28" s="57">
        <f>ROUND((Tabla122323[[#This Row],[Columna96]]*0.4),0)</f>
        <v>20</v>
      </c>
      <c r="DM28" s="57">
        <f>Tabla122323[[#This Row],[Columna962]]</f>
        <v>50</v>
      </c>
      <c r="DN28" s="93">
        <v>50</v>
      </c>
      <c r="DO28" s="57"/>
      <c r="DP28" s="57"/>
      <c r="DQ28" s="57"/>
      <c r="DR28" s="57">
        <f>ROUND((Tabla122323[[#This Row],[Columna101]]*0.4),0)</f>
        <v>5</v>
      </c>
      <c r="DS28" s="57">
        <f>Tabla122323[[#This Row],[Columna1012]]</f>
        <v>12</v>
      </c>
      <c r="DT28" s="93">
        <v>12</v>
      </c>
      <c r="DU28" s="57"/>
      <c r="DV28" s="57"/>
      <c r="DW28" s="57"/>
      <c r="DX28" s="57">
        <f>ROUND((Tabla122323[[#This Row],[Columna106]]*0.4),0)</f>
        <v>4</v>
      </c>
      <c r="DY28" s="57">
        <f>Tabla122323[[#This Row],[Columna1062]]</f>
        <v>10</v>
      </c>
      <c r="DZ28" s="93">
        <v>10</v>
      </c>
      <c r="EA28" s="57"/>
      <c r="EB28" s="57"/>
      <c r="EC28" s="57"/>
      <c r="ED28" s="57">
        <f>ROUND((Tabla122323[[#This Row],[Columna111]]*0.4),0)</f>
        <v>4</v>
      </c>
      <c r="EE28" s="57">
        <f>Tabla122323[[#This Row],[Columna1112]]</f>
        <v>10</v>
      </c>
      <c r="EF28" s="93">
        <v>10</v>
      </c>
      <c r="EG28" s="57"/>
      <c r="EH28" s="57"/>
      <c r="EI28" s="57"/>
      <c r="EJ28" s="57">
        <f>ROUND((Tabla122323[[#This Row],[Columna116]]*0.4),0)</f>
        <v>1</v>
      </c>
      <c r="EK28" s="57">
        <f>Tabla122323[[#This Row],[Columna1162]]</f>
        <v>2</v>
      </c>
      <c r="EL28" s="94">
        <v>2</v>
      </c>
      <c r="EM28" s="57"/>
      <c r="EN28" s="57"/>
      <c r="EO28" s="57"/>
      <c r="EP28" s="58"/>
      <c r="EQ28" s="85"/>
    </row>
    <row r="29" spans="1:147" s="64" customFormat="1" ht="13.5">
      <c r="A29" s="179">
        <v>11</v>
      </c>
      <c r="B29" s="65"/>
      <c r="C29" s="84">
        <v>35501</v>
      </c>
      <c r="D29" s="60" t="s">
        <v>118</v>
      </c>
      <c r="E29" s="57" t="s">
        <v>107</v>
      </c>
      <c r="F29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29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29" s="57">
        <f>ROUND((Tabla122323[[#This Row],[Columna6]]*0.4),0)</f>
        <v>1</v>
      </c>
      <c r="I29" s="57">
        <f>Tabla122323[[#This Row],[Columna610]]</f>
        <v>2</v>
      </c>
      <c r="J29" s="92">
        <v>2</v>
      </c>
      <c r="K29" s="73"/>
      <c r="L29" s="73"/>
      <c r="M29" s="73"/>
      <c r="N29" s="57">
        <f>ROUND((Tabla122323[[#This Row],[Columna11]]*0.4),0)</f>
        <v>36</v>
      </c>
      <c r="O29" s="57">
        <f>Tabla122323[[#This Row],[Columna1110]]</f>
        <v>90</v>
      </c>
      <c r="P29" s="93">
        <v>90</v>
      </c>
      <c r="Q29" s="57"/>
      <c r="R29" s="57"/>
      <c r="S29" s="57"/>
      <c r="T29" s="57">
        <f>ROUND((Tabla122323[[#This Row],[Columna16]]*0.4),0)</f>
        <v>3</v>
      </c>
      <c r="U29" s="57">
        <f>Tabla122323[[#This Row],[Columna162]]</f>
        <v>8</v>
      </c>
      <c r="V29" s="93">
        <v>8</v>
      </c>
      <c r="W29" s="57"/>
      <c r="X29" s="57"/>
      <c r="Y29" s="57"/>
      <c r="Z29" s="57">
        <f>ROUND((Tabla122323[[#This Row],[Columna21]]*0.4),0)</f>
        <v>2</v>
      </c>
      <c r="AA29" s="57">
        <f>Tabla122323[[#This Row],[Columna212]]</f>
        <v>4</v>
      </c>
      <c r="AB29" s="93">
        <v>4</v>
      </c>
      <c r="AC29" s="57"/>
      <c r="AD29" s="57"/>
      <c r="AE29" s="57"/>
      <c r="AF29" s="57">
        <f>ROUND((Tabla122323[[#This Row],[Columna26]]*0.4),0)</f>
        <v>12</v>
      </c>
      <c r="AG29" s="57">
        <f>Tabla122323[[#This Row],[Columna262]]</f>
        <v>30</v>
      </c>
      <c r="AH29" s="93">
        <v>30</v>
      </c>
      <c r="AI29" s="57"/>
      <c r="AJ29" s="57"/>
      <c r="AK29" s="57"/>
      <c r="AL29" s="57">
        <f>ROUND((Tabla122323[[#This Row],[Columna31]]*0.4),0)</f>
        <v>137</v>
      </c>
      <c r="AM29" s="57">
        <f>Tabla122323[[#This Row],[Columna312]]</f>
        <v>342</v>
      </c>
      <c r="AN29" s="93">
        <v>342</v>
      </c>
      <c r="AO29" s="57"/>
      <c r="AP29" s="57"/>
      <c r="AQ29" s="57"/>
      <c r="AR29" s="57">
        <f>ROUND((Tabla122323[[#This Row],[Columna36]]*0.4),0)</f>
        <v>35</v>
      </c>
      <c r="AS29" s="57">
        <f>Tabla122323[[#This Row],[Columna362]]</f>
        <v>88</v>
      </c>
      <c r="AT29" s="93">
        <v>88</v>
      </c>
      <c r="AU29" s="57"/>
      <c r="AV29" s="57"/>
      <c r="AW29" s="57"/>
      <c r="AX29" s="57">
        <f>ROUND((Tabla122323[[#This Row],[Columna41]]*0.4),0)</f>
        <v>14</v>
      </c>
      <c r="AY29" s="57">
        <f>Tabla122323[[#This Row],[Columna412]]</f>
        <v>34</v>
      </c>
      <c r="AZ29" s="93">
        <v>34</v>
      </c>
      <c r="BA29" s="57"/>
      <c r="BB29" s="57"/>
      <c r="BC29" s="57"/>
      <c r="BD29" s="57">
        <f>ROUND((Tabla122323[[#This Row],[Columna46]]*0.4),0)</f>
        <v>8</v>
      </c>
      <c r="BE29" s="57">
        <f>Tabla122323[[#This Row],[Columna462]]</f>
        <v>20</v>
      </c>
      <c r="BF29" s="93">
        <v>20</v>
      </c>
      <c r="BG29" s="57"/>
      <c r="BH29" s="57"/>
      <c r="BI29" s="57"/>
      <c r="BJ29" s="57">
        <f>ROUND((Tabla122323[[#This Row],[Columna51]]*0.4),0)</f>
        <v>2</v>
      </c>
      <c r="BK29" s="57">
        <f>Tabla122323[[#This Row],[Columna512]]</f>
        <v>4</v>
      </c>
      <c r="BL29" s="93">
        <v>4</v>
      </c>
      <c r="BM29" s="57"/>
      <c r="BN29" s="57"/>
      <c r="BO29" s="57"/>
      <c r="BP29" s="57">
        <f>ROUND((Tabla122323[[#This Row],[Columna56]]*0.4),0)</f>
        <v>1</v>
      </c>
      <c r="BQ29" s="57">
        <f>Tabla122323[[#This Row],[Columna562]]</f>
        <v>2</v>
      </c>
      <c r="BR29" s="93">
        <v>2</v>
      </c>
      <c r="BS29" s="57"/>
      <c r="BT29" s="57"/>
      <c r="BU29" s="57"/>
      <c r="BV29" s="57">
        <f>ROUND((Tabla122323[[#This Row],[Columna61]]*0.4),0)</f>
        <v>9</v>
      </c>
      <c r="BW29" s="57">
        <f>Tabla122323[[#This Row],[Columna612]]</f>
        <v>22</v>
      </c>
      <c r="BX29" s="93">
        <v>22</v>
      </c>
      <c r="BY29" s="57"/>
      <c r="BZ29" s="57"/>
      <c r="CA29" s="57"/>
      <c r="CB29" s="57">
        <f>ROUND((Tabla122323[[#This Row],[Columna66]]*0.4),0)</f>
        <v>8</v>
      </c>
      <c r="CC29" s="57">
        <f>Tabla122323[[#This Row],[Columna662]]</f>
        <v>20</v>
      </c>
      <c r="CD29" s="93">
        <v>20</v>
      </c>
      <c r="CE29" s="57"/>
      <c r="CF29" s="57"/>
      <c r="CG29" s="57"/>
      <c r="CH29" s="57">
        <f>ROUND((Tabla122323[[#This Row],[Columna71]]*0.4),0)</f>
        <v>23</v>
      </c>
      <c r="CI29" s="57">
        <f>Tabla122323[[#This Row],[Columna712]]</f>
        <v>58</v>
      </c>
      <c r="CJ29" s="93">
        <v>58</v>
      </c>
      <c r="CK29" s="57"/>
      <c r="CL29" s="57"/>
      <c r="CM29" s="57"/>
      <c r="CN29" s="57">
        <f>ROUND((Tabla122323[[#This Row],[Columna76]]*0.4),0)</f>
        <v>7</v>
      </c>
      <c r="CO29" s="57">
        <f>Tabla122323[[#This Row],[Columna762]]</f>
        <v>18</v>
      </c>
      <c r="CP29" s="93">
        <v>18</v>
      </c>
      <c r="CQ29" s="57"/>
      <c r="CR29" s="57"/>
      <c r="CS29" s="57"/>
      <c r="CT29" s="57">
        <f>ROUND((Tabla122323[[#This Row],[Columna81]]*0.4),0)</f>
        <v>7</v>
      </c>
      <c r="CU29" s="57">
        <f>Tabla122323[[#This Row],[Columna812]]</f>
        <v>18</v>
      </c>
      <c r="CV29" s="93">
        <v>18</v>
      </c>
      <c r="CW29" s="57"/>
      <c r="CX29" s="57"/>
      <c r="CY29" s="57"/>
      <c r="CZ29" s="57">
        <f>ROUND((Tabla122323[[#This Row],[Columna86]]*0.4),0)</f>
        <v>3</v>
      </c>
      <c r="DA29" s="57">
        <f>Tabla122323[[#This Row],[Columna862]]</f>
        <v>8</v>
      </c>
      <c r="DB29" s="93">
        <v>8</v>
      </c>
      <c r="DC29" s="57"/>
      <c r="DD29" s="57"/>
      <c r="DE29" s="57"/>
      <c r="DF29" s="57">
        <f>ROUND((Tabla122323[[#This Row],[Columna91]]*0.4),0)</f>
        <v>11</v>
      </c>
      <c r="DG29" s="57">
        <f>Tabla122323[[#This Row],[Columna912]]</f>
        <v>28</v>
      </c>
      <c r="DH29" s="93">
        <v>28</v>
      </c>
      <c r="DI29" s="57"/>
      <c r="DJ29" s="57"/>
      <c r="DK29" s="57"/>
      <c r="DL29" s="57">
        <f>ROUND((Tabla122323[[#This Row],[Columna96]]*0.4),0)</f>
        <v>20</v>
      </c>
      <c r="DM29" s="57">
        <f>Tabla122323[[#This Row],[Columna962]]</f>
        <v>50</v>
      </c>
      <c r="DN29" s="93">
        <v>50</v>
      </c>
      <c r="DO29" s="57"/>
      <c r="DP29" s="57"/>
      <c r="DQ29" s="57"/>
      <c r="DR29" s="57">
        <f>ROUND((Tabla122323[[#This Row],[Columna101]]*0.4),0)</f>
        <v>5</v>
      </c>
      <c r="DS29" s="57">
        <f>Tabla122323[[#This Row],[Columna1012]]</f>
        <v>12</v>
      </c>
      <c r="DT29" s="93">
        <v>12</v>
      </c>
      <c r="DU29" s="57"/>
      <c r="DV29" s="57"/>
      <c r="DW29" s="57"/>
      <c r="DX29" s="57">
        <f>ROUND((Tabla122323[[#This Row],[Columna106]]*0.4),0)</f>
        <v>4</v>
      </c>
      <c r="DY29" s="57">
        <f>Tabla122323[[#This Row],[Columna1062]]</f>
        <v>10</v>
      </c>
      <c r="DZ29" s="93">
        <v>10</v>
      </c>
      <c r="EA29" s="57"/>
      <c r="EB29" s="57"/>
      <c r="EC29" s="57"/>
      <c r="ED29" s="57">
        <f>ROUND((Tabla122323[[#This Row],[Columna111]]*0.4),0)</f>
        <v>4</v>
      </c>
      <c r="EE29" s="57">
        <f>Tabla122323[[#This Row],[Columna1112]]</f>
        <v>10</v>
      </c>
      <c r="EF29" s="93">
        <v>10</v>
      </c>
      <c r="EG29" s="57"/>
      <c r="EH29" s="57"/>
      <c r="EI29" s="57"/>
      <c r="EJ29" s="57">
        <f>ROUND((Tabla122323[[#This Row],[Columna116]]*0.4),0)</f>
        <v>1</v>
      </c>
      <c r="EK29" s="57">
        <f>Tabla122323[[#This Row],[Columna1162]]</f>
        <v>2</v>
      </c>
      <c r="EL29" s="94">
        <v>2</v>
      </c>
      <c r="EM29" s="57"/>
      <c r="EN29" s="57"/>
      <c r="EO29" s="57"/>
      <c r="EP29" s="58"/>
      <c r="EQ29" s="85"/>
    </row>
    <row r="30" spans="1:147" s="64" customFormat="1" ht="13.5">
      <c r="A30" s="179">
        <v>12</v>
      </c>
      <c r="B30" s="65"/>
      <c r="C30" s="84">
        <v>35501</v>
      </c>
      <c r="D30" s="60" t="s">
        <v>119</v>
      </c>
      <c r="E30" s="57" t="s">
        <v>107</v>
      </c>
      <c r="F30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30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30" s="57">
        <f>ROUND((Tabla122323[[#This Row],[Columna6]]*0.4),0)</f>
        <v>1</v>
      </c>
      <c r="I30" s="57">
        <f>Tabla122323[[#This Row],[Columna610]]</f>
        <v>2</v>
      </c>
      <c r="J30" s="92">
        <v>2</v>
      </c>
      <c r="K30" s="73"/>
      <c r="L30" s="73"/>
      <c r="M30" s="73"/>
      <c r="N30" s="57">
        <f>ROUND((Tabla122323[[#This Row],[Columna11]]*0.4),0)</f>
        <v>36</v>
      </c>
      <c r="O30" s="57">
        <f>Tabla122323[[#This Row],[Columna1110]]</f>
        <v>90</v>
      </c>
      <c r="P30" s="93">
        <v>90</v>
      </c>
      <c r="Q30" s="57"/>
      <c r="R30" s="57"/>
      <c r="S30" s="57"/>
      <c r="T30" s="57">
        <f>ROUND((Tabla122323[[#This Row],[Columna16]]*0.4),0)</f>
        <v>3</v>
      </c>
      <c r="U30" s="57">
        <f>Tabla122323[[#This Row],[Columna162]]</f>
        <v>8</v>
      </c>
      <c r="V30" s="93">
        <v>8</v>
      </c>
      <c r="W30" s="57"/>
      <c r="X30" s="57"/>
      <c r="Y30" s="57"/>
      <c r="Z30" s="57">
        <f>ROUND((Tabla122323[[#This Row],[Columna21]]*0.4),0)</f>
        <v>2</v>
      </c>
      <c r="AA30" s="57">
        <f>Tabla122323[[#This Row],[Columna212]]</f>
        <v>4</v>
      </c>
      <c r="AB30" s="93">
        <v>4</v>
      </c>
      <c r="AC30" s="57"/>
      <c r="AD30" s="57"/>
      <c r="AE30" s="57"/>
      <c r="AF30" s="57">
        <f>ROUND((Tabla122323[[#This Row],[Columna26]]*0.4),0)</f>
        <v>12</v>
      </c>
      <c r="AG30" s="57">
        <f>Tabla122323[[#This Row],[Columna262]]</f>
        <v>30</v>
      </c>
      <c r="AH30" s="93">
        <v>30</v>
      </c>
      <c r="AI30" s="57"/>
      <c r="AJ30" s="57"/>
      <c r="AK30" s="57"/>
      <c r="AL30" s="57">
        <f>ROUND((Tabla122323[[#This Row],[Columna31]]*0.4),0)</f>
        <v>137</v>
      </c>
      <c r="AM30" s="57">
        <f>Tabla122323[[#This Row],[Columna312]]</f>
        <v>342</v>
      </c>
      <c r="AN30" s="93">
        <v>342</v>
      </c>
      <c r="AO30" s="57"/>
      <c r="AP30" s="57"/>
      <c r="AQ30" s="57"/>
      <c r="AR30" s="57">
        <f>ROUND((Tabla122323[[#This Row],[Columna36]]*0.4),0)</f>
        <v>35</v>
      </c>
      <c r="AS30" s="57">
        <f>Tabla122323[[#This Row],[Columna362]]</f>
        <v>88</v>
      </c>
      <c r="AT30" s="93">
        <v>88</v>
      </c>
      <c r="AU30" s="57"/>
      <c r="AV30" s="57"/>
      <c r="AW30" s="57"/>
      <c r="AX30" s="57">
        <f>ROUND((Tabla122323[[#This Row],[Columna41]]*0.4),0)</f>
        <v>14</v>
      </c>
      <c r="AY30" s="57">
        <f>Tabla122323[[#This Row],[Columna412]]</f>
        <v>34</v>
      </c>
      <c r="AZ30" s="93">
        <v>34</v>
      </c>
      <c r="BA30" s="57"/>
      <c r="BB30" s="57"/>
      <c r="BC30" s="57"/>
      <c r="BD30" s="57">
        <f>ROUND((Tabla122323[[#This Row],[Columna46]]*0.4),0)</f>
        <v>8</v>
      </c>
      <c r="BE30" s="57">
        <f>Tabla122323[[#This Row],[Columna462]]</f>
        <v>20</v>
      </c>
      <c r="BF30" s="93">
        <v>20</v>
      </c>
      <c r="BG30" s="57"/>
      <c r="BH30" s="57"/>
      <c r="BI30" s="57"/>
      <c r="BJ30" s="57">
        <f>ROUND((Tabla122323[[#This Row],[Columna51]]*0.4),0)</f>
        <v>2</v>
      </c>
      <c r="BK30" s="57">
        <f>Tabla122323[[#This Row],[Columna512]]</f>
        <v>4</v>
      </c>
      <c r="BL30" s="93">
        <v>4</v>
      </c>
      <c r="BM30" s="57"/>
      <c r="BN30" s="57"/>
      <c r="BO30" s="57"/>
      <c r="BP30" s="57">
        <f>ROUND((Tabla122323[[#This Row],[Columna56]]*0.4),0)</f>
        <v>1</v>
      </c>
      <c r="BQ30" s="57">
        <f>Tabla122323[[#This Row],[Columna562]]</f>
        <v>2</v>
      </c>
      <c r="BR30" s="93">
        <v>2</v>
      </c>
      <c r="BS30" s="57"/>
      <c r="BT30" s="57"/>
      <c r="BU30" s="57"/>
      <c r="BV30" s="57">
        <f>ROUND((Tabla122323[[#This Row],[Columna61]]*0.4),0)</f>
        <v>9</v>
      </c>
      <c r="BW30" s="57">
        <f>Tabla122323[[#This Row],[Columna612]]</f>
        <v>22</v>
      </c>
      <c r="BX30" s="93">
        <v>22</v>
      </c>
      <c r="BY30" s="57"/>
      <c r="BZ30" s="57"/>
      <c r="CA30" s="57"/>
      <c r="CB30" s="57">
        <f>ROUND((Tabla122323[[#This Row],[Columna66]]*0.4),0)</f>
        <v>8</v>
      </c>
      <c r="CC30" s="57">
        <f>Tabla122323[[#This Row],[Columna662]]</f>
        <v>20</v>
      </c>
      <c r="CD30" s="93">
        <v>20</v>
      </c>
      <c r="CE30" s="57"/>
      <c r="CF30" s="57"/>
      <c r="CG30" s="57"/>
      <c r="CH30" s="57">
        <f>ROUND((Tabla122323[[#This Row],[Columna71]]*0.4),0)</f>
        <v>23</v>
      </c>
      <c r="CI30" s="57">
        <f>Tabla122323[[#This Row],[Columna712]]</f>
        <v>58</v>
      </c>
      <c r="CJ30" s="93">
        <v>58</v>
      </c>
      <c r="CK30" s="57"/>
      <c r="CL30" s="57"/>
      <c r="CM30" s="57"/>
      <c r="CN30" s="57">
        <f>ROUND((Tabla122323[[#This Row],[Columna76]]*0.4),0)</f>
        <v>7</v>
      </c>
      <c r="CO30" s="57">
        <f>Tabla122323[[#This Row],[Columna762]]</f>
        <v>18</v>
      </c>
      <c r="CP30" s="93">
        <v>18</v>
      </c>
      <c r="CQ30" s="57"/>
      <c r="CR30" s="57"/>
      <c r="CS30" s="57"/>
      <c r="CT30" s="57">
        <f>ROUND((Tabla122323[[#This Row],[Columna81]]*0.4),0)</f>
        <v>7</v>
      </c>
      <c r="CU30" s="57">
        <f>Tabla122323[[#This Row],[Columna812]]</f>
        <v>18</v>
      </c>
      <c r="CV30" s="93">
        <v>18</v>
      </c>
      <c r="CW30" s="57"/>
      <c r="CX30" s="57"/>
      <c r="CY30" s="57"/>
      <c r="CZ30" s="57">
        <f>ROUND((Tabla122323[[#This Row],[Columna86]]*0.4),0)</f>
        <v>3</v>
      </c>
      <c r="DA30" s="57">
        <f>Tabla122323[[#This Row],[Columna862]]</f>
        <v>8</v>
      </c>
      <c r="DB30" s="93">
        <v>8</v>
      </c>
      <c r="DC30" s="57"/>
      <c r="DD30" s="57"/>
      <c r="DE30" s="57"/>
      <c r="DF30" s="57">
        <f>ROUND((Tabla122323[[#This Row],[Columna91]]*0.4),0)</f>
        <v>11</v>
      </c>
      <c r="DG30" s="57">
        <f>Tabla122323[[#This Row],[Columna912]]</f>
        <v>28</v>
      </c>
      <c r="DH30" s="93">
        <v>28</v>
      </c>
      <c r="DI30" s="57"/>
      <c r="DJ30" s="57"/>
      <c r="DK30" s="57"/>
      <c r="DL30" s="57">
        <f>ROUND((Tabla122323[[#This Row],[Columna96]]*0.4),0)</f>
        <v>20</v>
      </c>
      <c r="DM30" s="57">
        <f>Tabla122323[[#This Row],[Columna962]]</f>
        <v>50</v>
      </c>
      <c r="DN30" s="93">
        <v>50</v>
      </c>
      <c r="DO30" s="57"/>
      <c r="DP30" s="57"/>
      <c r="DQ30" s="57"/>
      <c r="DR30" s="57">
        <f>ROUND((Tabla122323[[#This Row],[Columna101]]*0.4),0)</f>
        <v>5</v>
      </c>
      <c r="DS30" s="57">
        <f>Tabla122323[[#This Row],[Columna1012]]</f>
        <v>12</v>
      </c>
      <c r="DT30" s="93">
        <v>12</v>
      </c>
      <c r="DU30" s="57"/>
      <c r="DV30" s="57"/>
      <c r="DW30" s="57"/>
      <c r="DX30" s="57">
        <f>ROUND((Tabla122323[[#This Row],[Columna106]]*0.4),0)</f>
        <v>4</v>
      </c>
      <c r="DY30" s="57">
        <f>Tabla122323[[#This Row],[Columna1062]]</f>
        <v>10</v>
      </c>
      <c r="DZ30" s="93">
        <v>10</v>
      </c>
      <c r="EA30" s="57"/>
      <c r="EB30" s="57"/>
      <c r="EC30" s="57"/>
      <c r="ED30" s="57">
        <f>ROUND((Tabla122323[[#This Row],[Columna111]]*0.4),0)</f>
        <v>4</v>
      </c>
      <c r="EE30" s="57">
        <f>Tabla122323[[#This Row],[Columna1112]]</f>
        <v>10</v>
      </c>
      <c r="EF30" s="93">
        <v>10</v>
      </c>
      <c r="EG30" s="57"/>
      <c r="EH30" s="57"/>
      <c r="EI30" s="57"/>
      <c r="EJ30" s="57">
        <f>ROUND((Tabla122323[[#This Row],[Columna116]]*0.4),0)</f>
        <v>1</v>
      </c>
      <c r="EK30" s="57">
        <f>Tabla122323[[#This Row],[Columna1162]]</f>
        <v>2</v>
      </c>
      <c r="EL30" s="94">
        <v>2</v>
      </c>
      <c r="EM30" s="57"/>
      <c r="EN30" s="57"/>
      <c r="EO30" s="57"/>
      <c r="EP30" s="58"/>
      <c r="EQ30" s="85"/>
    </row>
    <row r="31" spans="1:147" s="64" customFormat="1" ht="13.5">
      <c r="A31" s="179">
        <v>13</v>
      </c>
      <c r="B31" s="65"/>
      <c r="C31" s="84">
        <v>35501</v>
      </c>
      <c r="D31" s="60" t="s">
        <v>120</v>
      </c>
      <c r="E31" s="57" t="s">
        <v>107</v>
      </c>
      <c r="F31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31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31" s="57">
        <f>ROUND((Tabla122323[[#This Row],[Columna6]]*0.4),0)</f>
        <v>1</v>
      </c>
      <c r="I31" s="57">
        <f>Tabla122323[[#This Row],[Columna610]]</f>
        <v>2</v>
      </c>
      <c r="J31" s="92">
        <v>2</v>
      </c>
      <c r="K31" s="73"/>
      <c r="L31" s="73"/>
      <c r="M31" s="73"/>
      <c r="N31" s="57">
        <f>ROUND((Tabla122323[[#This Row],[Columna11]]*0.4),0)</f>
        <v>36</v>
      </c>
      <c r="O31" s="57">
        <f>Tabla122323[[#This Row],[Columna1110]]</f>
        <v>90</v>
      </c>
      <c r="P31" s="93">
        <v>90</v>
      </c>
      <c r="Q31" s="57"/>
      <c r="R31" s="57"/>
      <c r="S31" s="57"/>
      <c r="T31" s="57">
        <f>ROUND((Tabla122323[[#This Row],[Columna16]]*0.4),0)</f>
        <v>3</v>
      </c>
      <c r="U31" s="57">
        <f>Tabla122323[[#This Row],[Columna162]]</f>
        <v>8</v>
      </c>
      <c r="V31" s="93">
        <v>8</v>
      </c>
      <c r="W31" s="57"/>
      <c r="X31" s="57"/>
      <c r="Y31" s="57"/>
      <c r="Z31" s="57">
        <f>ROUND((Tabla122323[[#This Row],[Columna21]]*0.4),0)</f>
        <v>2</v>
      </c>
      <c r="AA31" s="57">
        <f>Tabla122323[[#This Row],[Columna212]]</f>
        <v>4</v>
      </c>
      <c r="AB31" s="93">
        <v>4</v>
      </c>
      <c r="AC31" s="57"/>
      <c r="AD31" s="57"/>
      <c r="AE31" s="57"/>
      <c r="AF31" s="57">
        <f>ROUND((Tabla122323[[#This Row],[Columna26]]*0.4),0)</f>
        <v>12</v>
      </c>
      <c r="AG31" s="57">
        <f>Tabla122323[[#This Row],[Columna262]]</f>
        <v>30</v>
      </c>
      <c r="AH31" s="93">
        <v>30</v>
      </c>
      <c r="AI31" s="57"/>
      <c r="AJ31" s="57"/>
      <c r="AK31" s="57"/>
      <c r="AL31" s="57">
        <f>ROUND((Tabla122323[[#This Row],[Columna31]]*0.4),0)</f>
        <v>137</v>
      </c>
      <c r="AM31" s="57">
        <f>Tabla122323[[#This Row],[Columna312]]</f>
        <v>342</v>
      </c>
      <c r="AN31" s="93">
        <v>342</v>
      </c>
      <c r="AO31" s="57"/>
      <c r="AP31" s="57"/>
      <c r="AQ31" s="57"/>
      <c r="AR31" s="57">
        <f>ROUND((Tabla122323[[#This Row],[Columna36]]*0.4),0)</f>
        <v>35</v>
      </c>
      <c r="AS31" s="57">
        <f>Tabla122323[[#This Row],[Columna362]]</f>
        <v>88</v>
      </c>
      <c r="AT31" s="93">
        <v>88</v>
      </c>
      <c r="AU31" s="57"/>
      <c r="AV31" s="57"/>
      <c r="AW31" s="57"/>
      <c r="AX31" s="57">
        <f>ROUND((Tabla122323[[#This Row],[Columna41]]*0.4),0)</f>
        <v>14</v>
      </c>
      <c r="AY31" s="57">
        <f>Tabla122323[[#This Row],[Columna412]]</f>
        <v>34</v>
      </c>
      <c r="AZ31" s="93">
        <v>34</v>
      </c>
      <c r="BA31" s="57"/>
      <c r="BB31" s="57"/>
      <c r="BC31" s="57"/>
      <c r="BD31" s="57">
        <f>ROUND((Tabla122323[[#This Row],[Columna46]]*0.4),0)</f>
        <v>8</v>
      </c>
      <c r="BE31" s="57">
        <f>Tabla122323[[#This Row],[Columna462]]</f>
        <v>20</v>
      </c>
      <c r="BF31" s="93">
        <v>20</v>
      </c>
      <c r="BG31" s="57"/>
      <c r="BH31" s="57"/>
      <c r="BI31" s="57"/>
      <c r="BJ31" s="57">
        <f>ROUND((Tabla122323[[#This Row],[Columna51]]*0.4),0)</f>
        <v>2</v>
      </c>
      <c r="BK31" s="57">
        <f>Tabla122323[[#This Row],[Columna512]]</f>
        <v>4</v>
      </c>
      <c r="BL31" s="93">
        <v>4</v>
      </c>
      <c r="BM31" s="57"/>
      <c r="BN31" s="57"/>
      <c r="BO31" s="57"/>
      <c r="BP31" s="57">
        <f>ROUND((Tabla122323[[#This Row],[Columna56]]*0.4),0)</f>
        <v>1</v>
      </c>
      <c r="BQ31" s="57">
        <f>Tabla122323[[#This Row],[Columna562]]</f>
        <v>2</v>
      </c>
      <c r="BR31" s="93">
        <v>2</v>
      </c>
      <c r="BS31" s="57"/>
      <c r="BT31" s="57"/>
      <c r="BU31" s="57"/>
      <c r="BV31" s="57">
        <f>ROUND((Tabla122323[[#This Row],[Columna61]]*0.4),0)</f>
        <v>9</v>
      </c>
      <c r="BW31" s="57">
        <f>Tabla122323[[#This Row],[Columna612]]</f>
        <v>22</v>
      </c>
      <c r="BX31" s="93">
        <v>22</v>
      </c>
      <c r="BY31" s="57"/>
      <c r="BZ31" s="57"/>
      <c r="CA31" s="57"/>
      <c r="CB31" s="57">
        <f>ROUND((Tabla122323[[#This Row],[Columna66]]*0.4),0)</f>
        <v>8</v>
      </c>
      <c r="CC31" s="57">
        <f>Tabla122323[[#This Row],[Columna662]]</f>
        <v>20</v>
      </c>
      <c r="CD31" s="93">
        <v>20</v>
      </c>
      <c r="CE31" s="57"/>
      <c r="CF31" s="57"/>
      <c r="CG31" s="57"/>
      <c r="CH31" s="57">
        <f>ROUND((Tabla122323[[#This Row],[Columna71]]*0.4),0)</f>
        <v>23</v>
      </c>
      <c r="CI31" s="57">
        <f>Tabla122323[[#This Row],[Columna712]]</f>
        <v>58</v>
      </c>
      <c r="CJ31" s="93">
        <v>58</v>
      </c>
      <c r="CK31" s="57"/>
      <c r="CL31" s="57"/>
      <c r="CM31" s="57"/>
      <c r="CN31" s="57">
        <f>ROUND((Tabla122323[[#This Row],[Columna76]]*0.4),0)</f>
        <v>7</v>
      </c>
      <c r="CO31" s="57">
        <f>Tabla122323[[#This Row],[Columna762]]</f>
        <v>18</v>
      </c>
      <c r="CP31" s="93">
        <v>18</v>
      </c>
      <c r="CQ31" s="57"/>
      <c r="CR31" s="57"/>
      <c r="CS31" s="57"/>
      <c r="CT31" s="57">
        <f>ROUND((Tabla122323[[#This Row],[Columna81]]*0.4),0)</f>
        <v>7</v>
      </c>
      <c r="CU31" s="57">
        <f>Tabla122323[[#This Row],[Columna812]]</f>
        <v>18</v>
      </c>
      <c r="CV31" s="93">
        <v>18</v>
      </c>
      <c r="CW31" s="57"/>
      <c r="CX31" s="57"/>
      <c r="CY31" s="57"/>
      <c r="CZ31" s="57">
        <f>ROUND((Tabla122323[[#This Row],[Columna86]]*0.4),0)</f>
        <v>3</v>
      </c>
      <c r="DA31" s="57">
        <f>Tabla122323[[#This Row],[Columna862]]</f>
        <v>8</v>
      </c>
      <c r="DB31" s="93">
        <v>8</v>
      </c>
      <c r="DC31" s="57"/>
      <c r="DD31" s="57"/>
      <c r="DE31" s="57"/>
      <c r="DF31" s="57">
        <f>ROUND((Tabla122323[[#This Row],[Columna91]]*0.4),0)</f>
        <v>11</v>
      </c>
      <c r="DG31" s="57">
        <f>Tabla122323[[#This Row],[Columna912]]</f>
        <v>28</v>
      </c>
      <c r="DH31" s="93">
        <v>28</v>
      </c>
      <c r="DI31" s="57"/>
      <c r="DJ31" s="57"/>
      <c r="DK31" s="57"/>
      <c r="DL31" s="57">
        <f>ROUND((Tabla122323[[#This Row],[Columna96]]*0.4),0)</f>
        <v>20</v>
      </c>
      <c r="DM31" s="57">
        <f>Tabla122323[[#This Row],[Columna962]]</f>
        <v>50</v>
      </c>
      <c r="DN31" s="93">
        <v>50</v>
      </c>
      <c r="DO31" s="57"/>
      <c r="DP31" s="57"/>
      <c r="DQ31" s="57"/>
      <c r="DR31" s="57">
        <f>ROUND((Tabla122323[[#This Row],[Columna101]]*0.4),0)</f>
        <v>5</v>
      </c>
      <c r="DS31" s="57">
        <f>Tabla122323[[#This Row],[Columna1012]]</f>
        <v>12</v>
      </c>
      <c r="DT31" s="93">
        <v>12</v>
      </c>
      <c r="DU31" s="57"/>
      <c r="DV31" s="57"/>
      <c r="DW31" s="57"/>
      <c r="DX31" s="57">
        <f>ROUND((Tabla122323[[#This Row],[Columna106]]*0.4),0)</f>
        <v>4</v>
      </c>
      <c r="DY31" s="57">
        <f>Tabla122323[[#This Row],[Columna1062]]</f>
        <v>10</v>
      </c>
      <c r="DZ31" s="93">
        <v>10</v>
      </c>
      <c r="EA31" s="57"/>
      <c r="EB31" s="57"/>
      <c r="EC31" s="57"/>
      <c r="ED31" s="57">
        <f>ROUND((Tabla122323[[#This Row],[Columna111]]*0.4),0)</f>
        <v>4</v>
      </c>
      <c r="EE31" s="57">
        <f>Tabla122323[[#This Row],[Columna1112]]</f>
        <v>10</v>
      </c>
      <c r="EF31" s="93">
        <v>10</v>
      </c>
      <c r="EG31" s="57"/>
      <c r="EH31" s="57"/>
      <c r="EI31" s="57"/>
      <c r="EJ31" s="57">
        <f>ROUND((Tabla122323[[#This Row],[Columna116]]*0.4),0)</f>
        <v>1</v>
      </c>
      <c r="EK31" s="57">
        <f>Tabla122323[[#This Row],[Columna1162]]</f>
        <v>2</v>
      </c>
      <c r="EL31" s="94">
        <v>2</v>
      </c>
      <c r="EM31" s="57"/>
      <c r="EN31" s="57"/>
      <c r="EO31" s="57"/>
      <c r="EP31" s="58"/>
      <c r="EQ31" s="85"/>
    </row>
    <row r="32" spans="1:147" s="64" customFormat="1" ht="13.5">
      <c r="A32" s="179">
        <v>14</v>
      </c>
      <c r="B32" s="65"/>
      <c r="C32" s="84">
        <v>35501</v>
      </c>
      <c r="D32" s="60" t="s">
        <v>121</v>
      </c>
      <c r="E32" s="57" t="s">
        <v>107</v>
      </c>
      <c r="F32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32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32" s="57">
        <f>ROUND((Tabla122323[[#This Row],[Columna6]]*0.4),0)</f>
        <v>1</v>
      </c>
      <c r="I32" s="57">
        <f>Tabla122323[[#This Row],[Columna610]]</f>
        <v>2</v>
      </c>
      <c r="J32" s="92">
        <v>2</v>
      </c>
      <c r="K32" s="73"/>
      <c r="L32" s="73"/>
      <c r="M32" s="73"/>
      <c r="N32" s="57">
        <f>ROUND((Tabla122323[[#This Row],[Columna11]]*0.4),0)</f>
        <v>36</v>
      </c>
      <c r="O32" s="57">
        <f>Tabla122323[[#This Row],[Columna1110]]</f>
        <v>90</v>
      </c>
      <c r="P32" s="93">
        <v>90</v>
      </c>
      <c r="Q32" s="57"/>
      <c r="R32" s="57"/>
      <c r="S32" s="57"/>
      <c r="T32" s="57">
        <f>ROUND((Tabla122323[[#This Row],[Columna16]]*0.4),0)</f>
        <v>3</v>
      </c>
      <c r="U32" s="57">
        <f>Tabla122323[[#This Row],[Columna162]]</f>
        <v>8</v>
      </c>
      <c r="V32" s="93">
        <v>8</v>
      </c>
      <c r="W32" s="57"/>
      <c r="X32" s="57"/>
      <c r="Y32" s="57"/>
      <c r="Z32" s="57">
        <f>ROUND((Tabla122323[[#This Row],[Columna21]]*0.4),0)</f>
        <v>2</v>
      </c>
      <c r="AA32" s="57">
        <f>Tabla122323[[#This Row],[Columna212]]</f>
        <v>4</v>
      </c>
      <c r="AB32" s="93">
        <v>4</v>
      </c>
      <c r="AC32" s="57"/>
      <c r="AD32" s="57"/>
      <c r="AE32" s="57"/>
      <c r="AF32" s="57">
        <f>ROUND((Tabla122323[[#This Row],[Columna26]]*0.4),0)</f>
        <v>12</v>
      </c>
      <c r="AG32" s="57">
        <f>Tabla122323[[#This Row],[Columna262]]</f>
        <v>30</v>
      </c>
      <c r="AH32" s="93">
        <v>30</v>
      </c>
      <c r="AI32" s="57"/>
      <c r="AJ32" s="57"/>
      <c r="AK32" s="57"/>
      <c r="AL32" s="57">
        <f>ROUND((Tabla122323[[#This Row],[Columna31]]*0.4),0)</f>
        <v>137</v>
      </c>
      <c r="AM32" s="57">
        <f>Tabla122323[[#This Row],[Columna312]]</f>
        <v>342</v>
      </c>
      <c r="AN32" s="93">
        <v>342</v>
      </c>
      <c r="AO32" s="57"/>
      <c r="AP32" s="57"/>
      <c r="AQ32" s="57"/>
      <c r="AR32" s="57">
        <f>ROUND((Tabla122323[[#This Row],[Columna36]]*0.4),0)</f>
        <v>35</v>
      </c>
      <c r="AS32" s="57">
        <f>Tabla122323[[#This Row],[Columna362]]</f>
        <v>88</v>
      </c>
      <c r="AT32" s="93">
        <v>88</v>
      </c>
      <c r="AU32" s="57"/>
      <c r="AV32" s="57"/>
      <c r="AW32" s="57"/>
      <c r="AX32" s="57">
        <f>ROUND((Tabla122323[[#This Row],[Columna41]]*0.4),0)</f>
        <v>14</v>
      </c>
      <c r="AY32" s="57">
        <f>Tabla122323[[#This Row],[Columna412]]</f>
        <v>34</v>
      </c>
      <c r="AZ32" s="93">
        <v>34</v>
      </c>
      <c r="BA32" s="57"/>
      <c r="BB32" s="57"/>
      <c r="BC32" s="57"/>
      <c r="BD32" s="57">
        <f>ROUND((Tabla122323[[#This Row],[Columna46]]*0.4),0)</f>
        <v>8</v>
      </c>
      <c r="BE32" s="57">
        <f>Tabla122323[[#This Row],[Columna462]]</f>
        <v>20</v>
      </c>
      <c r="BF32" s="93">
        <v>20</v>
      </c>
      <c r="BG32" s="57"/>
      <c r="BH32" s="57"/>
      <c r="BI32" s="57"/>
      <c r="BJ32" s="57">
        <f>ROUND((Tabla122323[[#This Row],[Columna51]]*0.4),0)</f>
        <v>2</v>
      </c>
      <c r="BK32" s="57">
        <f>Tabla122323[[#This Row],[Columna512]]</f>
        <v>4</v>
      </c>
      <c r="BL32" s="93">
        <v>4</v>
      </c>
      <c r="BM32" s="57"/>
      <c r="BN32" s="57"/>
      <c r="BO32" s="57"/>
      <c r="BP32" s="57">
        <f>ROUND((Tabla122323[[#This Row],[Columna56]]*0.4),0)</f>
        <v>1</v>
      </c>
      <c r="BQ32" s="57">
        <f>Tabla122323[[#This Row],[Columna562]]</f>
        <v>2</v>
      </c>
      <c r="BR32" s="93">
        <v>2</v>
      </c>
      <c r="BS32" s="57"/>
      <c r="BT32" s="57"/>
      <c r="BU32" s="57"/>
      <c r="BV32" s="57">
        <f>ROUND((Tabla122323[[#This Row],[Columna61]]*0.4),0)</f>
        <v>9</v>
      </c>
      <c r="BW32" s="57">
        <f>Tabla122323[[#This Row],[Columna612]]</f>
        <v>22</v>
      </c>
      <c r="BX32" s="93">
        <v>22</v>
      </c>
      <c r="BY32" s="57"/>
      <c r="BZ32" s="57"/>
      <c r="CA32" s="57"/>
      <c r="CB32" s="57">
        <f>ROUND((Tabla122323[[#This Row],[Columna66]]*0.4),0)</f>
        <v>8</v>
      </c>
      <c r="CC32" s="57">
        <f>Tabla122323[[#This Row],[Columna662]]</f>
        <v>20</v>
      </c>
      <c r="CD32" s="93">
        <v>20</v>
      </c>
      <c r="CE32" s="57"/>
      <c r="CF32" s="57"/>
      <c r="CG32" s="57"/>
      <c r="CH32" s="57">
        <f>ROUND((Tabla122323[[#This Row],[Columna71]]*0.4),0)</f>
        <v>23</v>
      </c>
      <c r="CI32" s="57">
        <f>Tabla122323[[#This Row],[Columna712]]</f>
        <v>58</v>
      </c>
      <c r="CJ32" s="93">
        <v>58</v>
      </c>
      <c r="CK32" s="57"/>
      <c r="CL32" s="57"/>
      <c r="CM32" s="57"/>
      <c r="CN32" s="57">
        <f>ROUND((Tabla122323[[#This Row],[Columna76]]*0.4),0)</f>
        <v>7</v>
      </c>
      <c r="CO32" s="57">
        <f>Tabla122323[[#This Row],[Columna762]]</f>
        <v>18</v>
      </c>
      <c r="CP32" s="93">
        <v>18</v>
      </c>
      <c r="CQ32" s="57"/>
      <c r="CR32" s="57"/>
      <c r="CS32" s="57"/>
      <c r="CT32" s="57">
        <f>ROUND((Tabla122323[[#This Row],[Columna81]]*0.4),0)</f>
        <v>7</v>
      </c>
      <c r="CU32" s="57">
        <f>Tabla122323[[#This Row],[Columna812]]</f>
        <v>18</v>
      </c>
      <c r="CV32" s="93">
        <v>18</v>
      </c>
      <c r="CW32" s="57"/>
      <c r="CX32" s="57"/>
      <c r="CY32" s="57"/>
      <c r="CZ32" s="57">
        <f>ROUND((Tabla122323[[#This Row],[Columna86]]*0.4),0)</f>
        <v>3</v>
      </c>
      <c r="DA32" s="57">
        <f>Tabla122323[[#This Row],[Columna862]]</f>
        <v>8</v>
      </c>
      <c r="DB32" s="93">
        <v>8</v>
      </c>
      <c r="DC32" s="57"/>
      <c r="DD32" s="57"/>
      <c r="DE32" s="57"/>
      <c r="DF32" s="57">
        <f>ROUND((Tabla122323[[#This Row],[Columna91]]*0.4),0)</f>
        <v>11</v>
      </c>
      <c r="DG32" s="57">
        <f>Tabla122323[[#This Row],[Columna912]]</f>
        <v>28</v>
      </c>
      <c r="DH32" s="93">
        <v>28</v>
      </c>
      <c r="DI32" s="57"/>
      <c r="DJ32" s="57"/>
      <c r="DK32" s="57"/>
      <c r="DL32" s="57">
        <f>ROUND((Tabla122323[[#This Row],[Columna96]]*0.4),0)</f>
        <v>20</v>
      </c>
      <c r="DM32" s="57">
        <f>Tabla122323[[#This Row],[Columna962]]</f>
        <v>50</v>
      </c>
      <c r="DN32" s="93">
        <v>50</v>
      </c>
      <c r="DO32" s="57"/>
      <c r="DP32" s="57"/>
      <c r="DQ32" s="57"/>
      <c r="DR32" s="57">
        <f>ROUND((Tabla122323[[#This Row],[Columna101]]*0.4),0)</f>
        <v>5</v>
      </c>
      <c r="DS32" s="57">
        <f>Tabla122323[[#This Row],[Columna1012]]</f>
        <v>12</v>
      </c>
      <c r="DT32" s="93">
        <v>12</v>
      </c>
      <c r="DU32" s="57"/>
      <c r="DV32" s="57"/>
      <c r="DW32" s="57"/>
      <c r="DX32" s="57">
        <f>ROUND((Tabla122323[[#This Row],[Columna106]]*0.4),0)</f>
        <v>4</v>
      </c>
      <c r="DY32" s="57">
        <f>Tabla122323[[#This Row],[Columna1062]]</f>
        <v>10</v>
      </c>
      <c r="DZ32" s="93">
        <v>10</v>
      </c>
      <c r="EA32" s="57"/>
      <c r="EB32" s="57"/>
      <c r="EC32" s="57"/>
      <c r="ED32" s="57">
        <f>ROUND((Tabla122323[[#This Row],[Columna111]]*0.4),0)</f>
        <v>4</v>
      </c>
      <c r="EE32" s="57">
        <f>Tabla122323[[#This Row],[Columna1112]]</f>
        <v>10</v>
      </c>
      <c r="EF32" s="93">
        <v>10</v>
      </c>
      <c r="EG32" s="57"/>
      <c r="EH32" s="57"/>
      <c r="EI32" s="57"/>
      <c r="EJ32" s="57">
        <f>ROUND((Tabla122323[[#This Row],[Columna116]]*0.4),0)</f>
        <v>1</v>
      </c>
      <c r="EK32" s="57">
        <f>Tabla122323[[#This Row],[Columna1162]]</f>
        <v>2</v>
      </c>
      <c r="EL32" s="93">
        <v>2</v>
      </c>
      <c r="EM32" s="57"/>
      <c r="EN32" s="57"/>
      <c r="EO32" s="57"/>
      <c r="EP32" s="58"/>
      <c r="EQ32" s="85"/>
    </row>
    <row r="33" spans="1:392" s="64" customFormat="1" ht="13.5">
      <c r="A33" s="179">
        <v>15</v>
      </c>
      <c r="B33" s="65"/>
      <c r="C33" s="84">
        <v>35501</v>
      </c>
      <c r="D33" s="60" t="s">
        <v>122</v>
      </c>
      <c r="E33" s="57" t="s">
        <v>107</v>
      </c>
      <c r="F33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354</v>
      </c>
      <c r="G33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882</v>
      </c>
      <c r="H33" s="57">
        <f>ROUND((Tabla122323[[#This Row],[Columna6]]*0.4),0)</f>
        <v>1</v>
      </c>
      <c r="I33" s="57">
        <f>Tabla122323[[#This Row],[Columna610]]</f>
        <v>2</v>
      </c>
      <c r="J33" s="92">
        <v>2</v>
      </c>
      <c r="K33" s="73"/>
      <c r="L33" s="73"/>
      <c r="M33" s="73"/>
      <c r="N33" s="57">
        <f>ROUND((Tabla122323[[#This Row],[Columna11]]*0.4),0)</f>
        <v>36</v>
      </c>
      <c r="O33" s="57">
        <f>Tabla122323[[#This Row],[Columna1110]]</f>
        <v>90</v>
      </c>
      <c r="P33" s="93">
        <v>90</v>
      </c>
      <c r="Q33" s="57"/>
      <c r="R33" s="57"/>
      <c r="S33" s="57"/>
      <c r="T33" s="57">
        <f>ROUND((Tabla122323[[#This Row],[Columna16]]*0.4),0)</f>
        <v>3</v>
      </c>
      <c r="U33" s="57">
        <f>Tabla122323[[#This Row],[Columna162]]</f>
        <v>8</v>
      </c>
      <c r="V33" s="93">
        <v>8</v>
      </c>
      <c r="W33" s="57"/>
      <c r="X33" s="57"/>
      <c r="Y33" s="57"/>
      <c r="Z33" s="57">
        <f>ROUND((Tabla122323[[#This Row],[Columna21]]*0.4),0)</f>
        <v>2</v>
      </c>
      <c r="AA33" s="57">
        <f>Tabla122323[[#This Row],[Columna212]]</f>
        <v>4</v>
      </c>
      <c r="AB33" s="93">
        <v>4</v>
      </c>
      <c r="AC33" s="57"/>
      <c r="AD33" s="57"/>
      <c r="AE33" s="57"/>
      <c r="AF33" s="57">
        <f>ROUND((Tabla122323[[#This Row],[Columna26]]*0.4),0)</f>
        <v>12</v>
      </c>
      <c r="AG33" s="57">
        <f>Tabla122323[[#This Row],[Columna262]]</f>
        <v>30</v>
      </c>
      <c r="AH33" s="93">
        <v>30</v>
      </c>
      <c r="AI33" s="57"/>
      <c r="AJ33" s="57"/>
      <c r="AK33" s="57"/>
      <c r="AL33" s="57">
        <f>ROUND((Tabla122323[[#This Row],[Columna31]]*0.4),0)</f>
        <v>137</v>
      </c>
      <c r="AM33" s="57">
        <f>Tabla122323[[#This Row],[Columna312]]</f>
        <v>342</v>
      </c>
      <c r="AN33" s="93">
        <v>342</v>
      </c>
      <c r="AO33" s="57"/>
      <c r="AP33" s="57"/>
      <c r="AQ33" s="57"/>
      <c r="AR33" s="57">
        <f>ROUND((Tabla122323[[#This Row],[Columna36]]*0.4),0)</f>
        <v>35</v>
      </c>
      <c r="AS33" s="57">
        <f>Tabla122323[[#This Row],[Columna362]]</f>
        <v>88</v>
      </c>
      <c r="AT33" s="93">
        <v>88</v>
      </c>
      <c r="AU33" s="57"/>
      <c r="AV33" s="57"/>
      <c r="AW33" s="57"/>
      <c r="AX33" s="57">
        <f>ROUND((Tabla122323[[#This Row],[Columna41]]*0.4),0)</f>
        <v>14</v>
      </c>
      <c r="AY33" s="57">
        <f>Tabla122323[[#This Row],[Columna412]]</f>
        <v>34</v>
      </c>
      <c r="AZ33" s="93">
        <v>34</v>
      </c>
      <c r="BA33" s="57"/>
      <c r="BB33" s="57"/>
      <c r="BC33" s="57"/>
      <c r="BD33" s="57">
        <f>ROUND((Tabla122323[[#This Row],[Columna46]]*0.4),0)</f>
        <v>8</v>
      </c>
      <c r="BE33" s="57">
        <f>Tabla122323[[#This Row],[Columna462]]</f>
        <v>20</v>
      </c>
      <c r="BF33" s="93">
        <v>20</v>
      </c>
      <c r="BG33" s="57"/>
      <c r="BH33" s="57"/>
      <c r="BI33" s="57"/>
      <c r="BJ33" s="57">
        <f>ROUND((Tabla122323[[#This Row],[Columna51]]*0.4),0)</f>
        <v>2</v>
      </c>
      <c r="BK33" s="57">
        <f>Tabla122323[[#This Row],[Columna512]]</f>
        <v>4</v>
      </c>
      <c r="BL33" s="93">
        <v>4</v>
      </c>
      <c r="BM33" s="57"/>
      <c r="BN33" s="57"/>
      <c r="BO33" s="57"/>
      <c r="BP33" s="57">
        <f>ROUND((Tabla122323[[#This Row],[Columna56]]*0.4),0)</f>
        <v>1</v>
      </c>
      <c r="BQ33" s="57">
        <f>Tabla122323[[#This Row],[Columna562]]</f>
        <v>2</v>
      </c>
      <c r="BR33" s="93">
        <v>2</v>
      </c>
      <c r="BS33" s="57"/>
      <c r="BT33" s="57"/>
      <c r="BU33" s="57"/>
      <c r="BV33" s="57">
        <f>ROUND((Tabla122323[[#This Row],[Columna61]]*0.4),0)</f>
        <v>9</v>
      </c>
      <c r="BW33" s="57">
        <f>Tabla122323[[#This Row],[Columna612]]</f>
        <v>22</v>
      </c>
      <c r="BX33" s="93">
        <v>22</v>
      </c>
      <c r="BY33" s="57"/>
      <c r="BZ33" s="57"/>
      <c r="CA33" s="57"/>
      <c r="CB33" s="57">
        <f>ROUND((Tabla122323[[#This Row],[Columna66]]*0.4),0)</f>
        <v>8</v>
      </c>
      <c r="CC33" s="57">
        <f>Tabla122323[[#This Row],[Columna662]]</f>
        <v>20</v>
      </c>
      <c r="CD33" s="93">
        <v>20</v>
      </c>
      <c r="CE33" s="57"/>
      <c r="CF33" s="57"/>
      <c r="CG33" s="57"/>
      <c r="CH33" s="57">
        <f>ROUND((Tabla122323[[#This Row],[Columna71]]*0.4),0)</f>
        <v>23</v>
      </c>
      <c r="CI33" s="57">
        <f>Tabla122323[[#This Row],[Columna712]]</f>
        <v>58</v>
      </c>
      <c r="CJ33" s="93">
        <v>58</v>
      </c>
      <c r="CK33" s="57"/>
      <c r="CL33" s="57"/>
      <c r="CM33" s="57"/>
      <c r="CN33" s="57">
        <f>ROUND((Tabla122323[[#This Row],[Columna76]]*0.4),0)</f>
        <v>7</v>
      </c>
      <c r="CO33" s="57">
        <f>Tabla122323[[#This Row],[Columna762]]</f>
        <v>18</v>
      </c>
      <c r="CP33" s="93">
        <v>18</v>
      </c>
      <c r="CQ33" s="57"/>
      <c r="CR33" s="57"/>
      <c r="CS33" s="57"/>
      <c r="CT33" s="57">
        <f>ROUND((Tabla122323[[#This Row],[Columna81]]*0.4),0)</f>
        <v>7</v>
      </c>
      <c r="CU33" s="57">
        <f>Tabla122323[[#This Row],[Columna812]]</f>
        <v>18</v>
      </c>
      <c r="CV33" s="93">
        <v>18</v>
      </c>
      <c r="CW33" s="57"/>
      <c r="CX33" s="57"/>
      <c r="CY33" s="57"/>
      <c r="CZ33" s="57">
        <f>ROUND((Tabla122323[[#This Row],[Columna86]]*0.4),0)</f>
        <v>3</v>
      </c>
      <c r="DA33" s="57">
        <f>Tabla122323[[#This Row],[Columna862]]</f>
        <v>8</v>
      </c>
      <c r="DB33" s="93">
        <v>8</v>
      </c>
      <c r="DC33" s="57"/>
      <c r="DD33" s="57"/>
      <c r="DE33" s="57"/>
      <c r="DF33" s="57">
        <f>ROUND((Tabla122323[[#This Row],[Columna91]]*0.4),0)</f>
        <v>11</v>
      </c>
      <c r="DG33" s="57">
        <f>Tabla122323[[#This Row],[Columna912]]</f>
        <v>28</v>
      </c>
      <c r="DH33" s="93">
        <v>28</v>
      </c>
      <c r="DI33" s="57"/>
      <c r="DJ33" s="57"/>
      <c r="DK33" s="57"/>
      <c r="DL33" s="57">
        <f>ROUND((Tabla122323[[#This Row],[Columna96]]*0.4),0)</f>
        <v>20</v>
      </c>
      <c r="DM33" s="57">
        <f>Tabla122323[[#This Row],[Columna962]]</f>
        <v>50</v>
      </c>
      <c r="DN33" s="93">
        <v>50</v>
      </c>
      <c r="DO33" s="57"/>
      <c r="DP33" s="57"/>
      <c r="DQ33" s="57"/>
      <c r="DR33" s="57">
        <f>ROUND((Tabla122323[[#This Row],[Columna101]]*0.4),0)</f>
        <v>5</v>
      </c>
      <c r="DS33" s="57">
        <f>Tabla122323[[#This Row],[Columna1012]]</f>
        <v>12</v>
      </c>
      <c r="DT33" s="93">
        <v>12</v>
      </c>
      <c r="DU33" s="57"/>
      <c r="DV33" s="57"/>
      <c r="DW33" s="57"/>
      <c r="DX33" s="57">
        <f>ROUND((Tabla122323[[#This Row],[Columna106]]*0.4),0)</f>
        <v>4</v>
      </c>
      <c r="DY33" s="57">
        <f>Tabla122323[[#This Row],[Columna1062]]</f>
        <v>10</v>
      </c>
      <c r="DZ33" s="93">
        <v>10</v>
      </c>
      <c r="EA33" s="57"/>
      <c r="EB33" s="57"/>
      <c r="EC33" s="57"/>
      <c r="ED33" s="57">
        <f>ROUND((Tabla122323[[#This Row],[Columna111]]*0.4),0)</f>
        <v>4</v>
      </c>
      <c r="EE33" s="57">
        <f>Tabla122323[[#This Row],[Columna1112]]</f>
        <v>10</v>
      </c>
      <c r="EF33" s="93">
        <v>10</v>
      </c>
      <c r="EG33" s="57"/>
      <c r="EH33" s="57"/>
      <c r="EI33" s="57"/>
      <c r="EJ33" s="57">
        <f>ROUND((Tabla122323[[#This Row],[Columna116]]*0.4),0)</f>
        <v>2</v>
      </c>
      <c r="EK33" s="57">
        <f>Tabla122323[[#This Row],[Columna1162]]</f>
        <v>4</v>
      </c>
      <c r="EL33" s="93">
        <v>4</v>
      </c>
      <c r="EM33" s="57"/>
      <c r="EN33" s="57"/>
      <c r="EO33" s="57"/>
      <c r="EP33" s="58"/>
      <c r="EQ33" s="85"/>
    </row>
    <row r="34" spans="1:392" s="64" customFormat="1" ht="13.5">
      <c r="A34" s="179">
        <v>16</v>
      </c>
      <c r="B34" s="65"/>
      <c r="C34" s="84">
        <v>35501</v>
      </c>
      <c r="D34" s="60" t="s">
        <v>123</v>
      </c>
      <c r="E34" s="57" t="s">
        <v>107</v>
      </c>
      <c r="F34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34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34" s="57">
        <f>ROUND((Tabla122323[[#This Row],[Columna6]]*0.4),0)</f>
        <v>1</v>
      </c>
      <c r="I34" s="57">
        <f>Tabla122323[[#This Row],[Columna610]]</f>
        <v>2</v>
      </c>
      <c r="J34" s="92">
        <v>2</v>
      </c>
      <c r="K34" s="73"/>
      <c r="L34" s="73"/>
      <c r="M34" s="73"/>
      <c r="N34" s="57">
        <f>ROUND((Tabla122323[[#This Row],[Columna11]]*0.4),0)</f>
        <v>36</v>
      </c>
      <c r="O34" s="57">
        <f>Tabla122323[[#This Row],[Columna1110]]</f>
        <v>90</v>
      </c>
      <c r="P34" s="93">
        <v>90</v>
      </c>
      <c r="Q34" s="57"/>
      <c r="R34" s="57"/>
      <c r="S34" s="57"/>
      <c r="T34" s="57">
        <f>ROUND((Tabla122323[[#This Row],[Columna16]]*0.4),0)</f>
        <v>3</v>
      </c>
      <c r="U34" s="57">
        <f>Tabla122323[[#This Row],[Columna162]]</f>
        <v>8</v>
      </c>
      <c r="V34" s="93">
        <v>8</v>
      </c>
      <c r="W34" s="57"/>
      <c r="X34" s="57"/>
      <c r="Y34" s="57"/>
      <c r="Z34" s="57">
        <f>ROUND((Tabla122323[[#This Row],[Columna21]]*0.4),0)</f>
        <v>2</v>
      </c>
      <c r="AA34" s="57">
        <f>Tabla122323[[#This Row],[Columna212]]</f>
        <v>4</v>
      </c>
      <c r="AB34" s="93">
        <v>4</v>
      </c>
      <c r="AC34" s="57"/>
      <c r="AD34" s="57"/>
      <c r="AE34" s="57"/>
      <c r="AF34" s="57">
        <f>ROUND((Tabla122323[[#This Row],[Columna26]]*0.4),0)</f>
        <v>12</v>
      </c>
      <c r="AG34" s="57">
        <f>Tabla122323[[#This Row],[Columna262]]</f>
        <v>30</v>
      </c>
      <c r="AH34" s="93">
        <v>30</v>
      </c>
      <c r="AI34" s="57"/>
      <c r="AJ34" s="57"/>
      <c r="AK34" s="57"/>
      <c r="AL34" s="57">
        <f>ROUND((Tabla122323[[#This Row],[Columna31]]*0.4),0)</f>
        <v>137</v>
      </c>
      <c r="AM34" s="57">
        <f>Tabla122323[[#This Row],[Columna312]]</f>
        <v>342</v>
      </c>
      <c r="AN34" s="93">
        <v>342</v>
      </c>
      <c r="AO34" s="57"/>
      <c r="AP34" s="57"/>
      <c r="AQ34" s="57"/>
      <c r="AR34" s="57">
        <f>ROUND((Tabla122323[[#This Row],[Columna36]]*0.4),0)</f>
        <v>35</v>
      </c>
      <c r="AS34" s="57">
        <f>Tabla122323[[#This Row],[Columna362]]</f>
        <v>88</v>
      </c>
      <c r="AT34" s="93">
        <v>88</v>
      </c>
      <c r="AU34" s="57"/>
      <c r="AV34" s="57"/>
      <c r="AW34" s="57"/>
      <c r="AX34" s="57">
        <f>ROUND((Tabla122323[[#This Row],[Columna41]]*0.4),0)</f>
        <v>14</v>
      </c>
      <c r="AY34" s="57">
        <f>Tabla122323[[#This Row],[Columna412]]</f>
        <v>34</v>
      </c>
      <c r="AZ34" s="93">
        <v>34</v>
      </c>
      <c r="BA34" s="57"/>
      <c r="BB34" s="57"/>
      <c r="BC34" s="57"/>
      <c r="BD34" s="57">
        <f>ROUND((Tabla122323[[#This Row],[Columna46]]*0.4),0)</f>
        <v>8</v>
      </c>
      <c r="BE34" s="57">
        <f>Tabla122323[[#This Row],[Columna462]]</f>
        <v>20</v>
      </c>
      <c r="BF34" s="93">
        <v>20</v>
      </c>
      <c r="BG34" s="57"/>
      <c r="BH34" s="57"/>
      <c r="BI34" s="57"/>
      <c r="BJ34" s="57">
        <f>ROUND((Tabla122323[[#This Row],[Columna51]]*0.4),0)</f>
        <v>2</v>
      </c>
      <c r="BK34" s="57">
        <f>Tabla122323[[#This Row],[Columna512]]</f>
        <v>4</v>
      </c>
      <c r="BL34" s="93">
        <v>4</v>
      </c>
      <c r="BM34" s="57"/>
      <c r="BN34" s="57"/>
      <c r="BO34" s="57"/>
      <c r="BP34" s="57">
        <f>ROUND((Tabla122323[[#This Row],[Columna56]]*0.4),0)</f>
        <v>1</v>
      </c>
      <c r="BQ34" s="57">
        <f>Tabla122323[[#This Row],[Columna562]]</f>
        <v>2</v>
      </c>
      <c r="BR34" s="93">
        <v>2</v>
      </c>
      <c r="BS34" s="57"/>
      <c r="BT34" s="57"/>
      <c r="BU34" s="57"/>
      <c r="BV34" s="57">
        <f>ROUND((Tabla122323[[#This Row],[Columna61]]*0.4),0)</f>
        <v>9</v>
      </c>
      <c r="BW34" s="57">
        <f>Tabla122323[[#This Row],[Columna612]]</f>
        <v>22</v>
      </c>
      <c r="BX34" s="93">
        <v>22</v>
      </c>
      <c r="BY34" s="57"/>
      <c r="BZ34" s="57"/>
      <c r="CA34" s="57"/>
      <c r="CB34" s="57">
        <f>ROUND((Tabla122323[[#This Row],[Columna66]]*0.4),0)</f>
        <v>8</v>
      </c>
      <c r="CC34" s="57">
        <f>Tabla122323[[#This Row],[Columna662]]</f>
        <v>20</v>
      </c>
      <c r="CD34" s="93">
        <v>20</v>
      </c>
      <c r="CE34" s="57"/>
      <c r="CF34" s="57"/>
      <c r="CG34" s="57"/>
      <c r="CH34" s="57">
        <f>ROUND((Tabla122323[[#This Row],[Columna71]]*0.4),0)</f>
        <v>23</v>
      </c>
      <c r="CI34" s="57">
        <f>Tabla122323[[#This Row],[Columna712]]</f>
        <v>58</v>
      </c>
      <c r="CJ34" s="93">
        <v>58</v>
      </c>
      <c r="CK34" s="57"/>
      <c r="CL34" s="57"/>
      <c r="CM34" s="57"/>
      <c r="CN34" s="57">
        <f>ROUND((Tabla122323[[#This Row],[Columna76]]*0.4),0)</f>
        <v>7</v>
      </c>
      <c r="CO34" s="57">
        <f>Tabla122323[[#This Row],[Columna762]]</f>
        <v>18</v>
      </c>
      <c r="CP34" s="93">
        <v>18</v>
      </c>
      <c r="CQ34" s="57"/>
      <c r="CR34" s="57"/>
      <c r="CS34" s="57"/>
      <c r="CT34" s="57">
        <f>ROUND((Tabla122323[[#This Row],[Columna81]]*0.4),0)</f>
        <v>7</v>
      </c>
      <c r="CU34" s="57">
        <f>Tabla122323[[#This Row],[Columna812]]</f>
        <v>18</v>
      </c>
      <c r="CV34" s="93">
        <v>18</v>
      </c>
      <c r="CW34" s="57"/>
      <c r="CX34" s="57"/>
      <c r="CY34" s="57"/>
      <c r="CZ34" s="57">
        <f>ROUND((Tabla122323[[#This Row],[Columna86]]*0.4),0)</f>
        <v>3</v>
      </c>
      <c r="DA34" s="57">
        <f>Tabla122323[[#This Row],[Columna862]]</f>
        <v>8</v>
      </c>
      <c r="DB34" s="93">
        <v>8</v>
      </c>
      <c r="DC34" s="57"/>
      <c r="DD34" s="57"/>
      <c r="DE34" s="57"/>
      <c r="DF34" s="57">
        <f>ROUND((Tabla122323[[#This Row],[Columna91]]*0.4),0)</f>
        <v>11</v>
      </c>
      <c r="DG34" s="57">
        <f>Tabla122323[[#This Row],[Columna912]]</f>
        <v>28</v>
      </c>
      <c r="DH34" s="93">
        <v>28</v>
      </c>
      <c r="DI34" s="57"/>
      <c r="DJ34" s="57"/>
      <c r="DK34" s="57"/>
      <c r="DL34" s="57">
        <f>ROUND((Tabla122323[[#This Row],[Columna96]]*0.4),0)</f>
        <v>20</v>
      </c>
      <c r="DM34" s="57">
        <f>Tabla122323[[#This Row],[Columna962]]</f>
        <v>50</v>
      </c>
      <c r="DN34" s="93">
        <v>50</v>
      </c>
      <c r="DO34" s="57"/>
      <c r="DP34" s="57"/>
      <c r="DQ34" s="57"/>
      <c r="DR34" s="57">
        <f>ROUND((Tabla122323[[#This Row],[Columna101]]*0.4),0)</f>
        <v>5</v>
      </c>
      <c r="DS34" s="57">
        <f>Tabla122323[[#This Row],[Columna1012]]</f>
        <v>12</v>
      </c>
      <c r="DT34" s="93">
        <v>12</v>
      </c>
      <c r="DU34" s="57"/>
      <c r="DV34" s="57"/>
      <c r="DW34" s="57"/>
      <c r="DX34" s="57">
        <f>ROUND((Tabla122323[[#This Row],[Columna106]]*0.4),0)</f>
        <v>4</v>
      </c>
      <c r="DY34" s="57">
        <f>Tabla122323[[#This Row],[Columna1062]]</f>
        <v>10</v>
      </c>
      <c r="DZ34" s="93">
        <v>10</v>
      </c>
      <c r="EA34" s="57"/>
      <c r="EB34" s="57"/>
      <c r="EC34" s="57"/>
      <c r="ED34" s="57">
        <f>ROUND((Tabla122323[[#This Row],[Columna111]]*0.4),0)</f>
        <v>4</v>
      </c>
      <c r="EE34" s="57">
        <f>Tabla122323[[#This Row],[Columna1112]]</f>
        <v>10</v>
      </c>
      <c r="EF34" s="93">
        <v>10</v>
      </c>
      <c r="EG34" s="57"/>
      <c r="EH34" s="57"/>
      <c r="EI34" s="57"/>
      <c r="EJ34" s="57">
        <f>ROUND((Tabla122323[[#This Row],[Columna116]]*0.4),0)</f>
        <v>1</v>
      </c>
      <c r="EK34" s="57">
        <f>Tabla122323[[#This Row],[Columna1162]]</f>
        <v>2</v>
      </c>
      <c r="EL34" s="93">
        <v>2</v>
      </c>
      <c r="EM34" s="57"/>
      <c r="EN34" s="57"/>
      <c r="EO34" s="57"/>
      <c r="EP34" s="58"/>
      <c r="EQ34" s="85"/>
    </row>
    <row r="35" spans="1:392" s="64" customFormat="1" ht="13.5">
      <c r="A35" s="179">
        <v>17</v>
      </c>
      <c r="B35" s="65"/>
      <c r="C35" s="84">
        <v>35501</v>
      </c>
      <c r="D35" s="60" t="s">
        <v>326</v>
      </c>
      <c r="E35" s="57" t="s">
        <v>107</v>
      </c>
      <c r="F35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354</v>
      </c>
      <c r="G35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882</v>
      </c>
      <c r="H35" s="57">
        <f>ROUND((Tabla122323[[#This Row],[Columna6]]*0.4),0)</f>
        <v>1</v>
      </c>
      <c r="I35" s="57">
        <f>Tabla122323[[#This Row],[Columna610]]</f>
        <v>2</v>
      </c>
      <c r="J35" s="92">
        <v>2</v>
      </c>
      <c r="K35" s="73"/>
      <c r="L35" s="73"/>
      <c r="M35" s="73"/>
      <c r="N35" s="57">
        <f>ROUND((Tabla122323[[#This Row],[Columna11]]*0.4),0)</f>
        <v>36</v>
      </c>
      <c r="O35" s="57">
        <f>Tabla122323[[#This Row],[Columna1110]]</f>
        <v>90</v>
      </c>
      <c r="P35" s="93">
        <v>90</v>
      </c>
      <c r="Q35" s="57"/>
      <c r="R35" s="57"/>
      <c r="S35" s="57"/>
      <c r="T35" s="57">
        <f>ROUND((Tabla122323[[#This Row],[Columna16]]*0.4),0)</f>
        <v>3</v>
      </c>
      <c r="U35" s="57">
        <f>Tabla122323[[#This Row],[Columna162]]</f>
        <v>8</v>
      </c>
      <c r="V35" s="93">
        <v>8</v>
      </c>
      <c r="W35" s="57"/>
      <c r="X35" s="57"/>
      <c r="Y35" s="57"/>
      <c r="Z35" s="57">
        <f>ROUND((Tabla122323[[#This Row],[Columna21]]*0.4),0)</f>
        <v>2</v>
      </c>
      <c r="AA35" s="57">
        <f>Tabla122323[[#This Row],[Columna212]]</f>
        <v>4</v>
      </c>
      <c r="AB35" s="93">
        <v>4</v>
      </c>
      <c r="AC35" s="57"/>
      <c r="AD35" s="57"/>
      <c r="AE35" s="57"/>
      <c r="AF35" s="57">
        <f>ROUND((Tabla122323[[#This Row],[Columna26]]*0.4),0)</f>
        <v>12</v>
      </c>
      <c r="AG35" s="57">
        <f>Tabla122323[[#This Row],[Columna262]]</f>
        <v>30</v>
      </c>
      <c r="AH35" s="93">
        <v>30</v>
      </c>
      <c r="AI35" s="57"/>
      <c r="AJ35" s="57"/>
      <c r="AK35" s="57"/>
      <c r="AL35" s="57">
        <f>ROUND((Tabla122323[[#This Row],[Columna31]]*0.4),0)</f>
        <v>137</v>
      </c>
      <c r="AM35" s="57">
        <f>Tabla122323[[#This Row],[Columna312]]</f>
        <v>342</v>
      </c>
      <c r="AN35" s="93">
        <v>342</v>
      </c>
      <c r="AO35" s="57"/>
      <c r="AP35" s="57"/>
      <c r="AQ35" s="57"/>
      <c r="AR35" s="57">
        <f>ROUND((Tabla122323[[#This Row],[Columna36]]*0.4),0)</f>
        <v>35</v>
      </c>
      <c r="AS35" s="57">
        <f>Tabla122323[[#This Row],[Columna362]]</f>
        <v>88</v>
      </c>
      <c r="AT35" s="93">
        <v>88</v>
      </c>
      <c r="AU35" s="57"/>
      <c r="AV35" s="57"/>
      <c r="AW35" s="57"/>
      <c r="AX35" s="57">
        <f>ROUND((Tabla122323[[#This Row],[Columna41]]*0.4),0)</f>
        <v>14</v>
      </c>
      <c r="AY35" s="57">
        <f>Tabla122323[[#This Row],[Columna412]]</f>
        <v>34</v>
      </c>
      <c r="AZ35" s="93">
        <v>34</v>
      </c>
      <c r="BA35" s="57"/>
      <c r="BB35" s="57"/>
      <c r="BC35" s="57"/>
      <c r="BD35" s="57">
        <f>ROUND((Tabla122323[[#This Row],[Columna46]]*0.4),0)</f>
        <v>8</v>
      </c>
      <c r="BE35" s="57">
        <f>Tabla122323[[#This Row],[Columna462]]</f>
        <v>20</v>
      </c>
      <c r="BF35" s="93">
        <v>20</v>
      </c>
      <c r="BG35" s="57"/>
      <c r="BH35" s="57"/>
      <c r="BI35" s="57"/>
      <c r="BJ35" s="57">
        <f>ROUND((Tabla122323[[#This Row],[Columna51]]*0.4),0)</f>
        <v>2</v>
      </c>
      <c r="BK35" s="57">
        <f>Tabla122323[[#This Row],[Columna512]]</f>
        <v>4</v>
      </c>
      <c r="BL35" s="93">
        <v>4</v>
      </c>
      <c r="BM35" s="57"/>
      <c r="BN35" s="57"/>
      <c r="BO35" s="57"/>
      <c r="BP35" s="57">
        <f>ROUND((Tabla122323[[#This Row],[Columna56]]*0.4),0)</f>
        <v>1</v>
      </c>
      <c r="BQ35" s="57">
        <f>Tabla122323[[#This Row],[Columna562]]</f>
        <v>2</v>
      </c>
      <c r="BR35" s="93">
        <v>2</v>
      </c>
      <c r="BS35" s="57"/>
      <c r="BT35" s="57"/>
      <c r="BU35" s="57"/>
      <c r="BV35" s="57">
        <f>ROUND((Tabla122323[[#This Row],[Columna61]]*0.4),0)</f>
        <v>9</v>
      </c>
      <c r="BW35" s="57">
        <f>Tabla122323[[#This Row],[Columna612]]</f>
        <v>22</v>
      </c>
      <c r="BX35" s="93">
        <v>22</v>
      </c>
      <c r="BY35" s="57"/>
      <c r="BZ35" s="57"/>
      <c r="CA35" s="57"/>
      <c r="CB35" s="57">
        <f>ROUND((Tabla122323[[#This Row],[Columna66]]*0.4),0)</f>
        <v>8</v>
      </c>
      <c r="CC35" s="57">
        <f>Tabla122323[[#This Row],[Columna662]]</f>
        <v>20</v>
      </c>
      <c r="CD35" s="93">
        <v>20</v>
      </c>
      <c r="CE35" s="57"/>
      <c r="CF35" s="57"/>
      <c r="CG35" s="57"/>
      <c r="CH35" s="57">
        <f>ROUND((Tabla122323[[#This Row],[Columna71]]*0.4),0)</f>
        <v>23</v>
      </c>
      <c r="CI35" s="57">
        <f>Tabla122323[[#This Row],[Columna712]]</f>
        <v>58</v>
      </c>
      <c r="CJ35" s="93">
        <v>58</v>
      </c>
      <c r="CK35" s="57"/>
      <c r="CL35" s="57"/>
      <c r="CM35" s="57"/>
      <c r="CN35" s="57">
        <f>ROUND((Tabla122323[[#This Row],[Columna76]]*0.4),0)</f>
        <v>7</v>
      </c>
      <c r="CO35" s="57">
        <f>Tabla122323[[#This Row],[Columna762]]</f>
        <v>18</v>
      </c>
      <c r="CP35" s="93">
        <v>18</v>
      </c>
      <c r="CQ35" s="57"/>
      <c r="CR35" s="57"/>
      <c r="CS35" s="57"/>
      <c r="CT35" s="57">
        <f>ROUND((Tabla122323[[#This Row],[Columna81]]*0.4),0)</f>
        <v>7</v>
      </c>
      <c r="CU35" s="57">
        <f>Tabla122323[[#This Row],[Columna812]]</f>
        <v>18</v>
      </c>
      <c r="CV35" s="93">
        <v>18</v>
      </c>
      <c r="CW35" s="57"/>
      <c r="CX35" s="57"/>
      <c r="CY35" s="57"/>
      <c r="CZ35" s="57">
        <f>ROUND((Tabla122323[[#This Row],[Columna86]]*0.4),0)</f>
        <v>3</v>
      </c>
      <c r="DA35" s="57">
        <f>Tabla122323[[#This Row],[Columna862]]</f>
        <v>8</v>
      </c>
      <c r="DB35" s="93">
        <v>8</v>
      </c>
      <c r="DC35" s="57"/>
      <c r="DD35" s="57"/>
      <c r="DE35" s="57"/>
      <c r="DF35" s="57">
        <f>ROUND((Tabla122323[[#This Row],[Columna91]]*0.4),0)</f>
        <v>11</v>
      </c>
      <c r="DG35" s="57">
        <f>Tabla122323[[#This Row],[Columna912]]</f>
        <v>28</v>
      </c>
      <c r="DH35" s="93">
        <v>28</v>
      </c>
      <c r="DI35" s="57"/>
      <c r="DJ35" s="57"/>
      <c r="DK35" s="57"/>
      <c r="DL35" s="57">
        <f>ROUND((Tabla122323[[#This Row],[Columna96]]*0.4),0)</f>
        <v>20</v>
      </c>
      <c r="DM35" s="57">
        <f>Tabla122323[[#This Row],[Columna962]]</f>
        <v>50</v>
      </c>
      <c r="DN35" s="93">
        <v>50</v>
      </c>
      <c r="DO35" s="57"/>
      <c r="DP35" s="57"/>
      <c r="DQ35" s="57"/>
      <c r="DR35" s="57">
        <f>ROUND((Tabla122323[[#This Row],[Columna101]]*0.4),0)</f>
        <v>5</v>
      </c>
      <c r="DS35" s="57">
        <f>Tabla122323[[#This Row],[Columna1012]]</f>
        <v>12</v>
      </c>
      <c r="DT35" s="93">
        <v>12</v>
      </c>
      <c r="DU35" s="57"/>
      <c r="DV35" s="57"/>
      <c r="DW35" s="57"/>
      <c r="DX35" s="57">
        <f>ROUND((Tabla122323[[#This Row],[Columna106]]*0.4),0)</f>
        <v>4</v>
      </c>
      <c r="DY35" s="57">
        <f>Tabla122323[[#This Row],[Columna1062]]</f>
        <v>10</v>
      </c>
      <c r="DZ35" s="93">
        <v>10</v>
      </c>
      <c r="EA35" s="57"/>
      <c r="EB35" s="57"/>
      <c r="EC35" s="57"/>
      <c r="ED35" s="57">
        <f>ROUND((Tabla122323[[#This Row],[Columna111]]*0.4),0)</f>
        <v>4</v>
      </c>
      <c r="EE35" s="57">
        <f>Tabla122323[[#This Row],[Columna1112]]</f>
        <v>10</v>
      </c>
      <c r="EF35" s="93">
        <v>10</v>
      </c>
      <c r="EG35" s="57"/>
      <c r="EH35" s="57"/>
      <c r="EI35" s="57"/>
      <c r="EJ35" s="57">
        <f>ROUND((Tabla122323[[#This Row],[Columna116]]*0.4),0)</f>
        <v>2</v>
      </c>
      <c r="EK35" s="57">
        <f>Tabla122323[[#This Row],[Columna1162]]</f>
        <v>4</v>
      </c>
      <c r="EL35" s="93">
        <v>4</v>
      </c>
      <c r="EM35" s="57"/>
      <c r="EN35" s="57"/>
      <c r="EO35" s="57"/>
      <c r="EP35" s="58"/>
      <c r="EQ35" s="85"/>
    </row>
    <row r="36" spans="1:392" s="64" customFormat="1" ht="13.5">
      <c r="A36" s="179">
        <v>18</v>
      </c>
      <c r="B36" s="65"/>
      <c r="C36" s="84">
        <v>35501</v>
      </c>
      <c r="D36" s="60" t="s">
        <v>325</v>
      </c>
      <c r="E36" s="57" t="s">
        <v>107</v>
      </c>
      <c r="F36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36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36" s="57">
        <f>ROUND((Tabla122323[[#This Row],[Columna6]]*0.4),0)</f>
        <v>1</v>
      </c>
      <c r="I36" s="57">
        <f>Tabla122323[[#This Row],[Columna610]]</f>
        <v>2</v>
      </c>
      <c r="J36" s="92">
        <v>2</v>
      </c>
      <c r="K36" s="73"/>
      <c r="L36" s="73"/>
      <c r="M36" s="73"/>
      <c r="N36" s="57">
        <f>ROUND((Tabla122323[[#This Row],[Columna11]]*0.4),0)</f>
        <v>36</v>
      </c>
      <c r="O36" s="57">
        <f>Tabla122323[[#This Row],[Columna1110]]</f>
        <v>90</v>
      </c>
      <c r="P36" s="93">
        <v>90</v>
      </c>
      <c r="Q36" s="57"/>
      <c r="R36" s="57"/>
      <c r="S36" s="57"/>
      <c r="T36" s="57">
        <f>ROUND((Tabla122323[[#This Row],[Columna16]]*0.4),0)</f>
        <v>3</v>
      </c>
      <c r="U36" s="57">
        <f>Tabla122323[[#This Row],[Columna162]]</f>
        <v>8</v>
      </c>
      <c r="V36" s="93">
        <v>8</v>
      </c>
      <c r="W36" s="57"/>
      <c r="X36" s="57"/>
      <c r="Y36" s="57"/>
      <c r="Z36" s="57">
        <f>ROUND((Tabla122323[[#This Row],[Columna21]]*0.4),0)</f>
        <v>2</v>
      </c>
      <c r="AA36" s="57">
        <f>Tabla122323[[#This Row],[Columna212]]</f>
        <v>4</v>
      </c>
      <c r="AB36" s="93">
        <v>4</v>
      </c>
      <c r="AC36" s="57"/>
      <c r="AD36" s="57"/>
      <c r="AE36" s="57"/>
      <c r="AF36" s="57">
        <f>ROUND((Tabla122323[[#This Row],[Columna26]]*0.4),0)</f>
        <v>12</v>
      </c>
      <c r="AG36" s="57">
        <f>Tabla122323[[#This Row],[Columna262]]</f>
        <v>30</v>
      </c>
      <c r="AH36" s="93">
        <v>30</v>
      </c>
      <c r="AI36" s="57"/>
      <c r="AJ36" s="57"/>
      <c r="AK36" s="57"/>
      <c r="AL36" s="57">
        <f>ROUND((Tabla122323[[#This Row],[Columna31]]*0.4),0)</f>
        <v>137</v>
      </c>
      <c r="AM36" s="57">
        <f>Tabla122323[[#This Row],[Columna312]]</f>
        <v>342</v>
      </c>
      <c r="AN36" s="93">
        <v>342</v>
      </c>
      <c r="AO36" s="57"/>
      <c r="AP36" s="57"/>
      <c r="AQ36" s="57"/>
      <c r="AR36" s="57">
        <f>ROUND((Tabla122323[[#This Row],[Columna36]]*0.4),0)</f>
        <v>35</v>
      </c>
      <c r="AS36" s="57">
        <f>Tabla122323[[#This Row],[Columna362]]</f>
        <v>88</v>
      </c>
      <c r="AT36" s="93">
        <v>88</v>
      </c>
      <c r="AU36" s="57"/>
      <c r="AV36" s="57"/>
      <c r="AW36" s="57"/>
      <c r="AX36" s="57">
        <f>ROUND((Tabla122323[[#This Row],[Columna41]]*0.4),0)</f>
        <v>14</v>
      </c>
      <c r="AY36" s="57">
        <f>Tabla122323[[#This Row],[Columna412]]</f>
        <v>34</v>
      </c>
      <c r="AZ36" s="93">
        <v>34</v>
      </c>
      <c r="BA36" s="57"/>
      <c r="BB36" s="57"/>
      <c r="BC36" s="57"/>
      <c r="BD36" s="57">
        <f>ROUND((Tabla122323[[#This Row],[Columna46]]*0.4),0)</f>
        <v>8</v>
      </c>
      <c r="BE36" s="57">
        <f>Tabla122323[[#This Row],[Columna462]]</f>
        <v>20</v>
      </c>
      <c r="BF36" s="93">
        <v>20</v>
      </c>
      <c r="BG36" s="57"/>
      <c r="BH36" s="57"/>
      <c r="BI36" s="57"/>
      <c r="BJ36" s="57">
        <f>ROUND((Tabla122323[[#This Row],[Columna51]]*0.4),0)</f>
        <v>2</v>
      </c>
      <c r="BK36" s="57">
        <f>Tabla122323[[#This Row],[Columna512]]</f>
        <v>4</v>
      </c>
      <c r="BL36" s="93">
        <v>4</v>
      </c>
      <c r="BM36" s="57"/>
      <c r="BN36" s="57"/>
      <c r="BO36" s="57"/>
      <c r="BP36" s="57">
        <f>ROUND((Tabla122323[[#This Row],[Columna56]]*0.4),0)</f>
        <v>1</v>
      </c>
      <c r="BQ36" s="57">
        <f>Tabla122323[[#This Row],[Columna562]]</f>
        <v>2</v>
      </c>
      <c r="BR36" s="93">
        <v>2</v>
      </c>
      <c r="BS36" s="57"/>
      <c r="BT36" s="57"/>
      <c r="BU36" s="57"/>
      <c r="BV36" s="57">
        <f>ROUND((Tabla122323[[#This Row],[Columna61]]*0.4),0)</f>
        <v>9</v>
      </c>
      <c r="BW36" s="57">
        <f>Tabla122323[[#This Row],[Columna612]]</f>
        <v>22</v>
      </c>
      <c r="BX36" s="93">
        <v>22</v>
      </c>
      <c r="BY36" s="57"/>
      <c r="BZ36" s="57"/>
      <c r="CA36" s="57"/>
      <c r="CB36" s="57">
        <f>ROUND((Tabla122323[[#This Row],[Columna66]]*0.4),0)</f>
        <v>8</v>
      </c>
      <c r="CC36" s="57">
        <f>Tabla122323[[#This Row],[Columna662]]</f>
        <v>20</v>
      </c>
      <c r="CD36" s="93">
        <v>20</v>
      </c>
      <c r="CE36" s="57"/>
      <c r="CF36" s="57"/>
      <c r="CG36" s="57"/>
      <c r="CH36" s="57">
        <f>ROUND((Tabla122323[[#This Row],[Columna71]]*0.4),0)</f>
        <v>23</v>
      </c>
      <c r="CI36" s="57">
        <f>Tabla122323[[#This Row],[Columna712]]</f>
        <v>58</v>
      </c>
      <c r="CJ36" s="93">
        <v>58</v>
      </c>
      <c r="CK36" s="57"/>
      <c r="CL36" s="57"/>
      <c r="CM36" s="57"/>
      <c r="CN36" s="57">
        <f>ROUND((Tabla122323[[#This Row],[Columna76]]*0.4),0)</f>
        <v>7</v>
      </c>
      <c r="CO36" s="57">
        <f>Tabla122323[[#This Row],[Columna762]]</f>
        <v>18</v>
      </c>
      <c r="CP36" s="93">
        <v>18</v>
      </c>
      <c r="CQ36" s="57"/>
      <c r="CR36" s="57"/>
      <c r="CS36" s="57"/>
      <c r="CT36" s="57">
        <f>ROUND((Tabla122323[[#This Row],[Columna81]]*0.4),0)</f>
        <v>7</v>
      </c>
      <c r="CU36" s="57">
        <f>Tabla122323[[#This Row],[Columna812]]</f>
        <v>18</v>
      </c>
      <c r="CV36" s="93">
        <v>18</v>
      </c>
      <c r="CW36" s="57"/>
      <c r="CX36" s="57"/>
      <c r="CY36" s="57"/>
      <c r="CZ36" s="57">
        <f>ROUND((Tabla122323[[#This Row],[Columna86]]*0.4),0)</f>
        <v>3</v>
      </c>
      <c r="DA36" s="57">
        <f>Tabla122323[[#This Row],[Columna862]]</f>
        <v>8</v>
      </c>
      <c r="DB36" s="93">
        <v>8</v>
      </c>
      <c r="DC36" s="57"/>
      <c r="DD36" s="57"/>
      <c r="DE36" s="57"/>
      <c r="DF36" s="57">
        <f>ROUND((Tabla122323[[#This Row],[Columna91]]*0.4),0)</f>
        <v>11</v>
      </c>
      <c r="DG36" s="57">
        <f>Tabla122323[[#This Row],[Columna912]]</f>
        <v>28</v>
      </c>
      <c r="DH36" s="93">
        <v>28</v>
      </c>
      <c r="DI36" s="57"/>
      <c r="DJ36" s="57"/>
      <c r="DK36" s="57"/>
      <c r="DL36" s="57">
        <f>ROUND((Tabla122323[[#This Row],[Columna96]]*0.4),0)</f>
        <v>20</v>
      </c>
      <c r="DM36" s="57">
        <f>Tabla122323[[#This Row],[Columna962]]</f>
        <v>50</v>
      </c>
      <c r="DN36" s="93">
        <v>50</v>
      </c>
      <c r="DO36" s="57"/>
      <c r="DP36" s="57"/>
      <c r="DQ36" s="57"/>
      <c r="DR36" s="57">
        <f>ROUND((Tabla122323[[#This Row],[Columna101]]*0.4),0)</f>
        <v>5</v>
      </c>
      <c r="DS36" s="57">
        <f>Tabla122323[[#This Row],[Columna1012]]</f>
        <v>12</v>
      </c>
      <c r="DT36" s="93">
        <v>12</v>
      </c>
      <c r="DU36" s="57"/>
      <c r="DV36" s="57"/>
      <c r="DW36" s="57"/>
      <c r="DX36" s="57">
        <f>ROUND((Tabla122323[[#This Row],[Columna106]]*0.4),0)</f>
        <v>4</v>
      </c>
      <c r="DY36" s="57">
        <f>Tabla122323[[#This Row],[Columna1062]]</f>
        <v>10</v>
      </c>
      <c r="DZ36" s="93">
        <v>10</v>
      </c>
      <c r="EA36" s="57"/>
      <c r="EB36" s="57"/>
      <c r="EC36" s="57"/>
      <c r="ED36" s="57">
        <f>ROUND((Tabla122323[[#This Row],[Columna111]]*0.4),0)</f>
        <v>4</v>
      </c>
      <c r="EE36" s="57">
        <f>Tabla122323[[#This Row],[Columna1112]]</f>
        <v>10</v>
      </c>
      <c r="EF36" s="93">
        <v>10</v>
      </c>
      <c r="EG36" s="57"/>
      <c r="EH36" s="57"/>
      <c r="EI36" s="57"/>
      <c r="EJ36" s="57">
        <f>ROUND((Tabla122323[[#This Row],[Columna116]]*0.4),0)</f>
        <v>1</v>
      </c>
      <c r="EK36" s="57">
        <f>Tabla122323[[#This Row],[Columna1162]]</f>
        <v>2</v>
      </c>
      <c r="EL36" s="93">
        <v>2</v>
      </c>
      <c r="EM36" s="57"/>
      <c r="EN36" s="57"/>
      <c r="EO36" s="57"/>
      <c r="EP36" s="58"/>
      <c r="EQ36" s="85"/>
    </row>
    <row r="37" spans="1:392" s="64" customFormat="1" ht="13.5">
      <c r="A37" s="179">
        <v>19</v>
      </c>
      <c r="B37" s="65"/>
      <c r="C37" s="84">
        <v>35501</v>
      </c>
      <c r="D37" s="60" t="s">
        <v>124</v>
      </c>
      <c r="E37" s="57" t="s">
        <v>107</v>
      </c>
      <c r="F37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37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37" s="57">
        <f>ROUND((Tabla122323[[#This Row],[Columna6]]*0.4),0)</f>
        <v>1</v>
      </c>
      <c r="I37" s="57">
        <f>Tabla122323[[#This Row],[Columna610]]</f>
        <v>2</v>
      </c>
      <c r="J37" s="92">
        <v>2</v>
      </c>
      <c r="K37" s="73"/>
      <c r="L37" s="73"/>
      <c r="M37" s="73"/>
      <c r="N37" s="57">
        <f>ROUND((Tabla122323[[#This Row],[Columna11]]*0.4),0)</f>
        <v>36</v>
      </c>
      <c r="O37" s="57">
        <f>Tabla122323[[#This Row],[Columna1110]]</f>
        <v>90</v>
      </c>
      <c r="P37" s="93">
        <v>90</v>
      </c>
      <c r="Q37" s="57"/>
      <c r="R37" s="57"/>
      <c r="S37" s="57"/>
      <c r="T37" s="57">
        <f>ROUND((Tabla122323[[#This Row],[Columna16]]*0.4),0)</f>
        <v>3</v>
      </c>
      <c r="U37" s="57">
        <f>Tabla122323[[#This Row],[Columna162]]</f>
        <v>8</v>
      </c>
      <c r="V37" s="93">
        <v>8</v>
      </c>
      <c r="W37" s="57"/>
      <c r="X37" s="57"/>
      <c r="Y37" s="57"/>
      <c r="Z37" s="57">
        <f>ROUND((Tabla122323[[#This Row],[Columna21]]*0.4),0)</f>
        <v>2</v>
      </c>
      <c r="AA37" s="57">
        <f>Tabla122323[[#This Row],[Columna212]]</f>
        <v>4</v>
      </c>
      <c r="AB37" s="93">
        <v>4</v>
      </c>
      <c r="AC37" s="57"/>
      <c r="AD37" s="57"/>
      <c r="AE37" s="57"/>
      <c r="AF37" s="57">
        <f>ROUND((Tabla122323[[#This Row],[Columna26]]*0.4),0)</f>
        <v>12</v>
      </c>
      <c r="AG37" s="57">
        <f>Tabla122323[[#This Row],[Columna262]]</f>
        <v>30</v>
      </c>
      <c r="AH37" s="93">
        <v>30</v>
      </c>
      <c r="AI37" s="57"/>
      <c r="AJ37" s="57"/>
      <c r="AK37" s="57"/>
      <c r="AL37" s="57">
        <f>ROUND((Tabla122323[[#This Row],[Columna31]]*0.4),0)</f>
        <v>137</v>
      </c>
      <c r="AM37" s="57">
        <f>Tabla122323[[#This Row],[Columna312]]</f>
        <v>342</v>
      </c>
      <c r="AN37" s="93">
        <v>342</v>
      </c>
      <c r="AO37" s="57"/>
      <c r="AP37" s="57"/>
      <c r="AQ37" s="57"/>
      <c r="AR37" s="57">
        <f>ROUND((Tabla122323[[#This Row],[Columna36]]*0.4),0)</f>
        <v>35</v>
      </c>
      <c r="AS37" s="57">
        <f>Tabla122323[[#This Row],[Columna362]]</f>
        <v>88</v>
      </c>
      <c r="AT37" s="93">
        <v>88</v>
      </c>
      <c r="AU37" s="57"/>
      <c r="AV37" s="57"/>
      <c r="AW37" s="57"/>
      <c r="AX37" s="57">
        <f>ROUND((Tabla122323[[#This Row],[Columna41]]*0.4),0)</f>
        <v>14</v>
      </c>
      <c r="AY37" s="57">
        <f>Tabla122323[[#This Row],[Columna412]]</f>
        <v>34</v>
      </c>
      <c r="AZ37" s="93">
        <v>34</v>
      </c>
      <c r="BA37" s="57"/>
      <c r="BB37" s="57"/>
      <c r="BC37" s="57"/>
      <c r="BD37" s="57">
        <f>ROUND((Tabla122323[[#This Row],[Columna46]]*0.4),0)</f>
        <v>8</v>
      </c>
      <c r="BE37" s="57">
        <f>Tabla122323[[#This Row],[Columna462]]</f>
        <v>20</v>
      </c>
      <c r="BF37" s="93">
        <v>20</v>
      </c>
      <c r="BG37" s="57"/>
      <c r="BH37" s="57"/>
      <c r="BI37" s="57"/>
      <c r="BJ37" s="57">
        <f>ROUND((Tabla122323[[#This Row],[Columna51]]*0.4),0)</f>
        <v>2</v>
      </c>
      <c r="BK37" s="57">
        <f>Tabla122323[[#This Row],[Columna512]]</f>
        <v>4</v>
      </c>
      <c r="BL37" s="93">
        <v>4</v>
      </c>
      <c r="BM37" s="57"/>
      <c r="BN37" s="57"/>
      <c r="BO37" s="57"/>
      <c r="BP37" s="57">
        <f>ROUND((Tabla122323[[#This Row],[Columna56]]*0.4),0)</f>
        <v>1</v>
      </c>
      <c r="BQ37" s="57">
        <f>Tabla122323[[#This Row],[Columna562]]</f>
        <v>2</v>
      </c>
      <c r="BR37" s="93">
        <v>2</v>
      </c>
      <c r="BS37" s="57"/>
      <c r="BT37" s="57"/>
      <c r="BU37" s="57"/>
      <c r="BV37" s="57">
        <f>ROUND((Tabla122323[[#This Row],[Columna61]]*0.4),0)</f>
        <v>9</v>
      </c>
      <c r="BW37" s="57">
        <f>Tabla122323[[#This Row],[Columna612]]</f>
        <v>22</v>
      </c>
      <c r="BX37" s="93">
        <v>22</v>
      </c>
      <c r="BY37" s="57"/>
      <c r="BZ37" s="57"/>
      <c r="CA37" s="57"/>
      <c r="CB37" s="57">
        <f>ROUND((Tabla122323[[#This Row],[Columna66]]*0.4),0)</f>
        <v>8</v>
      </c>
      <c r="CC37" s="57">
        <f>Tabla122323[[#This Row],[Columna662]]</f>
        <v>20</v>
      </c>
      <c r="CD37" s="93">
        <v>20</v>
      </c>
      <c r="CE37" s="57"/>
      <c r="CF37" s="57"/>
      <c r="CG37" s="57"/>
      <c r="CH37" s="57">
        <f>ROUND((Tabla122323[[#This Row],[Columna71]]*0.4),0)</f>
        <v>23</v>
      </c>
      <c r="CI37" s="57">
        <f>Tabla122323[[#This Row],[Columna712]]</f>
        <v>58</v>
      </c>
      <c r="CJ37" s="93">
        <v>58</v>
      </c>
      <c r="CK37" s="57"/>
      <c r="CL37" s="57"/>
      <c r="CM37" s="57"/>
      <c r="CN37" s="57">
        <f>ROUND((Tabla122323[[#This Row],[Columna76]]*0.4),0)</f>
        <v>7</v>
      </c>
      <c r="CO37" s="57">
        <f>Tabla122323[[#This Row],[Columna762]]</f>
        <v>18</v>
      </c>
      <c r="CP37" s="93">
        <v>18</v>
      </c>
      <c r="CQ37" s="57"/>
      <c r="CR37" s="57"/>
      <c r="CS37" s="57"/>
      <c r="CT37" s="57">
        <f>ROUND((Tabla122323[[#This Row],[Columna81]]*0.4),0)</f>
        <v>7</v>
      </c>
      <c r="CU37" s="57">
        <f>Tabla122323[[#This Row],[Columna812]]</f>
        <v>18</v>
      </c>
      <c r="CV37" s="93">
        <v>18</v>
      </c>
      <c r="CW37" s="57"/>
      <c r="CX37" s="57"/>
      <c r="CY37" s="57"/>
      <c r="CZ37" s="57">
        <f>ROUND((Tabla122323[[#This Row],[Columna86]]*0.4),0)</f>
        <v>3</v>
      </c>
      <c r="DA37" s="57">
        <f>Tabla122323[[#This Row],[Columna862]]</f>
        <v>8</v>
      </c>
      <c r="DB37" s="93">
        <v>8</v>
      </c>
      <c r="DC37" s="57"/>
      <c r="DD37" s="57"/>
      <c r="DE37" s="57"/>
      <c r="DF37" s="57">
        <f>ROUND((Tabla122323[[#This Row],[Columna91]]*0.4),0)</f>
        <v>11</v>
      </c>
      <c r="DG37" s="57">
        <f>Tabla122323[[#This Row],[Columna912]]</f>
        <v>28</v>
      </c>
      <c r="DH37" s="93">
        <v>28</v>
      </c>
      <c r="DI37" s="57"/>
      <c r="DJ37" s="57"/>
      <c r="DK37" s="57"/>
      <c r="DL37" s="57">
        <f>ROUND((Tabla122323[[#This Row],[Columna96]]*0.4),0)</f>
        <v>20</v>
      </c>
      <c r="DM37" s="57">
        <f>Tabla122323[[#This Row],[Columna962]]</f>
        <v>50</v>
      </c>
      <c r="DN37" s="93">
        <v>50</v>
      </c>
      <c r="DO37" s="57"/>
      <c r="DP37" s="57"/>
      <c r="DQ37" s="57"/>
      <c r="DR37" s="57">
        <f>ROUND((Tabla122323[[#This Row],[Columna101]]*0.4),0)</f>
        <v>5</v>
      </c>
      <c r="DS37" s="57">
        <f>Tabla122323[[#This Row],[Columna1012]]</f>
        <v>12</v>
      </c>
      <c r="DT37" s="93">
        <v>12</v>
      </c>
      <c r="DU37" s="57"/>
      <c r="DV37" s="57"/>
      <c r="DW37" s="57"/>
      <c r="DX37" s="57">
        <f>ROUND((Tabla122323[[#This Row],[Columna106]]*0.4),0)</f>
        <v>4</v>
      </c>
      <c r="DY37" s="57">
        <f>Tabla122323[[#This Row],[Columna1062]]</f>
        <v>10</v>
      </c>
      <c r="DZ37" s="93">
        <v>10</v>
      </c>
      <c r="EA37" s="57"/>
      <c r="EB37" s="57"/>
      <c r="EC37" s="57"/>
      <c r="ED37" s="57">
        <f>ROUND((Tabla122323[[#This Row],[Columna111]]*0.4),0)</f>
        <v>4</v>
      </c>
      <c r="EE37" s="57">
        <f>Tabla122323[[#This Row],[Columna1112]]</f>
        <v>10</v>
      </c>
      <c r="EF37" s="93">
        <v>10</v>
      </c>
      <c r="EG37" s="57"/>
      <c r="EH37" s="57"/>
      <c r="EI37" s="57"/>
      <c r="EJ37" s="57">
        <f>ROUND((Tabla122323[[#This Row],[Columna116]]*0.4),0)</f>
        <v>1</v>
      </c>
      <c r="EK37" s="57">
        <f>Tabla122323[[#This Row],[Columna1162]]</f>
        <v>2</v>
      </c>
      <c r="EL37" s="93">
        <v>2</v>
      </c>
      <c r="EM37" s="57"/>
      <c r="EN37" s="57"/>
      <c r="EO37" s="57"/>
      <c r="EP37" s="58"/>
      <c r="EQ37" s="85"/>
    </row>
    <row r="38" spans="1:392" s="64" customFormat="1" ht="13.5">
      <c r="A38" s="179">
        <v>20</v>
      </c>
      <c r="B38" s="65"/>
      <c r="C38" s="84">
        <v>35501</v>
      </c>
      <c r="D38" s="60" t="s">
        <v>145</v>
      </c>
      <c r="E38" s="57" t="s">
        <v>107</v>
      </c>
      <c r="F38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703</v>
      </c>
      <c r="G38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1760</v>
      </c>
      <c r="H38" s="57">
        <f>ROUND((Tabla122323[[#This Row],[Columna6]]*0.4),0)</f>
        <v>2</v>
      </c>
      <c r="I38" s="57">
        <f>Tabla122323[[#This Row],[Columna610]]</f>
        <v>4</v>
      </c>
      <c r="J38" s="92">
        <v>4</v>
      </c>
      <c r="K38" s="73"/>
      <c r="L38" s="73"/>
      <c r="M38" s="73"/>
      <c r="N38" s="57">
        <f>ROUND((Tabla122323[[#This Row],[Columna11]]*0.4),0)</f>
        <v>72</v>
      </c>
      <c r="O38" s="57">
        <f>Tabla122323[[#This Row],[Columna1110]]</f>
        <v>180</v>
      </c>
      <c r="P38" s="93">
        <v>180</v>
      </c>
      <c r="Q38" s="57"/>
      <c r="R38" s="57"/>
      <c r="S38" s="57"/>
      <c r="T38" s="57">
        <f>ROUND((Tabla122323[[#This Row],[Columna16]]*0.4),0)</f>
        <v>6</v>
      </c>
      <c r="U38" s="57">
        <f>Tabla122323[[#This Row],[Columna162]]</f>
        <v>16</v>
      </c>
      <c r="V38" s="93">
        <v>16</v>
      </c>
      <c r="W38" s="57"/>
      <c r="X38" s="57"/>
      <c r="Y38" s="57"/>
      <c r="Z38" s="57">
        <f>ROUND((Tabla122323[[#This Row],[Columna21]]*0.4),0)</f>
        <v>3</v>
      </c>
      <c r="AA38" s="57">
        <f>Tabla122323[[#This Row],[Columna212]]</f>
        <v>8</v>
      </c>
      <c r="AB38" s="93">
        <v>8</v>
      </c>
      <c r="AC38" s="57"/>
      <c r="AD38" s="57"/>
      <c r="AE38" s="57"/>
      <c r="AF38" s="57">
        <f>ROUND((Tabla122323[[#This Row],[Columna26]]*0.4),0)</f>
        <v>24</v>
      </c>
      <c r="AG38" s="57">
        <f>Tabla122323[[#This Row],[Columna262]]</f>
        <v>60</v>
      </c>
      <c r="AH38" s="93">
        <v>60</v>
      </c>
      <c r="AI38" s="57"/>
      <c r="AJ38" s="57"/>
      <c r="AK38" s="57"/>
      <c r="AL38" s="57">
        <f>ROUND((Tabla122323[[#This Row],[Columna31]]*0.4),0)</f>
        <v>274</v>
      </c>
      <c r="AM38" s="57">
        <f>Tabla122323[[#This Row],[Columna312]]</f>
        <v>684</v>
      </c>
      <c r="AN38" s="93">
        <v>684</v>
      </c>
      <c r="AO38" s="57"/>
      <c r="AP38" s="57"/>
      <c r="AQ38" s="57"/>
      <c r="AR38" s="57">
        <f>ROUND((Tabla122323[[#This Row],[Columna36]]*0.4),0)</f>
        <v>70</v>
      </c>
      <c r="AS38" s="57">
        <f>Tabla122323[[#This Row],[Columna362]]</f>
        <v>176</v>
      </c>
      <c r="AT38" s="93">
        <v>176</v>
      </c>
      <c r="AU38" s="57"/>
      <c r="AV38" s="57"/>
      <c r="AW38" s="57"/>
      <c r="AX38" s="57">
        <f>ROUND((Tabla122323[[#This Row],[Columna41]]*0.4),0)</f>
        <v>27</v>
      </c>
      <c r="AY38" s="57">
        <f>Tabla122323[[#This Row],[Columna412]]</f>
        <v>68</v>
      </c>
      <c r="AZ38" s="93">
        <v>68</v>
      </c>
      <c r="BA38" s="57"/>
      <c r="BB38" s="57"/>
      <c r="BC38" s="57"/>
      <c r="BD38" s="57">
        <f>ROUND((Tabla122323[[#This Row],[Columna46]]*0.4),0)</f>
        <v>16</v>
      </c>
      <c r="BE38" s="57">
        <f>Tabla122323[[#This Row],[Columna462]]</f>
        <v>40</v>
      </c>
      <c r="BF38" s="93">
        <v>40</v>
      </c>
      <c r="BG38" s="57"/>
      <c r="BH38" s="57"/>
      <c r="BI38" s="57"/>
      <c r="BJ38" s="57">
        <f>ROUND((Tabla122323[[#This Row],[Columna51]]*0.4),0)</f>
        <v>3</v>
      </c>
      <c r="BK38" s="57">
        <f>Tabla122323[[#This Row],[Columna512]]</f>
        <v>8</v>
      </c>
      <c r="BL38" s="93">
        <v>8</v>
      </c>
      <c r="BM38" s="57"/>
      <c r="BN38" s="57"/>
      <c r="BO38" s="57"/>
      <c r="BP38" s="57">
        <f>ROUND((Tabla122323[[#This Row],[Columna56]]*0.4),0)</f>
        <v>2</v>
      </c>
      <c r="BQ38" s="57">
        <f>Tabla122323[[#This Row],[Columna562]]</f>
        <v>4</v>
      </c>
      <c r="BR38" s="93">
        <v>4</v>
      </c>
      <c r="BS38" s="57"/>
      <c r="BT38" s="57"/>
      <c r="BU38" s="57"/>
      <c r="BV38" s="57">
        <f>ROUND((Tabla122323[[#This Row],[Columna61]]*0.4),0)</f>
        <v>18</v>
      </c>
      <c r="BW38" s="57">
        <f>Tabla122323[[#This Row],[Columna612]]</f>
        <v>44</v>
      </c>
      <c r="BX38" s="93">
        <v>44</v>
      </c>
      <c r="BY38" s="57"/>
      <c r="BZ38" s="57"/>
      <c r="CA38" s="57"/>
      <c r="CB38" s="57">
        <f>ROUND((Tabla122323[[#This Row],[Columna66]]*0.4),0)</f>
        <v>16</v>
      </c>
      <c r="CC38" s="57">
        <f>Tabla122323[[#This Row],[Columna662]]</f>
        <v>40</v>
      </c>
      <c r="CD38" s="93">
        <v>40</v>
      </c>
      <c r="CE38" s="57"/>
      <c r="CF38" s="57"/>
      <c r="CG38" s="57"/>
      <c r="CH38" s="57">
        <f>ROUND((Tabla122323[[#This Row],[Columna71]]*0.4),0)</f>
        <v>46</v>
      </c>
      <c r="CI38" s="57">
        <f>Tabla122323[[#This Row],[Columna712]]</f>
        <v>116</v>
      </c>
      <c r="CJ38" s="93">
        <v>116</v>
      </c>
      <c r="CK38" s="57"/>
      <c r="CL38" s="57"/>
      <c r="CM38" s="57"/>
      <c r="CN38" s="57">
        <f>ROUND((Tabla122323[[#This Row],[Columna76]]*0.4),0)</f>
        <v>14</v>
      </c>
      <c r="CO38" s="57">
        <f>Tabla122323[[#This Row],[Columna762]]</f>
        <v>36</v>
      </c>
      <c r="CP38" s="93">
        <v>36</v>
      </c>
      <c r="CQ38" s="57"/>
      <c r="CR38" s="57"/>
      <c r="CS38" s="57"/>
      <c r="CT38" s="57">
        <f>ROUND((Tabla122323[[#This Row],[Columna81]]*0.4),0)</f>
        <v>14</v>
      </c>
      <c r="CU38" s="57">
        <f>Tabla122323[[#This Row],[Columna812]]</f>
        <v>36</v>
      </c>
      <c r="CV38" s="93">
        <v>36</v>
      </c>
      <c r="CW38" s="57"/>
      <c r="CX38" s="57"/>
      <c r="CY38" s="57"/>
      <c r="CZ38" s="57">
        <f>ROUND((Tabla122323[[#This Row],[Columna86]]*0.4),0)</f>
        <v>6</v>
      </c>
      <c r="DA38" s="57">
        <f>Tabla122323[[#This Row],[Columna862]]</f>
        <v>16</v>
      </c>
      <c r="DB38" s="93">
        <v>16</v>
      </c>
      <c r="DC38" s="57"/>
      <c r="DD38" s="57"/>
      <c r="DE38" s="57"/>
      <c r="DF38" s="57">
        <f>ROUND((Tabla122323[[#This Row],[Columna91]]*0.4),0)</f>
        <v>22</v>
      </c>
      <c r="DG38" s="57">
        <f>Tabla122323[[#This Row],[Columna912]]</f>
        <v>56</v>
      </c>
      <c r="DH38" s="93">
        <v>56</v>
      </c>
      <c r="DI38" s="57"/>
      <c r="DJ38" s="57"/>
      <c r="DK38" s="57"/>
      <c r="DL38" s="57">
        <f>ROUND((Tabla122323[[#This Row],[Columna96]]*0.4),0)</f>
        <v>40</v>
      </c>
      <c r="DM38" s="57">
        <f>Tabla122323[[#This Row],[Columna962]]</f>
        <v>100</v>
      </c>
      <c r="DN38" s="93">
        <v>100</v>
      </c>
      <c r="DO38" s="57"/>
      <c r="DP38" s="57"/>
      <c r="DQ38" s="57"/>
      <c r="DR38" s="57">
        <f>ROUND((Tabla122323[[#This Row],[Columna101]]*0.4),0)</f>
        <v>10</v>
      </c>
      <c r="DS38" s="57">
        <f>Tabla122323[[#This Row],[Columna1012]]</f>
        <v>24</v>
      </c>
      <c r="DT38" s="93">
        <v>24</v>
      </c>
      <c r="DU38" s="57"/>
      <c r="DV38" s="57"/>
      <c r="DW38" s="57"/>
      <c r="DX38" s="57">
        <f>ROUND((Tabla122323[[#This Row],[Columna106]]*0.4),0)</f>
        <v>8</v>
      </c>
      <c r="DY38" s="57">
        <f>Tabla122323[[#This Row],[Columna1062]]</f>
        <v>20</v>
      </c>
      <c r="DZ38" s="93">
        <v>20</v>
      </c>
      <c r="EA38" s="57"/>
      <c r="EB38" s="57"/>
      <c r="EC38" s="57"/>
      <c r="ED38" s="57">
        <f>ROUND((Tabla122323[[#This Row],[Columna111]]*0.4),0)</f>
        <v>8</v>
      </c>
      <c r="EE38" s="57">
        <f>Tabla122323[[#This Row],[Columna1112]]</f>
        <v>20</v>
      </c>
      <c r="EF38" s="93">
        <v>20</v>
      </c>
      <c r="EG38" s="57"/>
      <c r="EH38" s="57"/>
      <c r="EI38" s="57"/>
      <c r="EJ38" s="57">
        <f>ROUND((Tabla122323[[#This Row],[Columna116]]*0.4),0)</f>
        <v>2</v>
      </c>
      <c r="EK38" s="57">
        <f>Tabla122323[[#This Row],[Columna1162]]</f>
        <v>4</v>
      </c>
      <c r="EL38" s="93">
        <v>4</v>
      </c>
      <c r="EM38" s="57"/>
      <c r="EN38" s="57"/>
      <c r="EO38" s="57"/>
      <c r="EP38" s="58"/>
      <c r="EQ38" s="85"/>
    </row>
    <row r="39" spans="1:392" s="64" customFormat="1" ht="13.5">
      <c r="A39" s="179">
        <v>21</v>
      </c>
      <c r="B39" s="65"/>
      <c r="C39" s="84">
        <v>35501</v>
      </c>
      <c r="D39" s="60" t="s">
        <v>146</v>
      </c>
      <c r="E39" s="57" t="s">
        <v>107</v>
      </c>
      <c r="F39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39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39" s="57">
        <f>ROUND((Tabla122323[[#This Row],[Columna6]]*0.4),0)</f>
        <v>1</v>
      </c>
      <c r="I39" s="57">
        <f>Tabla122323[[#This Row],[Columna610]]</f>
        <v>2</v>
      </c>
      <c r="J39" s="92">
        <v>2</v>
      </c>
      <c r="K39" s="73"/>
      <c r="L39" s="73"/>
      <c r="M39" s="73"/>
      <c r="N39" s="57">
        <f>ROUND((Tabla122323[[#This Row],[Columna11]]*0.4),0)</f>
        <v>36</v>
      </c>
      <c r="O39" s="57">
        <f>Tabla122323[[#This Row],[Columna1110]]</f>
        <v>90</v>
      </c>
      <c r="P39" s="93">
        <v>90</v>
      </c>
      <c r="Q39" s="57"/>
      <c r="R39" s="57"/>
      <c r="S39" s="57"/>
      <c r="T39" s="57">
        <f>ROUND((Tabla122323[[#This Row],[Columna16]]*0.4),0)</f>
        <v>3</v>
      </c>
      <c r="U39" s="57">
        <f>Tabla122323[[#This Row],[Columna162]]</f>
        <v>8</v>
      </c>
      <c r="V39" s="93">
        <v>8</v>
      </c>
      <c r="W39" s="57"/>
      <c r="X39" s="57"/>
      <c r="Y39" s="57"/>
      <c r="Z39" s="57">
        <f>ROUND((Tabla122323[[#This Row],[Columna21]]*0.4),0)</f>
        <v>2</v>
      </c>
      <c r="AA39" s="57">
        <f>Tabla122323[[#This Row],[Columna212]]</f>
        <v>4</v>
      </c>
      <c r="AB39" s="93">
        <v>4</v>
      </c>
      <c r="AC39" s="57"/>
      <c r="AD39" s="57"/>
      <c r="AE39" s="57"/>
      <c r="AF39" s="57">
        <f>ROUND((Tabla122323[[#This Row],[Columna26]]*0.4),0)</f>
        <v>12</v>
      </c>
      <c r="AG39" s="57">
        <f>Tabla122323[[#This Row],[Columna262]]</f>
        <v>30</v>
      </c>
      <c r="AH39" s="93">
        <v>30</v>
      </c>
      <c r="AI39" s="57"/>
      <c r="AJ39" s="57"/>
      <c r="AK39" s="57"/>
      <c r="AL39" s="57">
        <f>ROUND((Tabla122323[[#This Row],[Columna31]]*0.4),0)</f>
        <v>137</v>
      </c>
      <c r="AM39" s="57">
        <f>Tabla122323[[#This Row],[Columna312]]</f>
        <v>342</v>
      </c>
      <c r="AN39" s="93">
        <v>342</v>
      </c>
      <c r="AO39" s="57"/>
      <c r="AP39" s="57"/>
      <c r="AQ39" s="57"/>
      <c r="AR39" s="57">
        <f>ROUND((Tabla122323[[#This Row],[Columna36]]*0.4),0)</f>
        <v>35</v>
      </c>
      <c r="AS39" s="57">
        <f>Tabla122323[[#This Row],[Columna362]]</f>
        <v>88</v>
      </c>
      <c r="AT39" s="93">
        <v>88</v>
      </c>
      <c r="AU39" s="57"/>
      <c r="AV39" s="57"/>
      <c r="AW39" s="57"/>
      <c r="AX39" s="57">
        <f>ROUND((Tabla122323[[#This Row],[Columna41]]*0.4),0)</f>
        <v>14</v>
      </c>
      <c r="AY39" s="57">
        <f>Tabla122323[[#This Row],[Columna412]]</f>
        <v>34</v>
      </c>
      <c r="AZ39" s="93">
        <v>34</v>
      </c>
      <c r="BA39" s="57"/>
      <c r="BB39" s="57"/>
      <c r="BC39" s="57"/>
      <c r="BD39" s="57">
        <f>ROUND((Tabla122323[[#This Row],[Columna46]]*0.4),0)</f>
        <v>8</v>
      </c>
      <c r="BE39" s="57">
        <f>Tabla122323[[#This Row],[Columna462]]</f>
        <v>20</v>
      </c>
      <c r="BF39" s="93">
        <v>20</v>
      </c>
      <c r="BG39" s="57"/>
      <c r="BH39" s="57"/>
      <c r="BI39" s="57"/>
      <c r="BJ39" s="57">
        <f>ROUND((Tabla122323[[#This Row],[Columna51]]*0.4),0)</f>
        <v>2</v>
      </c>
      <c r="BK39" s="57">
        <f>Tabla122323[[#This Row],[Columna512]]</f>
        <v>4</v>
      </c>
      <c r="BL39" s="93">
        <v>4</v>
      </c>
      <c r="BM39" s="57"/>
      <c r="BN39" s="57"/>
      <c r="BO39" s="57"/>
      <c r="BP39" s="57">
        <f>ROUND((Tabla122323[[#This Row],[Columna56]]*0.4),0)</f>
        <v>1</v>
      </c>
      <c r="BQ39" s="57">
        <f>Tabla122323[[#This Row],[Columna562]]</f>
        <v>2</v>
      </c>
      <c r="BR39" s="93">
        <v>2</v>
      </c>
      <c r="BS39" s="57"/>
      <c r="BT39" s="57"/>
      <c r="BU39" s="57"/>
      <c r="BV39" s="57">
        <f>ROUND((Tabla122323[[#This Row],[Columna61]]*0.4),0)</f>
        <v>9</v>
      </c>
      <c r="BW39" s="57">
        <f>Tabla122323[[#This Row],[Columna612]]</f>
        <v>22</v>
      </c>
      <c r="BX39" s="93">
        <v>22</v>
      </c>
      <c r="BY39" s="57"/>
      <c r="BZ39" s="57"/>
      <c r="CA39" s="57"/>
      <c r="CB39" s="57">
        <f>ROUND((Tabla122323[[#This Row],[Columna66]]*0.4),0)</f>
        <v>8</v>
      </c>
      <c r="CC39" s="57">
        <f>Tabla122323[[#This Row],[Columna662]]</f>
        <v>20</v>
      </c>
      <c r="CD39" s="93">
        <v>20</v>
      </c>
      <c r="CE39" s="57"/>
      <c r="CF39" s="57"/>
      <c r="CG39" s="57"/>
      <c r="CH39" s="57">
        <f>ROUND((Tabla122323[[#This Row],[Columna71]]*0.4),0)</f>
        <v>23</v>
      </c>
      <c r="CI39" s="57">
        <f>Tabla122323[[#This Row],[Columna712]]</f>
        <v>58</v>
      </c>
      <c r="CJ39" s="93">
        <v>58</v>
      </c>
      <c r="CK39" s="57"/>
      <c r="CL39" s="57"/>
      <c r="CM39" s="57"/>
      <c r="CN39" s="57">
        <f>ROUND((Tabla122323[[#This Row],[Columna76]]*0.4),0)</f>
        <v>7</v>
      </c>
      <c r="CO39" s="57">
        <f>Tabla122323[[#This Row],[Columna762]]</f>
        <v>18</v>
      </c>
      <c r="CP39" s="93">
        <v>18</v>
      </c>
      <c r="CQ39" s="57"/>
      <c r="CR39" s="57"/>
      <c r="CS39" s="57"/>
      <c r="CT39" s="57">
        <f>ROUND((Tabla122323[[#This Row],[Columna81]]*0.4),0)</f>
        <v>7</v>
      </c>
      <c r="CU39" s="57">
        <f>Tabla122323[[#This Row],[Columna812]]</f>
        <v>18</v>
      </c>
      <c r="CV39" s="93">
        <v>18</v>
      </c>
      <c r="CW39" s="57"/>
      <c r="CX39" s="57"/>
      <c r="CY39" s="57"/>
      <c r="CZ39" s="57">
        <f>ROUND((Tabla122323[[#This Row],[Columna86]]*0.4),0)</f>
        <v>3</v>
      </c>
      <c r="DA39" s="57">
        <f>Tabla122323[[#This Row],[Columna862]]</f>
        <v>8</v>
      </c>
      <c r="DB39" s="93">
        <v>8</v>
      </c>
      <c r="DC39" s="57"/>
      <c r="DD39" s="57"/>
      <c r="DE39" s="57"/>
      <c r="DF39" s="57">
        <f>ROUND((Tabla122323[[#This Row],[Columna91]]*0.4),0)</f>
        <v>11</v>
      </c>
      <c r="DG39" s="57">
        <f>Tabla122323[[#This Row],[Columna912]]</f>
        <v>28</v>
      </c>
      <c r="DH39" s="93">
        <v>28</v>
      </c>
      <c r="DI39" s="57"/>
      <c r="DJ39" s="57"/>
      <c r="DK39" s="57"/>
      <c r="DL39" s="57">
        <f>ROUND((Tabla122323[[#This Row],[Columna96]]*0.4),0)</f>
        <v>20</v>
      </c>
      <c r="DM39" s="57">
        <f>Tabla122323[[#This Row],[Columna962]]</f>
        <v>50</v>
      </c>
      <c r="DN39" s="93">
        <v>50</v>
      </c>
      <c r="DO39" s="57"/>
      <c r="DP39" s="57"/>
      <c r="DQ39" s="57"/>
      <c r="DR39" s="57">
        <f>ROUND((Tabla122323[[#This Row],[Columna101]]*0.4),0)</f>
        <v>5</v>
      </c>
      <c r="DS39" s="57">
        <f>Tabla122323[[#This Row],[Columna1012]]</f>
        <v>12</v>
      </c>
      <c r="DT39" s="93">
        <v>12</v>
      </c>
      <c r="DU39" s="57"/>
      <c r="DV39" s="57"/>
      <c r="DW39" s="57"/>
      <c r="DX39" s="57">
        <f>ROUND((Tabla122323[[#This Row],[Columna106]]*0.4),0)</f>
        <v>4</v>
      </c>
      <c r="DY39" s="57">
        <f>Tabla122323[[#This Row],[Columna1062]]</f>
        <v>10</v>
      </c>
      <c r="DZ39" s="93">
        <v>10</v>
      </c>
      <c r="EA39" s="57"/>
      <c r="EB39" s="57"/>
      <c r="EC39" s="57"/>
      <c r="ED39" s="57">
        <f>ROUND((Tabla122323[[#This Row],[Columna111]]*0.4),0)</f>
        <v>4</v>
      </c>
      <c r="EE39" s="57">
        <f>Tabla122323[[#This Row],[Columna1112]]</f>
        <v>10</v>
      </c>
      <c r="EF39" s="93">
        <v>10</v>
      </c>
      <c r="EG39" s="57"/>
      <c r="EH39" s="57"/>
      <c r="EI39" s="57"/>
      <c r="EJ39" s="57">
        <f>ROUND((Tabla122323[[#This Row],[Columna116]]*0.4),0)</f>
        <v>1</v>
      </c>
      <c r="EK39" s="57">
        <f>Tabla122323[[#This Row],[Columna1162]]</f>
        <v>2</v>
      </c>
      <c r="EL39" s="93">
        <v>2</v>
      </c>
      <c r="EM39" s="57"/>
      <c r="EN39" s="57"/>
      <c r="EO39" s="57"/>
      <c r="EP39" s="58"/>
      <c r="EQ39" s="85"/>
    </row>
    <row r="40" spans="1:392" s="64" customFormat="1" ht="13.5">
      <c r="A40" s="179">
        <v>22</v>
      </c>
      <c r="B40" s="65"/>
      <c r="C40" s="84">
        <v>35501</v>
      </c>
      <c r="D40" s="60" t="s">
        <v>125</v>
      </c>
      <c r="E40" s="57" t="s">
        <v>107</v>
      </c>
      <c r="F40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0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0" s="57">
        <f>ROUND((Tabla122323[[#This Row],[Columna6]]*0.4),0)</f>
        <v>1</v>
      </c>
      <c r="I40" s="57">
        <f>Tabla122323[[#This Row],[Columna610]]</f>
        <v>2</v>
      </c>
      <c r="J40" s="92">
        <v>2</v>
      </c>
      <c r="K40" s="73"/>
      <c r="L40" s="73"/>
      <c r="M40" s="73"/>
      <c r="N40" s="57">
        <f>ROUND((Tabla122323[[#This Row],[Columna11]]*0.4),0)</f>
        <v>36</v>
      </c>
      <c r="O40" s="57">
        <f>Tabla122323[[#This Row],[Columna1110]]</f>
        <v>90</v>
      </c>
      <c r="P40" s="93">
        <v>90</v>
      </c>
      <c r="Q40" s="57"/>
      <c r="R40" s="57"/>
      <c r="S40" s="57"/>
      <c r="T40" s="57">
        <f>ROUND((Tabla122323[[#This Row],[Columna16]]*0.4),0)</f>
        <v>3</v>
      </c>
      <c r="U40" s="57">
        <f>Tabla122323[[#This Row],[Columna162]]</f>
        <v>8</v>
      </c>
      <c r="V40" s="93">
        <v>8</v>
      </c>
      <c r="W40" s="57"/>
      <c r="X40" s="57"/>
      <c r="Y40" s="57"/>
      <c r="Z40" s="57">
        <f>ROUND((Tabla122323[[#This Row],[Columna21]]*0.4),0)</f>
        <v>2</v>
      </c>
      <c r="AA40" s="57">
        <f>Tabla122323[[#This Row],[Columna212]]</f>
        <v>4</v>
      </c>
      <c r="AB40" s="93">
        <v>4</v>
      </c>
      <c r="AC40" s="57"/>
      <c r="AD40" s="57"/>
      <c r="AE40" s="57"/>
      <c r="AF40" s="57">
        <f>ROUND((Tabla122323[[#This Row],[Columna26]]*0.4),0)</f>
        <v>12</v>
      </c>
      <c r="AG40" s="57">
        <f>Tabla122323[[#This Row],[Columna262]]</f>
        <v>30</v>
      </c>
      <c r="AH40" s="93">
        <v>30</v>
      </c>
      <c r="AI40" s="57"/>
      <c r="AJ40" s="57"/>
      <c r="AK40" s="57"/>
      <c r="AL40" s="57">
        <f>ROUND((Tabla122323[[#This Row],[Columna31]]*0.4),0)</f>
        <v>137</v>
      </c>
      <c r="AM40" s="57">
        <f>Tabla122323[[#This Row],[Columna312]]</f>
        <v>342</v>
      </c>
      <c r="AN40" s="93">
        <v>342</v>
      </c>
      <c r="AO40" s="57"/>
      <c r="AP40" s="57"/>
      <c r="AQ40" s="57"/>
      <c r="AR40" s="57">
        <f>ROUND((Tabla122323[[#This Row],[Columna36]]*0.4),0)</f>
        <v>35</v>
      </c>
      <c r="AS40" s="57">
        <f>Tabla122323[[#This Row],[Columna362]]</f>
        <v>88</v>
      </c>
      <c r="AT40" s="93">
        <v>88</v>
      </c>
      <c r="AU40" s="57"/>
      <c r="AV40" s="57"/>
      <c r="AW40" s="57"/>
      <c r="AX40" s="57">
        <f>ROUND((Tabla122323[[#This Row],[Columna41]]*0.4),0)</f>
        <v>14</v>
      </c>
      <c r="AY40" s="57">
        <f>Tabla122323[[#This Row],[Columna412]]</f>
        <v>34</v>
      </c>
      <c r="AZ40" s="93">
        <v>34</v>
      </c>
      <c r="BA40" s="57"/>
      <c r="BB40" s="57"/>
      <c r="BC40" s="57"/>
      <c r="BD40" s="57">
        <f>ROUND((Tabla122323[[#This Row],[Columna46]]*0.4),0)</f>
        <v>8</v>
      </c>
      <c r="BE40" s="57">
        <f>Tabla122323[[#This Row],[Columna462]]</f>
        <v>20</v>
      </c>
      <c r="BF40" s="93">
        <v>20</v>
      </c>
      <c r="BG40" s="57"/>
      <c r="BH40" s="57"/>
      <c r="BI40" s="57"/>
      <c r="BJ40" s="57">
        <f>ROUND((Tabla122323[[#This Row],[Columna51]]*0.4),0)</f>
        <v>2</v>
      </c>
      <c r="BK40" s="57">
        <f>Tabla122323[[#This Row],[Columna512]]</f>
        <v>4</v>
      </c>
      <c r="BL40" s="93">
        <v>4</v>
      </c>
      <c r="BM40" s="57"/>
      <c r="BN40" s="57"/>
      <c r="BO40" s="57"/>
      <c r="BP40" s="57">
        <f>ROUND((Tabla122323[[#This Row],[Columna56]]*0.4),0)</f>
        <v>1</v>
      </c>
      <c r="BQ40" s="57">
        <f>Tabla122323[[#This Row],[Columna562]]</f>
        <v>2</v>
      </c>
      <c r="BR40" s="93">
        <v>2</v>
      </c>
      <c r="BS40" s="57"/>
      <c r="BT40" s="57"/>
      <c r="BU40" s="57"/>
      <c r="BV40" s="57">
        <f>ROUND((Tabla122323[[#This Row],[Columna61]]*0.4),0)</f>
        <v>9</v>
      </c>
      <c r="BW40" s="57">
        <f>Tabla122323[[#This Row],[Columna612]]</f>
        <v>22</v>
      </c>
      <c r="BX40" s="93">
        <v>22</v>
      </c>
      <c r="BY40" s="57"/>
      <c r="BZ40" s="57"/>
      <c r="CA40" s="57"/>
      <c r="CB40" s="57">
        <f>ROUND((Tabla122323[[#This Row],[Columna66]]*0.4),0)</f>
        <v>8</v>
      </c>
      <c r="CC40" s="57">
        <f>Tabla122323[[#This Row],[Columna662]]</f>
        <v>20</v>
      </c>
      <c r="CD40" s="93">
        <v>20</v>
      </c>
      <c r="CE40" s="57"/>
      <c r="CF40" s="57"/>
      <c r="CG40" s="57"/>
      <c r="CH40" s="57">
        <f>ROUND((Tabla122323[[#This Row],[Columna71]]*0.4),0)</f>
        <v>23</v>
      </c>
      <c r="CI40" s="57">
        <f>Tabla122323[[#This Row],[Columna712]]</f>
        <v>58</v>
      </c>
      <c r="CJ40" s="93">
        <v>58</v>
      </c>
      <c r="CK40" s="57"/>
      <c r="CL40" s="57"/>
      <c r="CM40" s="57"/>
      <c r="CN40" s="57">
        <f>ROUND((Tabla122323[[#This Row],[Columna76]]*0.4),0)</f>
        <v>7</v>
      </c>
      <c r="CO40" s="57">
        <f>Tabla122323[[#This Row],[Columna762]]</f>
        <v>18</v>
      </c>
      <c r="CP40" s="93">
        <v>18</v>
      </c>
      <c r="CQ40" s="57"/>
      <c r="CR40" s="57"/>
      <c r="CS40" s="57"/>
      <c r="CT40" s="57">
        <f>ROUND((Tabla122323[[#This Row],[Columna81]]*0.4),0)</f>
        <v>7</v>
      </c>
      <c r="CU40" s="57">
        <f>Tabla122323[[#This Row],[Columna812]]</f>
        <v>18</v>
      </c>
      <c r="CV40" s="93">
        <v>18</v>
      </c>
      <c r="CW40" s="57"/>
      <c r="CX40" s="57"/>
      <c r="CY40" s="57"/>
      <c r="CZ40" s="57">
        <f>ROUND((Tabla122323[[#This Row],[Columna86]]*0.4),0)</f>
        <v>3</v>
      </c>
      <c r="DA40" s="57">
        <f>Tabla122323[[#This Row],[Columna862]]</f>
        <v>8</v>
      </c>
      <c r="DB40" s="93">
        <v>8</v>
      </c>
      <c r="DC40" s="57"/>
      <c r="DD40" s="57"/>
      <c r="DE40" s="57"/>
      <c r="DF40" s="57">
        <f>ROUND((Tabla122323[[#This Row],[Columna91]]*0.4),0)</f>
        <v>11</v>
      </c>
      <c r="DG40" s="57">
        <f>Tabla122323[[#This Row],[Columna912]]</f>
        <v>28</v>
      </c>
      <c r="DH40" s="93">
        <v>28</v>
      </c>
      <c r="DI40" s="57"/>
      <c r="DJ40" s="57"/>
      <c r="DK40" s="57"/>
      <c r="DL40" s="57">
        <f>ROUND((Tabla122323[[#This Row],[Columna96]]*0.4),0)</f>
        <v>20</v>
      </c>
      <c r="DM40" s="57">
        <f>Tabla122323[[#This Row],[Columna962]]</f>
        <v>50</v>
      </c>
      <c r="DN40" s="93">
        <v>50</v>
      </c>
      <c r="DO40" s="57"/>
      <c r="DP40" s="57"/>
      <c r="DQ40" s="57"/>
      <c r="DR40" s="57">
        <f>ROUND((Tabla122323[[#This Row],[Columna101]]*0.4),0)</f>
        <v>5</v>
      </c>
      <c r="DS40" s="57">
        <f>Tabla122323[[#This Row],[Columna1012]]</f>
        <v>12</v>
      </c>
      <c r="DT40" s="93">
        <v>12</v>
      </c>
      <c r="DU40" s="57"/>
      <c r="DV40" s="57"/>
      <c r="DW40" s="57"/>
      <c r="DX40" s="57">
        <f>ROUND((Tabla122323[[#This Row],[Columna106]]*0.4),0)</f>
        <v>4</v>
      </c>
      <c r="DY40" s="57">
        <f>Tabla122323[[#This Row],[Columna1062]]</f>
        <v>10</v>
      </c>
      <c r="DZ40" s="93">
        <v>10</v>
      </c>
      <c r="EA40" s="57"/>
      <c r="EB40" s="57"/>
      <c r="EC40" s="57"/>
      <c r="ED40" s="57">
        <f>ROUND((Tabla122323[[#This Row],[Columna111]]*0.4),0)</f>
        <v>4</v>
      </c>
      <c r="EE40" s="57">
        <f>Tabla122323[[#This Row],[Columna1112]]</f>
        <v>10</v>
      </c>
      <c r="EF40" s="93">
        <v>10</v>
      </c>
      <c r="EG40" s="57"/>
      <c r="EH40" s="57"/>
      <c r="EI40" s="57"/>
      <c r="EJ40" s="57">
        <f>ROUND((Tabla122323[[#This Row],[Columna116]]*0.4),0)</f>
        <v>1</v>
      </c>
      <c r="EK40" s="57">
        <f>Tabla122323[[#This Row],[Columna1162]]</f>
        <v>2</v>
      </c>
      <c r="EL40" s="93">
        <v>2</v>
      </c>
      <c r="EM40" s="57"/>
      <c r="EN40" s="57"/>
      <c r="EO40" s="57"/>
      <c r="EP40" s="58"/>
      <c r="EQ40" s="85"/>
    </row>
    <row r="41" spans="1:392" s="64" customFormat="1" ht="13.5">
      <c r="A41" s="179">
        <v>23</v>
      </c>
      <c r="B41" s="65"/>
      <c r="C41" s="84">
        <v>35501</v>
      </c>
      <c r="D41" s="60" t="s">
        <v>126</v>
      </c>
      <c r="E41" s="57" t="s">
        <v>107</v>
      </c>
      <c r="F41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1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1" s="57">
        <f>ROUND((Tabla122323[[#This Row],[Columna6]]*0.4),0)</f>
        <v>1</v>
      </c>
      <c r="I41" s="57">
        <f>Tabla122323[[#This Row],[Columna610]]</f>
        <v>2</v>
      </c>
      <c r="J41" s="92">
        <v>2</v>
      </c>
      <c r="K41" s="73"/>
      <c r="L41" s="73"/>
      <c r="M41" s="73"/>
      <c r="N41" s="57">
        <f>ROUND((Tabla122323[[#This Row],[Columna11]]*0.4),0)</f>
        <v>36</v>
      </c>
      <c r="O41" s="57">
        <f>Tabla122323[[#This Row],[Columna1110]]</f>
        <v>90</v>
      </c>
      <c r="P41" s="93">
        <v>90</v>
      </c>
      <c r="Q41" s="57"/>
      <c r="R41" s="57"/>
      <c r="S41" s="57"/>
      <c r="T41" s="57">
        <f>ROUND((Tabla122323[[#This Row],[Columna16]]*0.4),0)</f>
        <v>3</v>
      </c>
      <c r="U41" s="57">
        <f>Tabla122323[[#This Row],[Columna162]]</f>
        <v>8</v>
      </c>
      <c r="V41" s="93">
        <v>8</v>
      </c>
      <c r="W41" s="57"/>
      <c r="X41" s="57"/>
      <c r="Y41" s="57"/>
      <c r="Z41" s="57">
        <f>ROUND((Tabla122323[[#This Row],[Columna21]]*0.4),0)</f>
        <v>2</v>
      </c>
      <c r="AA41" s="57">
        <f>Tabla122323[[#This Row],[Columna212]]</f>
        <v>4</v>
      </c>
      <c r="AB41" s="93">
        <v>4</v>
      </c>
      <c r="AC41" s="57"/>
      <c r="AD41" s="57"/>
      <c r="AE41" s="57"/>
      <c r="AF41" s="57">
        <f>ROUND((Tabla122323[[#This Row],[Columna26]]*0.4),0)</f>
        <v>12</v>
      </c>
      <c r="AG41" s="57">
        <f>Tabla122323[[#This Row],[Columna262]]</f>
        <v>30</v>
      </c>
      <c r="AH41" s="93">
        <v>30</v>
      </c>
      <c r="AI41" s="57"/>
      <c r="AJ41" s="57"/>
      <c r="AK41" s="57"/>
      <c r="AL41" s="57">
        <f>ROUND((Tabla122323[[#This Row],[Columna31]]*0.4),0)</f>
        <v>137</v>
      </c>
      <c r="AM41" s="57">
        <f>Tabla122323[[#This Row],[Columna312]]</f>
        <v>342</v>
      </c>
      <c r="AN41" s="93">
        <v>342</v>
      </c>
      <c r="AO41" s="57"/>
      <c r="AP41" s="57"/>
      <c r="AQ41" s="57"/>
      <c r="AR41" s="57">
        <f>ROUND((Tabla122323[[#This Row],[Columna36]]*0.4),0)</f>
        <v>35</v>
      </c>
      <c r="AS41" s="57">
        <f>Tabla122323[[#This Row],[Columna362]]</f>
        <v>88</v>
      </c>
      <c r="AT41" s="93">
        <v>88</v>
      </c>
      <c r="AU41" s="57"/>
      <c r="AV41" s="57"/>
      <c r="AW41" s="57"/>
      <c r="AX41" s="57">
        <f>ROUND((Tabla122323[[#This Row],[Columna41]]*0.4),0)</f>
        <v>14</v>
      </c>
      <c r="AY41" s="57">
        <f>Tabla122323[[#This Row],[Columna412]]</f>
        <v>34</v>
      </c>
      <c r="AZ41" s="93">
        <v>34</v>
      </c>
      <c r="BA41" s="57"/>
      <c r="BB41" s="57"/>
      <c r="BC41" s="57"/>
      <c r="BD41" s="57">
        <f>ROUND((Tabla122323[[#This Row],[Columna46]]*0.4),0)</f>
        <v>8</v>
      </c>
      <c r="BE41" s="57">
        <f>Tabla122323[[#This Row],[Columna462]]</f>
        <v>20</v>
      </c>
      <c r="BF41" s="93">
        <v>20</v>
      </c>
      <c r="BG41" s="57"/>
      <c r="BH41" s="57"/>
      <c r="BI41" s="57"/>
      <c r="BJ41" s="57">
        <f>ROUND((Tabla122323[[#This Row],[Columna51]]*0.4),0)</f>
        <v>2</v>
      </c>
      <c r="BK41" s="57">
        <f>Tabla122323[[#This Row],[Columna512]]</f>
        <v>4</v>
      </c>
      <c r="BL41" s="93">
        <v>4</v>
      </c>
      <c r="BM41" s="57"/>
      <c r="BN41" s="57"/>
      <c r="BO41" s="57"/>
      <c r="BP41" s="57">
        <f>ROUND((Tabla122323[[#This Row],[Columna56]]*0.4),0)</f>
        <v>1</v>
      </c>
      <c r="BQ41" s="57">
        <f>Tabla122323[[#This Row],[Columna562]]</f>
        <v>2</v>
      </c>
      <c r="BR41" s="93">
        <v>2</v>
      </c>
      <c r="BS41" s="57"/>
      <c r="BT41" s="57"/>
      <c r="BU41" s="57"/>
      <c r="BV41" s="57">
        <f>ROUND((Tabla122323[[#This Row],[Columna61]]*0.4),0)</f>
        <v>9</v>
      </c>
      <c r="BW41" s="57">
        <f>Tabla122323[[#This Row],[Columna612]]</f>
        <v>22</v>
      </c>
      <c r="BX41" s="93">
        <v>22</v>
      </c>
      <c r="BY41" s="57"/>
      <c r="BZ41" s="57"/>
      <c r="CA41" s="57"/>
      <c r="CB41" s="57">
        <f>ROUND((Tabla122323[[#This Row],[Columna66]]*0.4),0)</f>
        <v>8</v>
      </c>
      <c r="CC41" s="57">
        <f>Tabla122323[[#This Row],[Columna662]]</f>
        <v>20</v>
      </c>
      <c r="CD41" s="93">
        <v>20</v>
      </c>
      <c r="CE41" s="57"/>
      <c r="CF41" s="57"/>
      <c r="CG41" s="57"/>
      <c r="CH41" s="57">
        <f>ROUND((Tabla122323[[#This Row],[Columna71]]*0.4),0)</f>
        <v>23</v>
      </c>
      <c r="CI41" s="57">
        <f>Tabla122323[[#This Row],[Columna712]]</f>
        <v>58</v>
      </c>
      <c r="CJ41" s="93">
        <v>58</v>
      </c>
      <c r="CK41" s="57"/>
      <c r="CL41" s="57"/>
      <c r="CM41" s="57"/>
      <c r="CN41" s="57">
        <f>ROUND((Tabla122323[[#This Row],[Columna76]]*0.4),0)</f>
        <v>7</v>
      </c>
      <c r="CO41" s="57">
        <f>Tabla122323[[#This Row],[Columna762]]</f>
        <v>18</v>
      </c>
      <c r="CP41" s="93">
        <v>18</v>
      </c>
      <c r="CQ41" s="57"/>
      <c r="CR41" s="57"/>
      <c r="CS41" s="57"/>
      <c r="CT41" s="57">
        <f>ROUND((Tabla122323[[#This Row],[Columna81]]*0.4),0)</f>
        <v>7</v>
      </c>
      <c r="CU41" s="57">
        <f>Tabla122323[[#This Row],[Columna812]]</f>
        <v>18</v>
      </c>
      <c r="CV41" s="93">
        <v>18</v>
      </c>
      <c r="CW41" s="57"/>
      <c r="CX41" s="57"/>
      <c r="CY41" s="57"/>
      <c r="CZ41" s="57">
        <f>ROUND((Tabla122323[[#This Row],[Columna86]]*0.4),0)</f>
        <v>3</v>
      </c>
      <c r="DA41" s="57">
        <f>Tabla122323[[#This Row],[Columna862]]</f>
        <v>8</v>
      </c>
      <c r="DB41" s="93">
        <v>8</v>
      </c>
      <c r="DC41" s="57"/>
      <c r="DD41" s="57"/>
      <c r="DE41" s="57"/>
      <c r="DF41" s="57">
        <f>ROUND((Tabla122323[[#This Row],[Columna91]]*0.4),0)</f>
        <v>11</v>
      </c>
      <c r="DG41" s="57">
        <f>Tabla122323[[#This Row],[Columna912]]</f>
        <v>28</v>
      </c>
      <c r="DH41" s="93">
        <v>28</v>
      </c>
      <c r="DI41" s="57"/>
      <c r="DJ41" s="57"/>
      <c r="DK41" s="57"/>
      <c r="DL41" s="57">
        <f>ROUND((Tabla122323[[#This Row],[Columna96]]*0.4),0)</f>
        <v>20</v>
      </c>
      <c r="DM41" s="57">
        <f>Tabla122323[[#This Row],[Columna962]]</f>
        <v>50</v>
      </c>
      <c r="DN41" s="93">
        <v>50</v>
      </c>
      <c r="DO41" s="57"/>
      <c r="DP41" s="57"/>
      <c r="DQ41" s="57"/>
      <c r="DR41" s="57">
        <f>ROUND((Tabla122323[[#This Row],[Columna101]]*0.4),0)</f>
        <v>5</v>
      </c>
      <c r="DS41" s="57">
        <f>Tabla122323[[#This Row],[Columna1012]]</f>
        <v>12</v>
      </c>
      <c r="DT41" s="93">
        <v>12</v>
      </c>
      <c r="DU41" s="57"/>
      <c r="DV41" s="57"/>
      <c r="DW41" s="57"/>
      <c r="DX41" s="57">
        <f>ROUND((Tabla122323[[#This Row],[Columna106]]*0.4),0)</f>
        <v>4</v>
      </c>
      <c r="DY41" s="57">
        <f>Tabla122323[[#This Row],[Columna1062]]</f>
        <v>10</v>
      </c>
      <c r="DZ41" s="93">
        <v>10</v>
      </c>
      <c r="EA41" s="57"/>
      <c r="EB41" s="57"/>
      <c r="EC41" s="57"/>
      <c r="ED41" s="57">
        <f>ROUND((Tabla122323[[#This Row],[Columna111]]*0.4),0)</f>
        <v>4</v>
      </c>
      <c r="EE41" s="57">
        <f>Tabla122323[[#This Row],[Columna1112]]</f>
        <v>10</v>
      </c>
      <c r="EF41" s="93">
        <v>10</v>
      </c>
      <c r="EG41" s="57"/>
      <c r="EH41" s="57"/>
      <c r="EI41" s="57"/>
      <c r="EJ41" s="57">
        <f>ROUND((Tabla122323[[#This Row],[Columna116]]*0.4),0)</f>
        <v>1</v>
      </c>
      <c r="EK41" s="57">
        <f>Tabla122323[[#This Row],[Columna1162]]</f>
        <v>2</v>
      </c>
      <c r="EL41" s="93">
        <v>2</v>
      </c>
      <c r="EM41" s="57"/>
      <c r="EN41" s="57"/>
      <c r="EO41" s="57"/>
      <c r="EP41" s="58"/>
      <c r="EQ41" s="85"/>
    </row>
    <row r="42" spans="1:392" s="64" customFormat="1" ht="13.5">
      <c r="A42" s="179">
        <v>24</v>
      </c>
      <c r="B42" s="65"/>
      <c r="C42" s="84">
        <v>35501</v>
      </c>
      <c r="D42" s="60" t="s">
        <v>127</v>
      </c>
      <c r="E42" s="57" t="s">
        <v>107</v>
      </c>
      <c r="F42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2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2" s="57">
        <f>ROUND((Tabla122323[[#This Row],[Columna6]]*0.4),0)</f>
        <v>1</v>
      </c>
      <c r="I42" s="57">
        <f>Tabla122323[[#This Row],[Columna610]]</f>
        <v>2</v>
      </c>
      <c r="J42" s="92">
        <v>2</v>
      </c>
      <c r="K42" s="73"/>
      <c r="L42" s="73"/>
      <c r="M42" s="73"/>
      <c r="N42" s="57">
        <f>ROUND((Tabla122323[[#This Row],[Columna11]]*0.4),0)</f>
        <v>36</v>
      </c>
      <c r="O42" s="57">
        <f>Tabla122323[[#This Row],[Columna1110]]</f>
        <v>90</v>
      </c>
      <c r="P42" s="93">
        <v>90</v>
      </c>
      <c r="Q42" s="57"/>
      <c r="R42" s="57"/>
      <c r="S42" s="57"/>
      <c r="T42" s="57">
        <f>ROUND((Tabla122323[[#This Row],[Columna16]]*0.4),0)</f>
        <v>3</v>
      </c>
      <c r="U42" s="57">
        <f>Tabla122323[[#This Row],[Columna162]]</f>
        <v>8</v>
      </c>
      <c r="V42" s="93">
        <v>8</v>
      </c>
      <c r="W42" s="57"/>
      <c r="X42" s="57"/>
      <c r="Y42" s="57"/>
      <c r="Z42" s="57">
        <f>ROUND((Tabla122323[[#This Row],[Columna21]]*0.4),0)</f>
        <v>2</v>
      </c>
      <c r="AA42" s="57">
        <f>Tabla122323[[#This Row],[Columna212]]</f>
        <v>4</v>
      </c>
      <c r="AB42" s="93">
        <v>4</v>
      </c>
      <c r="AC42" s="57"/>
      <c r="AD42" s="57"/>
      <c r="AE42" s="57"/>
      <c r="AF42" s="57">
        <f>ROUND((Tabla122323[[#This Row],[Columna26]]*0.4),0)</f>
        <v>12</v>
      </c>
      <c r="AG42" s="57">
        <f>Tabla122323[[#This Row],[Columna262]]</f>
        <v>30</v>
      </c>
      <c r="AH42" s="93">
        <v>30</v>
      </c>
      <c r="AI42" s="57"/>
      <c r="AJ42" s="57"/>
      <c r="AK42" s="57"/>
      <c r="AL42" s="57">
        <f>ROUND((Tabla122323[[#This Row],[Columna31]]*0.4),0)</f>
        <v>137</v>
      </c>
      <c r="AM42" s="57">
        <f>Tabla122323[[#This Row],[Columna312]]</f>
        <v>342</v>
      </c>
      <c r="AN42" s="93">
        <v>342</v>
      </c>
      <c r="AO42" s="57"/>
      <c r="AP42" s="57"/>
      <c r="AQ42" s="57"/>
      <c r="AR42" s="57">
        <f>ROUND((Tabla122323[[#This Row],[Columna36]]*0.4),0)</f>
        <v>35</v>
      </c>
      <c r="AS42" s="57">
        <f>Tabla122323[[#This Row],[Columna362]]</f>
        <v>88</v>
      </c>
      <c r="AT42" s="93">
        <v>88</v>
      </c>
      <c r="AU42" s="57"/>
      <c r="AV42" s="57"/>
      <c r="AW42" s="57"/>
      <c r="AX42" s="57">
        <f>ROUND((Tabla122323[[#This Row],[Columna41]]*0.4),0)</f>
        <v>14</v>
      </c>
      <c r="AY42" s="57">
        <f>Tabla122323[[#This Row],[Columna412]]</f>
        <v>34</v>
      </c>
      <c r="AZ42" s="93">
        <v>34</v>
      </c>
      <c r="BA42" s="57"/>
      <c r="BB42" s="57"/>
      <c r="BC42" s="57"/>
      <c r="BD42" s="57">
        <f>ROUND((Tabla122323[[#This Row],[Columna46]]*0.4),0)</f>
        <v>8</v>
      </c>
      <c r="BE42" s="57">
        <f>Tabla122323[[#This Row],[Columna462]]</f>
        <v>20</v>
      </c>
      <c r="BF42" s="93">
        <v>20</v>
      </c>
      <c r="BG42" s="57"/>
      <c r="BH42" s="57"/>
      <c r="BI42" s="57"/>
      <c r="BJ42" s="57">
        <f>ROUND((Tabla122323[[#This Row],[Columna51]]*0.4),0)</f>
        <v>2</v>
      </c>
      <c r="BK42" s="57">
        <f>Tabla122323[[#This Row],[Columna512]]</f>
        <v>4</v>
      </c>
      <c r="BL42" s="93">
        <v>4</v>
      </c>
      <c r="BM42" s="57"/>
      <c r="BN42" s="57"/>
      <c r="BO42" s="57"/>
      <c r="BP42" s="57">
        <f>ROUND((Tabla122323[[#This Row],[Columna56]]*0.4),0)</f>
        <v>1</v>
      </c>
      <c r="BQ42" s="57">
        <f>Tabla122323[[#This Row],[Columna562]]</f>
        <v>2</v>
      </c>
      <c r="BR42" s="93">
        <v>2</v>
      </c>
      <c r="BS42" s="57"/>
      <c r="BT42" s="57"/>
      <c r="BU42" s="57"/>
      <c r="BV42" s="57">
        <f>ROUND((Tabla122323[[#This Row],[Columna61]]*0.4),0)</f>
        <v>9</v>
      </c>
      <c r="BW42" s="57">
        <f>Tabla122323[[#This Row],[Columna612]]</f>
        <v>22</v>
      </c>
      <c r="BX42" s="93">
        <v>22</v>
      </c>
      <c r="BY42" s="57"/>
      <c r="BZ42" s="57"/>
      <c r="CA42" s="57"/>
      <c r="CB42" s="57">
        <f>ROUND((Tabla122323[[#This Row],[Columna66]]*0.4),0)</f>
        <v>8</v>
      </c>
      <c r="CC42" s="57">
        <f>Tabla122323[[#This Row],[Columna662]]</f>
        <v>20</v>
      </c>
      <c r="CD42" s="93">
        <v>20</v>
      </c>
      <c r="CE42" s="57"/>
      <c r="CF42" s="57"/>
      <c r="CG42" s="57"/>
      <c r="CH42" s="57">
        <f>ROUND((Tabla122323[[#This Row],[Columna71]]*0.4),0)</f>
        <v>23</v>
      </c>
      <c r="CI42" s="57">
        <f>Tabla122323[[#This Row],[Columna712]]</f>
        <v>58</v>
      </c>
      <c r="CJ42" s="93">
        <v>58</v>
      </c>
      <c r="CK42" s="57"/>
      <c r="CL42" s="57"/>
      <c r="CM42" s="57"/>
      <c r="CN42" s="57">
        <f>ROUND((Tabla122323[[#This Row],[Columna76]]*0.4),0)</f>
        <v>7</v>
      </c>
      <c r="CO42" s="57">
        <f>Tabla122323[[#This Row],[Columna762]]</f>
        <v>18</v>
      </c>
      <c r="CP42" s="93">
        <v>18</v>
      </c>
      <c r="CQ42" s="57"/>
      <c r="CR42" s="57"/>
      <c r="CS42" s="57"/>
      <c r="CT42" s="57">
        <f>ROUND((Tabla122323[[#This Row],[Columna81]]*0.4),0)</f>
        <v>7</v>
      </c>
      <c r="CU42" s="57">
        <f>Tabla122323[[#This Row],[Columna812]]</f>
        <v>18</v>
      </c>
      <c r="CV42" s="93">
        <v>18</v>
      </c>
      <c r="CW42" s="57"/>
      <c r="CX42" s="57"/>
      <c r="CY42" s="57"/>
      <c r="CZ42" s="57">
        <f>ROUND((Tabla122323[[#This Row],[Columna86]]*0.4),0)</f>
        <v>3</v>
      </c>
      <c r="DA42" s="57">
        <f>Tabla122323[[#This Row],[Columna862]]</f>
        <v>8</v>
      </c>
      <c r="DB42" s="93">
        <v>8</v>
      </c>
      <c r="DC42" s="57"/>
      <c r="DD42" s="57"/>
      <c r="DE42" s="57"/>
      <c r="DF42" s="57">
        <f>ROUND((Tabla122323[[#This Row],[Columna91]]*0.4),0)</f>
        <v>11</v>
      </c>
      <c r="DG42" s="57">
        <f>Tabla122323[[#This Row],[Columna912]]</f>
        <v>28</v>
      </c>
      <c r="DH42" s="93">
        <v>28</v>
      </c>
      <c r="DI42" s="57"/>
      <c r="DJ42" s="57"/>
      <c r="DK42" s="57"/>
      <c r="DL42" s="57">
        <f>ROUND((Tabla122323[[#This Row],[Columna96]]*0.4),0)</f>
        <v>20</v>
      </c>
      <c r="DM42" s="57">
        <f>Tabla122323[[#This Row],[Columna962]]</f>
        <v>50</v>
      </c>
      <c r="DN42" s="93">
        <v>50</v>
      </c>
      <c r="DO42" s="57"/>
      <c r="DP42" s="57"/>
      <c r="DQ42" s="57"/>
      <c r="DR42" s="57">
        <f>ROUND((Tabla122323[[#This Row],[Columna101]]*0.4),0)</f>
        <v>5</v>
      </c>
      <c r="DS42" s="57">
        <f>Tabla122323[[#This Row],[Columna1012]]</f>
        <v>12</v>
      </c>
      <c r="DT42" s="93">
        <v>12</v>
      </c>
      <c r="DU42" s="57"/>
      <c r="DV42" s="57"/>
      <c r="DW42" s="57"/>
      <c r="DX42" s="57">
        <f>ROUND((Tabla122323[[#This Row],[Columna106]]*0.4),0)</f>
        <v>4</v>
      </c>
      <c r="DY42" s="57">
        <f>Tabla122323[[#This Row],[Columna1062]]</f>
        <v>10</v>
      </c>
      <c r="DZ42" s="93">
        <v>10</v>
      </c>
      <c r="EA42" s="57"/>
      <c r="EB42" s="57"/>
      <c r="EC42" s="57"/>
      <c r="ED42" s="57">
        <f>ROUND((Tabla122323[[#This Row],[Columna111]]*0.4),0)</f>
        <v>4</v>
      </c>
      <c r="EE42" s="57">
        <f>Tabla122323[[#This Row],[Columna1112]]</f>
        <v>10</v>
      </c>
      <c r="EF42" s="93">
        <v>10</v>
      </c>
      <c r="EG42" s="57"/>
      <c r="EH42" s="57"/>
      <c r="EI42" s="57"/>
      <c r="EJ42" s="57">
        <f>ROUND((Tabla122323[[#This Row],[Columna116]]*0.4),0)</f>
        <v>1</v>
      </c>
      <c r="EK42" s="57">
        <f>Tabla122323[[#This Row],[Columna1162]]</f>
        <v>2</v>
      </c>
      <c r="EL42" s="93">
        <v>2</v>
      </c>
      <c r="EM42" s="57"/>
      <c r="EN42" s="57"/>
      <c r="EO42" s="57"/>
      <c r="EP42" s="58"/>
      <c r="EQ42" s="85"/>
    </row>
    <row r="43" spans="1:392" s="64" customFormat="1" ht="13.5">
      <c r="A43" s="179">
        <v>25</v>
      </c>
      <c r="B43" s="65"/>
      <c r="C43" s="84">
        <v>35501</v>
      </c>
      <c r="D43" s="60" t="s">
        <v>327</v>
      </c>
      <c r="E43" s="57" t="s">
        <v>107</v>
      </c>
      <c r="F43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3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3" s="57">
        <f>ROUND((Tabla122323[[#This Row],[Columna6]]*0.4),0)</f>
        <v>1</v>
      </c>
      <c r="I43" s="57">
        <f>Tabla122323[[#This Row],[Columna610]]</f>
        <v>2</v>
      </c>
      <c r="J43" s="92">
        <v>2</v>
      </c>
      <c r="K43" s="73"/>
      <c r="L43" s="73"/>
      <c r="M43" s="73"/>
      <c r="N43" s="57">
        <f>ROUND((Tabla122323[[#This Row],[Columna11]]*0.4),0)</f>
        <v>36</v>
      </c>
      <c r="O43" s="57">
        <f>Tabla122323[[#This Row],[Columna1110]]</f>
        <v>90</v>
      </c>
      <c r="P43" s="93">
        <v>90</v>
      </c>
      <c r="Q43" s="57"/>
      <c r="R43" s="57"/>
      <c r="S43" s="57"/>
      <c r="T43" s="57">
        <f>ROUND((Tabla122323[[#This Row],[Columna16]]*0.4),0)</f>
        <v>3</v>
      </c>
      <c r="U43" s="57">
        <f>Tabla122323[[#This Row],[Columna162]]</f>
        <v>8</v>
      </c>
      <c r="V43" s="93">
        <v>8</v>
      </c>
      <c r="W43" s="57"/>
      <c r="X43" s="57"/>
      <c r="Y43" s="57"/>
      <c r="Z43" s="57">
        <f>ROUND((Tabla122323[[#This Row],[Columna21]]*0.4),0)</f>
        <v>2</v>
      </c>
      <c r="AA43" s="57">
        <f>Tabla122323[[#This Row],[Columna212]]</f>
        <v>4</v>
      </c>
      <c r="AB43" s="93">
        <v>4</v>
      </c>
      <c r="AC43" s="57"/>
      <c r="AD43" s="57"/>
      <c r="AE43" s="57"/>
      <c r="AF43" s="57">
        <f>ROUND((Tabla122323[[#This Row],[Columna26]]*0.4),0)</f>
        <v>12</v>
      </c>
      <c r="AG43" s="57">
        <f>Tabla122323[[#This Row],[Columna262]]</f>
        <v>30</v>
      </c>
      <c r="AH43" s="93">
        <v>30</v>
      </c>
      <c r="AI43" s="57"/>
      <c r="AJ43" s="57"/>
      <c r="AK43" s="57"/>
      <c r="AL43" s="57">
        <f>ROUND((Tabla122323[[#This Row],[Columna31]]*0.4),0)</f>
        <v>137</v>
      </c>
      <c r="AM43" s="57">
        <f>Tabla122323[[#This Row],[Columna312]]</f>
        <v>342</v>
      </c>
      <c r="AN43" s="93">
        <v>342</v>
      </c>
      <c r="AO43" s="57"/>
      <c r="AP43" s="57"/>
      <c r="AQ43" s="57"/>
      <c r="AR43" s="57">
        <f>ROUND((Tabla122323[[#This Row],[Columna36]]*0.4),0)</f>
        <v>35</v>
      </c>
      <c r="AS43" s="57">
        <f>Tabla122323[[#This Row],[Columna362]]</f>
        <v>88</v>
      </c>
      <c r="AT43" s="93">
        <v>88</v>
      </c>
      <c r="AU43" s="57"/>
      <c r="AV43" s="57"/>
      <c r="AW43" s="57"/>
      <c r="AX43" s="57">
        <f>ROUND((Tabla122323[[#This Row],[Columna41]]*0.4),0)</f>
        <v>14</v>
      </c>
      <c r="AY43" s="57">
        <f>Tabla122323[[#This Row],[Columna412]]</f>
        <v>34</v>
      </c>
      <c r="AZ43" s="93">
        <v>34</v>
      </c>
      <c r="BA43" s="57"/>
      <c r="BB43" s="57"/>
      <c r="BC43" s="57"/>
      <c r="BD43" s="57">
        <f>ROUND((Tabla122323[[#This Row],[Columna46]]*0.4),0)</f>
        <v>8</v>
      </c>
      <c r="BE43" s="57">
        <f>Tabla122323[[#This Row],[Columna462]]</f>
        <v>20</v>
      </c>
      <c r="BF43" s="93">
        <v>20</v>
      </c>
      <c r="BG43" s="57"/>
      <c r="BH43" s="57"/>
      <c r="BI43" s="57"/>
      <c r="BJ43" s="57">
        <f>ROUND((Tabla122323[[#This Row],[Columna51]]*0.4),0)</f>
        <v>2</v>
      </c>
      <c r="BK43" s="57">
        <f>Tabla122323[[#This Row],[Columna512]]</f>
        <v>4</v>
      </c>
      <c r="BL43" s="93">
        <v>4</v>
      </c>
      <c r="BM43" s="57"/>
      <c r="BN43" s="57"/>
      <c r="BO43" s="57"/>
      <c r="BP43" s="57">
        <f>ROUND((Tabla122323[[#This Row],[Columna56]]*0.4),0)</f>
        <v>1</v>
      </c>
      <c r="BQ43" s="57">
        <f>Tabla122323[[#This Row],[Columna562]]</f>
        <v>2</v>
      </c>
      <c r="BR43" s="93">
        <v>2</v>
      </c>
      <c r="BS43" s="57"/>
      <c r="BT43" s="57"/>
      <c r="BU43" s="57"/>
      <c r="BV43" s="57">
        <f>ROUND((Tabla122323[[#This Row],[Columna61]]*0.4),0)</f>
        <v>9</v>
      </c>
      <c r="BW43" s="57">
        <f>Tabla122323[[#This Row],[Columna612]]</f>
        <v>22</v>
      </c>
      <c r="BX43" s="93">
        <v>22</v>
      </c>
      <c r="BY43" s="57"/>
      <c r="BZ43" s="57"/>
      <c r="CA43" s="57"/>
      <c r="CB43" s="57">
        <f>ROUND((Tabla122323[[#This Row],[Columna66]]*0.4),0)</f>
        <v>8</v>
      </c>
      <c r="CC43" s="57">
        <f>Tabla122323[[#This Row],[Columna662]]</f>
        <v>20</v>
      </c>
      <c r="CD43" s="93">
        <v>20</v>
      </c>
      <c r="CE43" s="57"/>
      <c r="CF43" s="57"/>
      <c r="CG43" s="57"/>
      <c r="CH43" s="57">
        <f>ROUND((Tabla122323[[#This Row],[Columna71]]*0.4),0)</f>
        <v>23</v>
      </c>
      <c r="CI43" s="57">
        <f>Tabla122323[[#This Row],[Columna712]]</f>
        <v>58</v>
      </c>
      <c r="CJ43" s="93">
        <v>58</v>
      </c>
      <c r="CK43" s="57"/>
      <c r="CL43" s="57"/>
      <c r="CM43" s="57"/>
      <c r="CN43" s="57">
        <f>ROUND((Tabla122323[[#This Row],[Columna76]]*0.4),0)</f>
        <v>7</v>
      </c>
      <c r="CO43" s="57">
        <f>Tabla122323[[#This Row],[Columna762]]</f>
        <v>18</v>
      </c>
      <c r="CP43" s="93">
        <v>18</v>
      </c>
      <c r="CQ43" s="57"/>
      <c r="CR43" s="57"/>
      <c r="CS43" s="57"/>
      <c r="CT43" s="57">
        <f>ROUND((Tabla122323[[#This Row],[Columna81]]*0.4),0)</f>
        <v>7</v>
      </c>
      <c r="CU43" s="57">
        <f>Tabla122323[[#This Row],[Columna812]]</f>
        <v>18</v>
      </c>
      <c r="CV43" s="93">
        <v>18</v>
      </c>
      <c r="CW43" s="57"/>
      <c r="CX43" s="57"/>
      <c r="CY43" s="57"/>
      <c r="CZ43" s="57">
        <f>ROUND((Tabla122323[[#This Row],[Columna86]]*0.4),0)</f>
        <v>3</v>
      </c>
      <c r="DA43" s="57">
        <f>Tabla122323[[#This Row],[Columna862]]</f>
        <v>8</v>
      </c>
      <c r="DB43" s="93">
        <v>8</v>
      </c>
      <c r="DC43" s="57"/>
      <c r="DD43" s="57"/>
      <c r="DE43" s="57"/>
      <c r="DF43" s="57">
        <f>ROUND((Tabla122323[[#This Row],[Columna91]]*0.4),0)</f>
        <v>11</v>
      </c>
      <c r="DG43" s="57">
        <f>Tabla122323[[#This Row],[Columna912]]</f>
        <v>28</v>
      </c>
      <c r="DH43" s="93">
        <v>28</v>
      </c>
      <c r="DI43" s="57"/>
      <c r="DJ43" s="57"/>
      <c r="DK43" s="57"/>
      <c r="DL43" s="57">
        <f>ROUND((Tabla122323[[#This Row],[Columna96]]*0.4),0)</f>
        <v>20</v>
      </c>
      <c r="DM43" s="57">
        <f>Tabla122323[[#This Row],[Columna962]]</f>
        <v>50</v>
      </c>
      <c r="DN43" s="93">
        <v>50</v>
      </c>
      <c r="DO43" s="57"/>
      <c r="DP43" s="57"/>
      <c r="DQ43" s="57"/>
      <c r="DR43" s="57">
        <f>ROUND((Tabla122323[[#This Row],[Columna101]]*0.4),0)</f>
        <v>5</v>
      </c>
      <c r="DS43" s="57">
        <f>Tabla122323[[#This Row],[Columna1012]]</f>
        <v>12</v>
      </c>
      <c r="DT43" s="93">
        <v>12</v>
      </c>
      <c r="DU43" s="57"/>
      <c r="DV43" s="57"/>
      <c r="DW43" s="57"/>
      <c r="DX43" s="57">
        <f>ROUND((Tabla122323[[#This Row],[Columna106]]*0.4),0)</f>
        <v>4</v>
      </c>
      <c r="DY43" s="57">
        <f>Tabla122323[[#This Row],[Columna1062]]</f>
        <v>10</v>
      </c>
      <c r="DZ43" s="93">
        <v>10</v>
      </c>
      <c r="EA43" s="57"/>
      <c r="EB43" s="57"/>
      <c r="EC43" s="57"/>
      <c r="ED43" s="57">
        <f>ROUND((Tabla122323[[#This Row],[Columna111]]*0.4),0)</f>
        <v>4</v>
      </c>
      <c r="EE43" s="57">
        <f>Tabla122323[[#This Row],[Columna1112]]</f>
        <v>10</v>
      </c>
      <c r="EF43" s="93">
        <v>10</v>
      </c>
      <c r="EG43" s="57"/>
      <c r="EH43" s="57"/>
      <c r="EI43" s="57"/>
      <c r="EJ43" s="57">
        <f>ROUND((Tabla122323[[#This Row],[Columna116]]*0.4),0)</f>
        <v>1</v>
      </c>
      <c r="EK43" s="57">
        <f>Tabla122323[[#This Row],[Columna1162]]</f>
        <v>2</v>
      </c>
      <c r="EL43" s="93">
        <v>2</v>
      </c>
      <c r="EM43" s="57"/>
      <c r="EN43" s="57"/>
      <c r="EO43" s="57"/>
      <c r="EP43" s="58"/>
      <c r="EQ43" s="85"/>
    </row>
    <row r="44" spans="1:392" s="68" customFormat="1" ht="13.5">
      <c r="A44" s="179">
        <v>26</v>
      </c>
      <c r="B44" s="65"/>
      <c r="C44" s="84">
        <v>35501</v>
      </c>
      <c r="D44" s="105" t="s">
        <v>142</v>
      </c>
      <c r="E44" s="106" t="s">
        <v>107</v>
      </c>
      <c r="F44" s="107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317</v>
      </c>
      <c r="G44" s="107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822</v>
      </c>
      <c r="H44" s="57">
        <f>ROUND((Tabla122323[[#This Row],[Columna6]]*0.4),0)</f>
        <v>1</v>
      </c>
      <c r="I44" s="57">
        <f>Tabla122323[[#This Row],[Columna610]]</f>
        <v>2</v>
      </c>
      <c r="J44" s="95">
        <v>2</v>
      </c>
      <c r="K44" s="74"/>
      <c r="L44" s="74"/>
      <c r="M44" s="74"/>
      <c r="N44" s="57">
        <v>35</v>
      </c>
      <c r="O44" s="57">
        <f>Tabla122323[[#This Row],[Columna1110]]</f>
        <v>90</v>
      </c>
      <c r="P44" s="93">
        <v>90</v>
      </c>
      <c r="Q44" s="57"/>
      <c r="R44" s="57"/>
      <c r="S44" s="57"/>
      <c r="T44" s="57">
        <f>ROUND((Tabla122323[[#This Row],[Columna16]]*0.4),0)</f>
        <v>3</v>
      </c>
      <c r="U44" s="57">
        <f>Tabla122323[[#This Row],[Columna162]]</f>
        <v>8</v>
      </c>
      <c r="V44" s="93">
        <v>8</v>
      </c>
      <c r="W44" s="57"/>
      <c r="X44" s="57"/>
      <c r="Y44" s="57"/>
      <c r="Z44" s="57">
        <v>1</v>
      </c>
      <c r="AA44" s="57">
        <f>Tabla122323[[#This Row],[Columna212]]</f>
        <v>4</v>
      </c>
      <c r="AB44" s="93">
        <v>4</v>
      </c>
      <c r="AC44" s="57"/>
      <c r="AD44" s="57"/>
      <c r="AE44" s="57"/>
      <c r="AF44" s="57">
        <f>ROUND((Tabla122323[[#This Row],[Columna26]]*0.4),0)</f>
        <v>12</v>
      </c>
      <c r="AG44" s="57">
        <f>Tabla122323[[#This Row],[Columna262]]</f>
        <v>30</v>
      </c>
      <c r="AH44" s="93">
        <v>30</v>
      </c>
      <c r="AI44" s="57"/>
      <c r="AJ44" s="57"/>
      <c r="AK44" s="57"/>
      <c r="AL44" s="57">
        <v>136</v>
      </c>
      <c r="AM44" s="57">
        <f>Tabla122323[[#This Row],[Columna312]]</f>
        <v>342</v>
      </c>
      <c r="AN44" s="93">
        <v>342</v>
      </c>
      <c r="AO44" s="57"/>
      <c r="AP44" s="57"/>
      <c r="AQ44" s="57"/>
      <c r="AR44" s="57">
        <f>ROUND((Tabla122323[[#This Row],[Columna36]]*0.4),0)</f>
        <v>35</v>
      </c>
      <c r="AS44" s="57">
        <f>Tabla122323[[#This Row],[Columna362]]</f>
        <v>88</v>
      </c>
      <c r="AT44" s="93">
        <v>88</v>
      </c>
      <c r="AU44" s="57"/>
      <c r="AV44" s="57"/>
      <c r="AW44" s="57"/>
      <c r="AX44" s="57">
        <v>12</v>
      </c>
      <c r="AY44" s="57">
        <f>Tabla122323[[#This Row],[Columna412]]</f>
        <v>34</v>
      </c>
      <c r="AZ44" s="93">
        <v>34</v>
      </c>
      <c r="BA44" s="57"/>
      <c r="BB44" s="57"/>
      <c r="BC44" s="57"/>
      <c r="BD44" s="57">
        <v>6</v>
      </c>
      <c r="BE44" s="57">
        <f>Tabla122323[[#This Row],[Columna462]]</f>
        <v>20</v>
      </c>
      <c r="BF44" s="93">
        <v>20</v>
      </c>
      <c r="BG44" s="57"/>
      <c r="BH44" s="57"/>
      <c r="BI44" s="57"/>
      <c r="BJ44" s="57">
        <f>ROUND((Tabla122323[[#This Row],[Columna51]]*0.4),0)</f>
        <v>2</v>
      </c>
      <c r="BK44" s="57">
        <f>Tabla122323[[#This Row],[Columna512]]</f>
        <v>4</v>
      </c>
      <c r="BL44" s="93">
        <v>4</v>
      </c>
      <c r="BM44" s="57"/>
      <c r="BN44" s="57"/>
      <c r="BO44" s="57"/>
      <c r="BP44" s="57">
        <f>ROUND((Tabla122323[[#This Row],[Columna56]]*0.4),0)</f>
        <v>1</v>
      </c>
      <c r="BQ44" s="57">
        <f>Tabla122323[[#This Row],[Columna562]]</f>
        <v>2</v>
      </c>
      <c r="BR44" s="93">
        <v>2</v>
      </c>
      <c r="BS44" s="57"/>
      <c r="BT44" s="57"/>
      <c r="BU44" s="57"/>
      <c r="BV44" s="57">
        <v>7</v>
      </c>
      <c r="BW44" s="57">
        <f>Tabla122323[[#This Row],[Columna612]]</f>
        <v>22</v>
      </c>
      <c r="BX44" s="93">
        <v>22</v>
      </c>
      <c r="BY44" s="57"/>
      <c r="BZ44" s="57"/>
      <c r="CA44" s="57"/>
      <c r="CB44" s="57">
        <f>ROUND((Tabla122323[[#This Row],[Columna66]]*0.4),0)</f>
        <v>8</v>
      </c>
      <c r="CC44" s="57">
        <f>Tabla122323[[#This Row],[Columna662]]</f>
        <v>20</v>
      </c>
      <c r="CD44" s="93">
        <v>20</v>
      </c>
      <c r="CE44" s="57"/>
      <c r="CF44" s="57"/>
      <c r="CG44" s="57"/>
      <c r="CH44" s="106">
        <v>0</v>
      </c>
      <c r="CI44" s="106">
        <v>0</v>
      </c>
      <c r="CJ44" s="93">
        <v>58</v>
      </c>
      <c r="CK44" s="57"/>
      <c r="CL44" s="57"/>
      <c r="CM44" s="57"/>
      <c r="CN44" s="57">
        <v>5</v>
      </c>
      <c r="CO44" s="57">
        <f>Tabla122323[[#This Row],[Columna762]]</f>
        <v>18</v>
      </c>
      <c r="CP44" s="93">
        <v>18</v>
      </c>
      <c r="CQ44" s="57"/>
      <c r="CR44" s="57"/>
      <c r="CS44" s="57"/>
      <c r="CT44" s="57">
        <v>5</v>
      </c>
      <c r="CU44" s="57">
        <f>Tabla122323[[#This Row],[Columna812]]</f>
        <v>18</v>
      </c>
      <c r="CV44" s="93">
        <v>18</v>
      </c>
      <c r="CW44" s="57"/>
      <c r="CX44" s="57"/>
      <c r="CY44" s="57"/>
      <c r="CZ44" s="57">
        <f>ROUND((Tabla122323[[#This Row],[Columna86]]*0.4),0)</f>
        <v>3</v>
      </c>
      <c r="DA44" s="57">
        <f>Tabla122323[[#This Row],[Columna862]]</f>
        <v>8</v>
      </c>
      <c r="DB44" s="93">
        <v>8</v>
      </c>
      <c r="DC44" s="57"/>
      <c r="DD44" s="57"/>
      <c r="DE44" s="57"/>
      <c r="DF44" s="57">
        <f>ROUND((Tabla122323[[#This Row],[Columna91]]*0.4),0)</f>
        <v>11</v>
      </c>
      <c r="DG44" s="57">
        <f>Tabla122323[[#This Row],[Columna912]]</f>
        <v>28</v>
      </c>
      <c r="DH44" s="93">
        <v>28</v>
      </c>
      <c r="DI44" s="57"/>
      <c r="DJ44" s="57"/>
      <c r="DK44" s="57"/>
      <c r="DL44" s="57">
        <f>ROUND((Tabla122323[[#This Row],[Columna96]]*0.4),0)</f>
        <v>20</v>
      </c>
      <c r="DM44" s="57">
        <f>Tabla122323[[#This Row],[Columna962]]</f>
        <v>50</v>
      </c>
      <c r="DN44" s="93">
        <v>50</v>
      </c>
      <c r="DO44" s="57"/>
      <c r="DP44" s="57"/>
      <c r="DQ44" s="57"/>
      <c r="DR44" s="57">
        <f>ROUND((Tabla122323[[#This Row],[Columna101]]*0.4),0)</f>
        <v>5</v>
      </c>
      <c r="DS44" s="57">
        <f>Tabla122323[[#This Row],[Columna1012]]</f>
        <v>12</v>
      </c>
      <c r="DT44" s="93">
        <v>12</v>
      </c>
      <c r="DU44" s="57"/>
      <c r="DV44" s="57"/>
      <c r="DW44" s="57"/>
      <c r="DX44" s="57">
        <f>ROUND((Tabla122323[[#This Row],[Columna106]]*0.4),0)</f>
        <v>4</v>
      </c>
      <c r="DY44" s="57">
        <f>Tabla122323[[#This Row],[Columna1062]]</f>
        <v>10</v>
      </c>
      <c r="DZ44" s="93">
        <v>10</v>
      </c>
      <c r="EA44" s="57"/>
      <c r="EB44" s="57"/>
      <c r="EC44" s="57"/>
      <c r="ED44" s="57">
        <f>ROUND((Tabla122323[[#This Row],[Columna111]]*0.4),0)</f>
        <v>4</v>
      </c>
      <c r="EE44" s="57">
        <f>Tabla122323[[#This Row],[Columna1112]]</f>
        <v>10</v>
      </c>
      <c r="EF44" s="93">
        <v>10</v>
      </c>
      <c r="EG44" s="57"/>
      <c r="EH44" s="57"/>
      <c r="EI44" s="57"/>
      <c r="EJ44" s="57">
        <f>ROUND((Tabla122323[[#This Row],[Columna116]]*0.4),0)</f>
        <v>1</v>
      </c>
      <c r="EK44" s="57">
        <f>Tabla122323[[#This Row],[Columna1162]]</f>
        <v>2</v>
      </c>
      <c r="EL44" s="96">
        <v>2</v>
      </c>
      <c r="EM44" s="76"/>
      <c r="EN44" s="76"/>
      <c r="EO44" s="76"/>
      <c r="EP44" s="67"/>
      <c r="EQ44" s="64"/>
      <c r="ER44" s="64"/>
      <c r="ES44" s="64"/>
      <c r="ET44" s="64"/>
      <c r="EU44" s="64"/>
      <c r="EV44" s="64"/>
      <c r="EW44" s="64"/>
      <c r="EX44" s="64"/>
      <c r="EY44" s="64"/>
      <c r="EZ44" s="64"/>
      <c r="FA44" s="64"/>
      <c r="FB44" s="64"/>
      <c r="FC44" s="64"/>
      <c r="FD44" s="64"/>
      <c r="FE44" s="64"/>
      <c r="FF44" s="64"/>
      <c r="FG44" s="64"/>
      <c r="FH44" s="64"/>
      <c r="FI44" s="64"/>
      <c r="FJ44" s="64"/>
      <c r="FK44" s="64"/>
      <c r="FL44" s="64"/>
      <c r="FM44" s="64"/>
      <c r="FN44" s="64"/>
      <c r="FO44" s="64"/>
      <c r="FP44" s="64"/>
      <c r="FQ44" s="64"/>
      <c r="FR44" s="64"/>
      <c r="FS44" s="64"/>
      <c r="FT44" s="64"/>
      <c r="FU44" s="64"/>
      <c r="FV44" s="64"/>
      <c r="FW44" s="64"/>
      <c r="FX44" s="64"/>
      <c r="FY44" s="64"/>
      <c r="FZ44" s="64"/>
      <c r="GA44" s="64"/>
      <c r="GB44" s="64"/>
      <c r="GC44" s="64"/>
      <c r="GD44" s="64"/>
      <c r="GE44" s="64"/>
      <c r="GF44" s="64"/>
      <c r="GG44" s="64"/>
      <c r="GH44" s="64"/>
      <c r="GI44" s="64"/>
      <c r="GJ44" s="64"/>
      <c r="GK44" s="64"/>
      <c r="GL44" s="64"/>
      <c r="GM44" s="64"/>
      <c r="GN44" s="64"/>
      <c r="GO44" s="64"/>
      <c r="GP44" s="64"/>
      <c r="GQ44" s="64"/>
      <c r="GR44" s="64"/>
      <c r="GS44" s="64"/>
      <c r="GT44" s="64"/>
      <c r="GU44" s="64"/>
      <c r="GV44" s="64"/>
      <c r="GW44" s="64"/>
      <c r="GX44" s="64"/>
      <c r="GY44" s="64"/>
      <c r="GZ44" s="64"/>
      <c r="HA44" s="64"/>
      <c r="HB44" s="64"/>
      <c r="HC44" s="64"/>
      <c r="HD44" s="64"/>
      <c r="HE44" s="64"/>
      <c r="HF44" s="64"/>
      <c r="HG44" s="64"/>
      <c r="HH44" s="64"/>
      <c r="HI44" s="64"/>
      <c r="HJ44" s="64"/>
      <c r="HK44" s="64"/>
      <c r="HL44" s="64"/>
      <c r="HM44" s="64"/>
      <c r="HN44" s="64"/>
      <c r="HO44" s="64"/>
      <c r="HP44" s="64"/>
      <c r="HQ44" s="64"/>
      <c r="HR44" s="64"/>
      <c r="HS44" s="64"/>
      <c r="HT44" s="64"/>
      <c r="HU44" s="64"/>
      <c r="HV44" s="64"/>
      <c r="HW44" s="64"/>
      <c r="HX44" s="64"/>
      <c r="HY44" s="64"/>
      <c r="HZ44" s="64"/>
      <c r="IA44" s="64"/>
      <c r="IB44" s="64"/>
      <c r="IC44" s="64"/>
      <c r="ID44" s="64"/>
      <c r="IE44" s="64"/>
      <c r="IF44" s="64"/>
      <c r="IG44" s="64"/>
      <c r="IH44" s="64"/>
      <c r="II44" s="64"/>
      <c r="IJ44" s="64"/>
      <c r="IK44" s="64"/>
      <c r="IL44" s="64"/>
      <c r="IM44" s="64"/>
      <c r="IN44" s="64"/>
      <c r="IO44" s="64"/>
      <c r="IP44" s="64"/>
      <c r="IQ44" s="64"/>
      <c r="IR44" s="64"/>
      <c r="IS44" s="64"/>
      <c r="IT44" s="64"/>
      <c r="IU44" s="64"/>
      <c r="IV44" s="64"/>
      <c r="IW44" s="64"/>
      <c r="IX44" s="64"/>
      <c r="IY44" s="64"/>
      <c r="IZ44" s="64"/>
      <c r="JA44" s="64"/>
      <c r="JB44" s="64"/>
      <c r="JC44" s="64"/>
      <c r="JD44" s="64"/>
      <c r="JE44" s="64"/>
      <c r="JF44" s="64"/>
      <c r="JG44" s="64"/>
      <c r="JH44" s="64"/>
      <c r="JI44" s="64"/>
      <c r="JJ44" s="64"/>
      <c r="JK44" s="64"/>
      <c r="JL44" s="64"/>
      <c r="JM44" s="64"/>
      <c r="JN44" s="64"/>
      <c r="JO44" s="64"/>
      <c r="JP44" s="64"/>
      <c r="JQ44" s="64"/>
      <c r="JR44" s="64"/>
      <c r="JS44" s="64"/>
      <c r="JT44" s="64"/>
      <c r="JU44" s="64"/>
      <c r="JV44" s="64"/>
      <c r="JW44" s="64"/>
      <c r="JX44" s="64"/>
      <c r="JY44" s="64"/>
      <c r="JZ44" s="64"/>
      <c r="KA44" s="64"/>
      <c r="KB44" s="64"/>
      <c r="KC44" s="64"/>
      <c r="KD44" s="64"/>
      <c r="KE44" s="64"/>
      <c r="KF44" s="64"/>
      <c r="KG44" s="64"/>
      <c r="KH44" s="64"/>
      <c r="KI44" s="64"/>
      <c r="KJ44" s="64"/>
      <c r="KK44" s="64"/>
      <c r="KL44" s="64"/>
      <c r="KM44" s="64"/>
      <c r="KN44" s="64"/>
      <c r="KO44" s="64"/>
      <c r="KP44" s="64"/>
      <c r="KQ44" s="64"/>
      <c r="KR44" s="64"/>
      <c r="KS44" s="64"/>
      <c r="KT44" s="64"/>
      <c r="KU44" s="64"/>
      <c r="KV44" s="64"/>
      <c r="KW44" s="64"/>
      <c r="KX44" s="64"/>
      <c r="KY44" s="64"/>
      <c r="KZ44" s="64"/>
      <c r="LA44" s="64"/>
      <c r="LB44" s="64"/>
      <c r="LC44" s="64"/>
      <c r="LD44" s="64"/>
      <c r="LE44" s="64"/>
      <c r="LF44" s="64"/>
      <c r="LG44" s="64"/>
      <c r="LH44" s="64"/>
      <c r="LI44" s="64"/>
      <c r="LJ44" s="64"/>
      <c r="LK44" s="64"/>
      <c r="LL44" s="64"/>
      <c r="LM44" s="64"/>
      <c r="LN44" s="64"/>
      <c r="LO44" s="64"/>
      <c r="LP44" s="64"/>
      <c r="LQ44" s="64"/>
      <c r="LR44" s="64"/>
      <c r="LS44" s="64"/>
      <c r="LT44" s="64"/>
      <c r="LU44" s="64"/>
      <c r="LV44" s="64"/>
      <c r="LW44" s="64"/>
      <c r="LX44" s="64"/>
      <c r="LY44" s="64"/>
      <c r="LZ44" s="64"/>
      <c r="MA44" s="64"/>
      <c r="MB44" s="64"/>
      <c r="MC44" s="64"/>
      <c r="MD44" s="64"/>
      <c r="ME44" s="64"/>
      <c r="MF44" s="64"/>
      <c r="MG44" s="64"/>
      <c r="MH44" s="64"/>
      <c r="MI44" s="64"/>
      <c r="MJ44" s="64"/>
      <c r="MK44" s="64"/>
      <c r="ML44" s="64"/>
      <c r="MM44" s="64"/>
      <c r="MN44" s="64"/>
      <c r="MO44" s="64"/>
      <c r="MP44" s="64"/>
      <c r="MQ44" s="64"/>
      <c r="MR44" s="64"/>
      <c r="MS44" s="64"/>
      <c r="MT44" s="64"/>
      <c r="MU44" s="64"/>
      <c r="MV44" s="64"/>
      <c r="MW44" s="64"/>
      <c r="MX44" s="64"/>
      <c r="MY44" s="64"/>
      <c r="MZ44" s="64"/>
      <c r="NA44" s="64"/>
      <c r="NB44" s="64"/>
      <c r="NC44" s="64"/>
      <c r="ND44" s="64"/>
      <c r="NE44" s="64"/>
      <c r="NF44" s="64"/>
      <c r="NG44" s="64"/>
      <c r="NH44" s="64"/>
      <c r="NI44" s="64"/>
      <c r="NJ44" s="64"/>
      <c r="NK44" s="64"/>
      <c r="NL44" s="64"/>
      <c r="NM44" s="64"/>
      <c r="NN44" s="64"/>
      <c r="NO44" s="64"/>
      <c r="NP44" s="64"/>
      <c r="NQ44" s="64"/>
      <c r="NR44" s="64"/>
      <c r="NS44" s="64"/>
      <c r="NT44" s="64"/>
      <c r="NU44" s="64"/>
      <c r="NV44" s="64"/>
      <c r="NW44" s="64"/>
      <c r="NX44" s="64"/>
      <c r="NY44" s="64"/>
      <c r="NZ44" s="64"/>
      <c r="OA44" s="64"/>
      <c r="OB44" s="64"/>
    </row>
    <row r="45" spans="1:392" s="68" customFormat="1" ht="13.5">
      <c r="A45" s="179">
        <v>27</v>
      </c>
      <c r="B45" s="65"/>
      <c r="C45" s="84">
        <v>35501</v>
      </c>
      <c r="D45" s="60" t="s">
        <v>334</v>
      </c>
      <c r="E45" s="57" t="s">
        <v>107</v>
      </c>
      <c r="F45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5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5" s="57">
        <f>ROUND((Tabla122323[[#This Row],[Columna6]]*0.4),0)</f>
        <v>1</v>
      </c>
      <c r="I45" s="57">
        <f>Tabla122323[[#This Row],[Columna610]]</f>
        <v>2</v>
      </c>
      <c r="J45" s="95">
        <v>2</v>
      </c>
      <c r="K45" s="74"/>
      <c r="L45" s="74"/>
      <c r="M45" s="74"/>
      <c r="N45" s="57">
        <f>ROUND((Tabla122323[[#This Row],[Columna11]]*0.4),0)</f>
        <v>36</v>
      </c>
      <c r="O45" s="57">
        <f>Tabla122323[[#This Row],[Columna1110]]</f>
        <v>90</v>
      </c>
      <c r="P45" s="93">
        <v>90</v>
      </c>
      <c r="Q45" s="57"/>
      <c r="R45" s="57"/>
      <c r="S45" s="57"/>
      <c r="T45" s="57">
        <f>ROUND((Tabla122323[[#This Row],[Columna16]]*0.4),0)</f>
        <v>3</v>
      </c>
      <c r="U45" s="57">
        <f>Tabla122323[[#This Row],[Columna162]]</f>
        <v>8</v>
      </c>
      <c r="V45" s="93">
        <v>8</v>
      </c>
      <c r="W45" s="57"/>
      <c r="X45" s="57"/>
      <c r="Y45" s="57"/>
      <c r="Z45" s="57">
        <f>ROUND((Tabla122323[[#This Row],[Columna21]]*0.4),0)</f>
        <v>2</v>
      </c>
      <c r="AA45" s="57">
        <f>Tabla122323[[#This Row],[Columna212]]</f>
        <v>4</v>
      </c>
      <c r="AB45" s="93">
        <v>4</v>
      </c>
      <c r="AC45" s="57"/>
      <c r="AD45" s="57"/>
      <c r="AE45" s="57"/>
      <c r="AF45" s="57">
        <f>ROUND((Tabla122323[[#This Row],[Columna26]]*0.4),0)</f>
        <v>12</v>
      </c>
      <c r="AG45" s="57">
        <f>Tabla122323[[#This Row],[Columna262]]</f>
        <v>30</v>
      </c>
      <c r="AH45" s="93">
        <v>30</v>
      </c>
      <c r="AI45" s="57"/>
      <c r="AJ45" s="57"/>
      <c r="AK45" s="57"/>
      <c r="AL45" s="57">
        <f>ROUND((Tabla122323[[#This Row],[Columna31]]*0.4),0)</f>
        <v>137</v>
      </c>
      <c r="AM45" s="57">
        <f>Tabla122323[[#This Row],[Columna312]]</f>
        <v>342</v>
      </c>
      <c r="AN45" s="93">
        <v>342</v>
      </c>
      <c r="AO45" s="57"/>
      <c r="AP45" s="57"/>
      <c r="AQ45" s="57"/>
      <c r="AR45" s="57">
        <f>ROUND((Tabla122323[[#This Row],[Columna36]]*0.4),0)</f>
        <v>35</v>
      </c>
      <c r="AS45" s="57">
        <f>Tabla122323[[#This Row],[Columna362]]</f>
        <v>88</v>
      </c>
      <c r="AT45" s="93">
        <v>88</v>
      </c>
      <c r="AU45" s="57"/>
      <c r="AV45" s="57"/>
      <c r="AW45" s="57"/>
      <c r="AX45" s="57">
        <f>ROUND((Tabla122323[[#This Row],[Columna41]]*0.4),0)</f>
        <v>14</v>
      </c>
      <c r="AY45" s="57">
        <f>Tabla122323[[#This Row],[Columna412]]</f>
        <v>34</v>
      </c>
      <c r="AZ45" s="93">
        <v>34</v>
      </c>
      <c r="BA45" s="57"/>
      <c r="BB45" s="57"/>
      <c r="BC45" s="57"/>
      <c r="BD45" s="57">
        <f>ROUND((Tabla122323[[#This Row],[Columna46]]*0.4),0)</f>
        <v>8</v>
      </c>
      <c r="BE45" s="57">
        <f>Tabla122323[[#This Row],[Columna462]]</f>
        <v>20</v>
      </c>
      <c r="BF45" s="93">
        <v>20</v>
      </c>
      <c r="BG45" s="57"/>
      <c r="BH45" s="57"/>
      <c r="BI45" s="57"/>
      <c r="BJ45" s="57">
        <f>ROUND((Tabla122323[[#This Row],[Columna51]]*0.4),0)</f>
        <v>2</v>
      </c>
      <c r="BK45" s="57">
        <f>Tabla122323[[#This Row],[Columna512]]</f>
        <v>4</v>
      </c>
      <c r="BL45" s="93">
        <v>4</v>
      </c>
      <c r="BM45" s="57"/>
      <c r="BN45" s="57"/>
      <c r="BO45" s="57"/>
      <c r="BP45" s="57">
        <f>ROUND((Tabla122323[[#This Row],[Columna56]]*0.4),0)</f>
        <v>1</v>
      </c>
      <c r="BQ45" s="57">
        <f>Tabla122323[[#This Row],[Columna562]]</f>
        <v>2</v>
      </c>
      <c r="BR45" s="93">
        <v>2</v>
      </c>
      <c r="BS45" s="57"/>
      <c r="BT45" s="57"/>
      <c r="BU45" s="57"/>
      <c r="BV45" s="57">
        <f>ROUND((Tabla122323[[#This Row],[Columna61]]*0.4),0)</f>
        <v>9</v>
      </c>
      <c r="BW45" s="57">
        <f>Tabla122323[[#This Row],[Columna612]]</f>
        <v>22</v>
      </c>
      <c r="BX45" s="93">
        <v>22</v>
      </c>
      <c r="BY45" s="57"/>
      <c r="BZ45" s="57"/>
      <c r="CA45" s="57"/>
      <c r="CB45" s="57">
        <f>ROUND((Tabla122323[[#This Row],[Columna66]]*0.4),0)</f>
        <v>8</v>
      </c>
      <c r="CC45" s="57">
        <f>Tabla122323[[#This Row],[Columna662]]</f>
        <v>20</v>
      </c>
      <c r="CD45" s="93">
        <v>20</v>
      </c>
      <c r="CE45" s="57"/>
      <c r="CF45" s="57"/>
      <c r="CG45" s="57"/>
      <c r="CH45" s="57">
        <f>ROUND((Tabla122323[[#This Row],[Columna71]]*0.4),0)</f>
        <v>23</v>
      </c>
      <c r="CI45" s="57">
        <f>Tabla122323[[#This Row],[Columna712]]</f>
        <v>58</v>
      </c>
      <c r="CJ45" s="93">
        <v>58</v>
      </c>
      <c r="CK45" s="57"/>
      <c r="CL45" s="57"/>
      <c r="CM45" s="57"/>
      <c r="CN45" s="57">
        <f>ROUND((Tabla122323[[#This Row],[Columna76]]*0.4),0)</f>
        <v>7</v>
      </c>
      <c r="CO45" s="57">
        <f>Tabla122323[[#This Row],[Columna762]]</f>
        <v>18</v>
      </c>
      <c r="CP45" s="93">
        <v>18</v>
      </c>
      <c r="CQ45" s="57"/>
      <c r="CR45" s="57"/>
      <c r="CS45" s="57"/>
      <c r="CT45" s="57">
        <f>ROUND((Tabla122323[[#This Row],[Columna81]]*0.4),0)</f>
        <v>7</v>
      </c>
      <c r="CU45" s="57">
        <f>Tabla122323[[#This Row],[Columna812]]</f>
        <v>18</v>
      </c>
      <c r="CV45" s="93">
        <v>18</v>
      </c>
      <c r="CW45" s="57"/>
      <c r="CX45" s="57"/>
      <c r="CY45" s="57"/>
      <c r="CZ45" s="57">
        <f>ROUND((Tabla122323[[#This Row],[Columna86]]*0.4),0)</f>
        <v>3</v>
      </c>
      <c r="DA45" s="57">
        <f>Tabla122323[[#This Row],[Columna862]]</f>
        <v>8</v>
      </c>
      <c r="DB45" s="93">
        <v>8</v>
      </c>
      <c r="DC45" s="57"/>
      <c r="DD45" s="57"/>
      <c r="DE45" s="57"/>
      <c r="DF45" s="57">
        <f>ROUND((Tabla122323[[#This Row],[Columna91]]*0.4),0)</f>
        <v>11</v>
      </c>
      <c r="DG45" s="57">
        <f>Tabla122323[[#This Row],[Columna912]]</f>
        <v>28</v>
      </c>
      <c r="DH45" s="93">
        <v>28</v>
      </c>
      <c r="DI45" s="57"/>
      <c r="DJ45" s="57"/>
      <c r="DK45" s="57"/>
      <c r="DL45" s="57">
        <f>ROUND((Tabla122323[[#This Row],[Columna96]]*0.4),0)</f>
        <v>20</v>
      </c>
      <c r="DM45" s="57">
        <f>Tabla122323[[#This Row],[Columna962]]</f>
        <v>50</v>
      </c>
      <c r="DN45" s="93">
        <v>50</v>
      </c>
      <c r="DO45" s="57"/>
      <c r="DP45" s="57"/>
      <c r="DQ45" s="57"/>
      <c r="DR45" s="57">
        <f>ROUND((Tabla122323[[#This Row],[Columna101]]*0.4),0)</f>
        <v>5</v>
      </c>
      <c r="DS45" s="57">
        <f>Tabla122323[[#This Row],[Columna1012]]</f>
        <v>12</v>
      </c>
      <c r="DT45" s="93">
        <v>12</v>
      </c>
      <c r="DU45" s="57"/>
      <c r="DV45" s="57"/>
      <c r="DW45" s="57"/>
      <c r="DX45" s="57">
        <f>ROUND((Tabla122323[[#This Row],[Columna106]]*0.4),0)</f>
        <v>4</v>
      </c>
      <c r="DY45" s="57">
        <f>Tabla122323[[#This Row],[Columna1062]]</f>
        <v>10</v>
      </c>
      <c r="DZ45" s="93">
        <v>10</v>
      </c>
      <c r="EA45" s="57"/>
      <c r="EB45" s="57"/>
      <c r="EC45" s="57"/>
      <c r="ED45" s="57">
        <f>ROUND((Tabla122323[[#This Row],[Columna111]]*0.4),0)</f>
        <v>4</v>
      </c>
      <c r="EE45" s="57">
        <f>Tabla122323[[#This Row],[Columna1112]]</f>
        <v>10</v>
      </c>
      <c r="EF45" s="93">
        <v>10</v>
      </c>
      <c r="EG45" s="57"/>
      <c r="EH45" s="57"/>
      <c r="EI45" s="57"/>
      <c r="EJ45" s="57">
        <f>ROUND((Tabla122323[[#This Row],[Columna116]]*0.4),0)</f>
        <v>1</v>
      </c>
      <c r="EK45" s="57">
        <f>Tabla122323[[#This Row],[Columna1162]]</f>
        <v>2</v>
      </c>
      <c r="EL45" s="96">
        <v>2</v>
      </c>
      <c r="EM45" s="76"/>
      <c r="EN45" s="76"/>
      <c r="EO45" s="76"/>
      <c r="EP45" s="67"/>
      <c r="EQ45" s="64"/>
      <c r="ER45" s="64"/>
      <c r="ES45" s="64"/>
      <c r="ET45" s="64"/>
      <c r="EU45" s="64"/>
      <c r="EV45" s="64"/>
      <c r="EW45" s="64"/>
      <c r="EX45" s="64"/>
      <c r="EY45" s="64"/>
      <c r="EZ45" s="64"/>
      <c r="FA45" s="64"/>
      <c r="FB45" s="64"/>
      <c r="FC45" s="64"/>
      <c r="FD45" s="64"/>
      <c r="FE45" s="64"/>
      <c r="FF45" s="64"/>
      <c r="FG45" s="64"/>
      <c r="FH45" s="64"/>
      <c r="FI45" s="64"/>
      <c r="FJ45" s="64"/>
      <c r="FK45" s="64"/>
      <c r="FL45" s="64"/>
      <c r="FM45" s="64"/>
      <c r="FN45" s="64"/>
      <c r="FO45" s="64"/>
      <c r="FP45" s="64"/>
      <c r="FQ45" s="64"/>
      <c r="FR45" s="64"/>
      <c r="FS45" s="64"/>
      <c r="FT45" s="64"/>
      <c r="FU45" s="64"/>
      <c r="FV45" s="64"/>
      <c r="FW45" s="64"/>
      <c r="FX45" s="64"/>
      <c r="FY45" s="64"/>
      <c r="FZ45" s="64"/>
      <c r="GA45" s="64"/>
      <c r="GB45" s="64"/>
      <c r="GC45" s="64"/>
      <c r="GD45" s="64"/>
      <c r="GE45" s="64"/>
      <c r="GF45" s="64"/>
      <c r="GG45" s="64"/>
      <c r="GH45" s="64"/>
      <c r="GI45" s="64"/>
      <c r="GJ45" s="64"/>
      <c r="GK45" s="64"/>
      <c r="GL45" s="64"/>
      <c r="GM45" s="64"/>
      <c r="GN45" s="64"/>
      <c r="GO45" s="64"/>
      <c r="GP45" s="64"/>
      <c r="GQ45" s="64"/>
      <c r="GR45" s="64"/>
      <c r="GS45" s="64"/>
      <c r="GT45" s="64"/>
      <c r="GU45" s="64"/>
      <c r="GV45" s="64"/>
      <c r="GW45" s="64"/>
      <c r="GX45" s="64"/>
      <c r="GY45" s="64"/>
      <c r="GZ45" s="64"/>
      <c r="HA45" s="64"/>
      <c r="HB45" s="64"/>
      <c r="HC45" s="64"/>
      <c r="HD45" s="64"/>
      <c r="HE45" s="64"/>
      <c r="HF45" s="64"/>
      <c r="HG45" s="64"/>
      <c r="HH45" s="64"/>
      <c r="HI45" s="64"/>
      <c r="HJ45" s="64"/>
      <c r="HK45" s="64"/>
      <c r="HL45" s="64"/>
      <c r="HM45" s="64"/>
      <c r="HN45" s="64"/>
      <c r="HO45" s="64"/>
      <c r="HP45" s="64"/>
      <c r="HQ45" s="64"/>
      <c r="HR45" s="64"/>
      <c r="HS45" s="64"/>
      <c r="HT45" s="64"/>
      <c r="HU45" s="64"/>
      <c r="HV45" s="64"/>
      <c r="HW45" s="64"/>
      <c r="HX45" s="64"/>
      <c r="HY45" s="64"/>
      <c r="HZ45" s="64"/>
      <c r="IA45" s="64"/>
      <c r="IB45" s="64"/>
      <c r="IC45" s="64"/>
      <c r="ID45" s="64"/>
      <c r="IE45" s="64"/>
      <c r="IF45" s="64"/>
      <c r="IG45" s="64"/>
      <c r="IH45" s="64"/>
      <c r="II45" s="64"/>
      <c r="IJ45" s="64"/>
      <c r="IK45" s="64"/>
      <c r="IL45" s="64"/>
      <c r="IM45" s="64"/>
      <c r="IN45" s="64"/>
      <c r="IO45" s="64"/>
      <c r="IP45" s="64"/>
      <c r="IQ45" s="64"/>
      <c r="IR45" s="64"/>
      <c r="IS45" s="64"/>
      <c r="IT45" s="64"/>
      <c r="IU45" s="64"/>
      <c r="IV45" s="64"/>
      <c r="IW45" s="64"/>
      <c r="IX45" s="64"/>
      <c r="IY45" s="64"/>
      <c r="IZ45" s="64"/>
      <c r="JA45" s="64"/>
      <c r="JB45" s="64"/>
      <c r="JC45" s="64"/>
      <c r="JD45" s="64"/>
      <c r="JE45" s="64"/>
      <c r="JF45" s="64"/>
      <c r="JG45" s="64"/>
      <c r="JH45" s="64"/>
      <c r="JI45" s="64"/>
      <c r="JJ45" s="64"/>
      <c r="JK45" s="64"/>
      <c r="JL45" s="64"/>
      <c r="JM45" s="64"/>
      <c r="JN45" s="64"/>
      <c r="JO45" s="64"/>
      <c r="JP45" s="64"/>
      <c r="JQ45" s="64"/>
      <c r="JR45" s="64"/>
      <c r="JS45" s="64"/>
      <c r="JT45" s="64"/>
      <c r="JU45" s="64"/>
      <c r="JV45" s="64"/>
      <c r="JW45" s="64"/>
      <c r="JX45" s="64"/>
      <c r="JY45" s="64"/>
      <c r="JZ45" s="64"/>
      <c r="KA45" s="64"/>
      <c r="KB45" s="64"/>
      <c r="KC45" s="64"/>
      <c r="KD45" s="64"/>
      <c r="KE45" s="64"/>
      <c r="KF45" s="64"/>
      <c r="KG45" s="64"/>
      <c r="KH45" s="64"/>
      <c r="KI45" s="64"/>
      <c r="KJ45" s="64"/>
      <c r="KK45" s="64"/>
      <c r="KL45" s="64"/>
      <c r="KM45" s="64"/>
      <c r="KN45" s="64"/>
      <c r="KO45" s="64"/>
      <c r="KP45" s="64"/>
      <c r="KQ45" s="64"/>
      <c r="KR45" s="64"/>
      <c r="KS45" s="64"/>
      <c r="KT45" s="64"/>
      <c r="KU45" s="64"/>
      <c r="KV45" s="64"/>
      <c r="KW45" s="64"/>
      <c r="KX45" s="64"/>
      <c r="KY45" s="64"/>
      <c r="KZ45" s="64"/>
      <c r="LA45" s="64"/>
      <c r="LB45" s="64"/>
      <c r="LC45" s="64"/>
      <c r="LD45" s="64"/>
      <c r="LE45" s="64"/>
      <c r="LF45" s="64"/>
      <c r="LG45" s="64"/>
      <c r="LH45" s="64"/>
      <c r="LI45" s="64"/>
      <c r="LJ45" s="64"/>
      <c r="LK45" s="64"/>
      <c r="LL45" s="64"/>
      <c r="LM45" s="64"/>
      <c r="LN45" s="64"/>
      <c r="LO45" s="64"/>
      <c r="LP45" s="64"/>
      <c r="LQ45" s="64"/>
      <c r="LR45" s="64"/>
      <c r="LS45" s="64"/>
      <c r="LT45" s="64"/>
      <c r="LU45" s="64"/>
      <c r="LV45" s="64"/>
      <c r="LW45" s="64"/>
      <c r="LX45" s="64"/>
      <c r="LY45" s="64"/>
      <c r="LZ45" s="64"/>
      <c r="MA45" s="64"/>
      <c r="MB45" s="64"/>
      <c r="MC45" s="64"/>
      <c r="MD45" s="64"/>
      <c r="ME45" s="64"/>
      <c r="MF45" s="64"/>
      <c r="MG45" s="64"/>
      <c r="MH45" s="64"/>
      <c r="MI45" s="64"/>
      <c r="MJ45" s="64"/>
      <c r="MK45" s="64"/>
      <c r="ML45" s="64"/>
      <c r="MM45" s="64"/>
      <c r="MN45" s="64"/>
      <c r="MO45" s="64"/>
      <c r="MP45" s="64"/>
      <c r="MQ45" s="64"/>
      <c r="MR45" s="64"/>
      <c r="MS45" s="64"/>
      <c r="MT45" s="64"/>
      <c r="MU45" s="64"/>
      <c r="MV45" s="64"/>
      <c r="MW45" s="64"/>
      <c r="MX45" s="64"/>
      <c r="MY45" s="64"/>
      <c r="MZ45" s="64"/>
      <c r="NA45" s="64"/>
      <c r="NB45" s="64"/>
      <c r="NC45" s="64"/>
      <c r="ND45" s="64"/>
      <c r="NE45" s="64"/>
      <c r="NF45" s="64"/>
      <c r="NG45" s="64"/>
      <c r="NH45" s="64"/>
      <c r="NI45" s="64"/>
      <c r="NJ45" s="64"/>
      <c r="NK45" s="64"/>
      <c r="NL45" s="64"/>
      <c r="NM45" s="64"/>
      <c r="NN45" s="64"/>
      <c r="NO45" s="64"/>
      <c r="NP45" s="64"/>
      <c r="NQ45" s="64"/>
      <c r="NR45" s="64"/>
      <c r="NS45" s="64"/>
      <c r="NT45" s="64"/>
      <c r="NU45" s="64"/>
      <c r="NV45" s="64"/>
      <c r="NW45" s="64"/>
      <c r="NX45" s="64"/>
      <c r="NY45" s="64"/>
      <c r="NZ45" s="64"/>
      <c r="OA45" s="64"/>
      <c r="OB45" s="64"/>
    </row>
    <row r="46" spans="1:392" s="68" customFormat="1" ht="13.5">
      <c r="A46" s="179">
        <v>28</v>
      </c>
      <c r="B46" s="65"/>
      <c r="C46" s="84">
        <v>35501</v>
      </c>
      <c r="D46" s="60" t="s">
        <v>335</v>
      </c>
      <c r="E46" s="57" t="s">
        <v>107</v>
      </c>
      <c r="F46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6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6" s="57">
        <f>ROUND((Tabla122323[[#This Row],[Columna6]]*0.4),0)</f>
        <v>1</v>
      </c>
      <c r="I46" s="57">
        <f>Tabla122323[[#This Row],[Columna610]]</f>
        <v>2</v>
      </c>
      <c r="J46" s="95">
        <v>2</v>
      </c>
      <c r="K46" s="74"/>
      <c r="L46" s="74"/>
      <c r="M46" s="74"/>
      <c r="N46" s="57">
        <f>ROUND((Tabla122323[[#This Row],[Columna11]]*0.4),0)</f>
        <v>36</v>
      </c>
      <c r="O46" s="57">
        <f>Tabla122323[[#This Row],[Columna1110]]</f>
        <v>90</v>
      </c>
      <c r="P46" s="93">
        <v>90</v>
      </c>
      <c r="Q46" s="57"/>
      <c r="R46" s="57"/>
      <c r="S46" s="57"/>
      <c r="T46" s="57">
        <f>ROUND((Tabla122323[[#This Row],[Columna16]]*0.4),0)</f>
        <v>3</v>
      </c>
      <c r="U46" s="57">
        <f>Tabla122323[[#This Row],[Columna162]]</f>
        <v>8</v>
      </c>
      <c r="V46" s="93">
        <v>8</v>
      </c>
      <c r="W46" s="57"/>
      <c r="X46" s="57"/>
      <c r="Y46" s="57"/>
      <c r="Z46" s="57">
        <f>ROUND((Tabla122323[[#This Row],[Columna21]]*0.4),0)</f>
        <v>2</v>
      </c>
      <c r="AA46" s="57">
        <f>Tabla122323[[#This Row],[Columna212]]</f>
        <v>4</v>
      </c>
      <c r="AB46" s="93">
        <v>4</v>
      </c>
      <c r="AC46" s="57"/>
      <c r="AD46" s="57"/>
      <c r="AE46" s="57"/>
      <c r="AF46" s="57">
        <f>ROUND((Tabla122323[[#This Row],[Columna26]]*0.4),0)</f>
        <v>12</v>
      </c>
      <c r="AG46" s="57">
        <f>Tabla122323[[#This Row],[Columna262]]</f>
        <v>30</v>
      </c>
      <c r="AH46" s="93">
        <v>30</v>
      </c>
      <c r="AI46" s="57"/>
      <c r="AJ46" s="57"/>
      <c r="AK46" s="57"/>
      <c r="AL46" s="57">
        <f>ROUND((Tabla122323[[#This Row],[Columna31]]*0.4),0)</f>
        <v>137</v>
      </c>
      <c r="AM46" s="57">
        <f>Tabla122323[[#This Row],[Columna312]]</f>
        <v>342</v>
      </c>
      <c r="AN46" s="93">
        <v>342</v>
      </c>
      <c r="AO46" s="57"/>
      <c r="AP46" s="57"/>
      <c r="AQ46" s="57"/>
      <c r="AR46" s="57">
        <f>ROUND((Tabla122323[[#This Row],[Columna36]]*0.4),0)</f>
        <v>35</v>
      </c>
      <c r="AS46" s="57">
        <f>Tabla122323[[#This Row],[Columna362]]</f>
        <v>88</v>
      </c>
      <c r="AT46" s="93">
        <v>88</v>
      </c>
      <c r="AU46" s="57"/>
      <c r="AV46" s="57"/>
      <c r="AW46" s="57"/>
      <c r="AX46" s="57">
        <f>ROUND((Tabla122323[[#This Row],[Columna41]]*0.4),0)</f>
        <v>14</v>
      </c>
      <c r="AY46" s="57">
        <f>Tabla122323[[#This Row],[Columna412]]</f>
        <v>34</v>
      </c>
      <c r="AZ46" s="93">
        <v>34</v>
      </c>
      <c r="BA46" s="57"/>
      <c r="BB46" s="57"/>
      <c r="BC46" s="57"/>
      <c r="BD46" s="57">
        <f>ROUND((Tabla122323[[#This Row],[Columna46]]*0.4),0)</f>
        <v>8</v>
      </c>
      <c r="BE46" s="57">
        <f>Tabla122323[[#This Row],[Columna462]]</f>
        <v>20</v>
      </c>
      <c r="BF46" s="93">
        <v>20</v>
      </c>
      <c r="BG46" s="57"/>
      <c r="BH46" s="57"/>
      <c r="BI46" s="57"/>
      <c r="BJ46" s="57">
        <f>ROUND((Tabla122323[[#This Row],[Columna51]]*0.4),0)</f>
        <v>2</v>
      </c>
      <c r="BK46" s="57">
        <f>Tabla122323[[#This Row],[Columna512]]</f>
        <v>4</v>
      </c>
      <c r="BL46" s="93">
        <v>4</v>
      </c>
      <c r="BM46" s="57"/>
      <c r="BN46" s="57"/>
      <c r="BO46" s="57"/>
      <c r="BP46" s="57">
        <f>ROUND((Tabla122323[[#This Row],[Columna56]]*0.4),0)</f>
        <v>1</v>
      </c>
      <c r="BQ46" s="57">
        <f>Tabla122323[[#This Row],[Columna562]]</f>
        <v>2</v>
      </c>
      <c r="BR46" s="93">
        <v>2</v>
      </c>
      <c r="BS46" s="57"/>
      <c r="BT46" s="57"/>
      <c r="BU46" s="57"/>
      <c r="BV46" s="57">
        <f>ROUND((Tabla122323[[#This Row],[Columna61]]*0.4),0)</f>
        <v>9</v>
      </c>
      <c r="BW46" s="57">
        <f>Tabla122323[[#This Row],[Columna612]]</f>
        <v>22</v>
      </c>
      <c r="BX46" s="93">
        <v>22</v>
      </c>
      <c r="BY46" s="57"/>
      <c r="BZ46" s="57"/>
      <c r="CA46" s="57"/>
      <c r="CB46" s="57">
        <f>ROUND((Tabla122323[[#This Row],[Columna66]]*0.4),0)</f>
        <v>8</v>
      </c>
      <c r="CC46" s="57">
        <f>Tabla122323[[#This Row],[Columna662]]</f>
        <v>20</v>
      </c>
      <c r="CD46" s="93">
        <v>20</v>
      </c>
      <c r="CE46" s="57"/>
      <c r="CF46" s="57"/>
      <c r="CG46" s="57"/>
      <c r="CH46" s="57">
        <f>ROUND((Tabla122323[[#This Row],[Columna71]]*0.4),0)</f>
        <v>23</v>
      </c>
      <c r="CI46" s="57">
        <f>Tabla122323[[#This Row],[Columna712]]</f>
        <v>58</v>
      </c>
      <c r="CJ46" s="93">
        <v>58</v>
      </c>
      <c r="CK46" s="57"/>
      <c r="CL46" s="57"/>
      <c r="CM46" s="57"/>
      <c r="CN46" s="57">
        <f>ROUND((Tabla122323[[#This Row],[Columna76]]*0.4),0)</f>
        <v>7</v>
      </c>
      <c r="CO46" s="57">
        <f>Tabla122323[[#This Row],[Columna762]]</f>
        <v>18</v>
      </c>
      <c r="CP46" s="93">
        <v>18</v>
      </c>
      <c r="CQ46" s="57"/>
      <c r="CR46" s="57"/>
      <c r="CS46" s="57"/>
      <c r="CT46" s="57">
        <f>ROUND((Tabla122323[[#This Row],[Columna81]]*0.4),0)</f>
        <v>7</v>
      </c>
      <c r="CU46" s="57">
        <f>Tabla122323[[#This Row],[Columna812]]</f>
        <v>18</v>
      </c>
      <c r="CV46" s="93">
        <v>18</v>
      </c>
      <c r="CW46" s="57"/>
      <c r="CX46" s="57"/>
      <c r="CY46" s="57"/>
      <c r="CZ46" s="57">
        <f>ROUND((Tabla122323[[#This Row],[Columna86]]*0.4),0)</f>
        <v>3</v>
      </c>
      <c r="DA46" s="57">
        <f>Tabla122323[[#This Row],[Columna862]]</f>
        <v>8</v>
      </c>
      <c r="DB46" s="93">
        <v>8</v>
      </c>
      <c r="DC46" s="57"/>
      <c r="DD46" s="57"/>
      <c r="DE46" s="57"/>
      <c r="DF46" s="57">
        <f>ROUND((Tabla122323[[#This Row],[Columna91]]*0.4),0)</f>
        <v>11</v>
      </c>
      <c r="DG46" s="57">
        <f>Tabla122323[[#This Row],[Columna912]]</f>
        <v>28</v>
      </c>
      <c r="DH46" s="93">
        <v>28</v>
      </c>
      <c r="DI46" s="57"/>
      <c r="DJ46" s="57"/>
      <c r="DK46" s="57"/>
      <c r="DL46" s="57">
        <f>ROUND((Tabla122323[[#This Row],[Columna96]]*0.4),0)</f>
        <v>20</v>
      </c>
      <c r="DM46" s="57">
        <f>Tabla122323[[#This Row],[Columna962]]</f>
        <v>50</v>
      </c>
      <c r="DN46" s="93">
        <v>50</v>
      </c>
      <c r="DO46" s="57"/>
      <c r="DP46" s="57"/>
      <c r="DQ46" s="57"/>
      <c r="DR46" s="57">
        <f>ROUND((Tabla122323[[#This Row],[Columna101]]*0.4),0)</f>
        <v>5</v>
      </c>
      <c r="DS46" s="57">
        <f>Tabla122323[[#This Row],[Columna1012]]</f>
        <v>12</v>
      </c>
      <c r="DT46" s="93">
        <v>12</v>
      </c>
      <c r="DU46" s="57"/>
      <c r="DV46" s="57"/>
      <c r="DW46" s="57"/>
      <c r="DX46" s="57">
        <f>ROUND((Tabla122323[[#This Row],[Columna106]]*0.4),0)</f>
        <v>4</v>
      </c>
      <c r="DY46" s="57">
        <f>Tabla122323[[#This Row],[Columna1062]]</f>
        <v>10</v>
      </c>
      <c r="DZ46" s="93">
        <v>10</v>
      </c>
      <c r="EA46" s="57"/>
      <c r="EB46" s="57"/>
      <c r="EC46" s="57"/>
      <c r="ED46" s="57">
        <f>ROUND((Tabla122323[[#This Row],[Columna111]]*0.4),0)</f>
        <v>4</v>
      </c>
      <c r="EE46" s="57">
        <f>Tabla122323[[#This Row],[Columna1112]]</f>
        <v>10</v>
      </c>
      <c r="EF46" s="93">
        <v>10</v>
      </c>
      <c r="EG46" s="57"/>
      <c r="EH46" s="57"/>
      <c r="EI46" s="57"/>
      <c r="EJ46" s="57">
        <f>ROUND((Tabla122323[[#This Row],[Columna116]]*0.4),0)</f>
        <v>1</v>
      </c>
      <c r="EK46" s="57">
        <f>Tabla122323[[#This Row],[Columna1162]]</f>
        <v>2</v>
      </c>
      <c r="EL46" s="96">
        <v>2</v>
      </c>
      <c r="EM46" s="76"/>
      <c r="EN46" s="76"/>
      <c r="EO46" s="76"/>
      <c r="EP46" s="67"/>
      <c r="EQ46" s="64"/>
      <c r="ER46" s="64"/>
      <c r="ES46" s="64"/>
      <c r="ET46" s="64"/>
      <c r="EU46" s="64"/>
      <c r="EV46" s="64"/>
      <c r="EW46" s="64"/>
      <c r="EX46" s="64"/>
      <c r="EY46" s="64"/>
      <c r="EZ46" s="64"/>
      <c r="FA46" s="64"/>
      <c r="FB46" s="64"/>
      <c r="FC46" s="64"/>
      <c r="FD46" s="64"/>
      <c r="FE46" s="64"/>
      <c r="FF46" s="64"/>
      <c r="FG46" s="64"/>
      <c r="FH46" s="64"/>
      <c r="FI46" s="64"/>
      <c r="FJ46" s="64"/>
      <c r="FK46" s="64"/>
      <c r="FL46" s="64"/>
      <c r="FM46" s="64"/>
      <c r="FN46" s="64"/>
      <c r="FO46" s="64"/>
      <c r="FP46" s="64"/>
      <c r="FQ46" s="64"/>
      <c r="FR46" s="64"/>
      <c r="FS46" s="64"/>
      <c r="FT46" s="64"/>
      <c r="FU46" s="64"/>
      <c r="FV46" s="64"/>
      <c r="FW46" s="64"/>
      <c r="FX46" s="64"/>
      <c r="FY46" s="64"/>
      <c r="FZ46" s="64"/>
      <c r="GA46" s="64"/>
      <c r="GB46" s="64"/>
      <c r="GC46" s="64"/>
      <c r="GD46" s="64"/>
      <c r="GE46" s="64"/>
      <c r="GF46" s="64"/>
      <c r="GG46" s="64"/>
      <c r="GH46" s="64"/>
      <c r="GI46" s="64"/>
      <c r="GJ46" s="64"/>
      <c r="GK46" s="64"/>
      <c r="GL46" s="64"/>
      <c r="GM46" s="64"/>
      <c r="GN46" s="64"/>
      <c r="GO46" s="64"/>
      <c r="GP46" s="64"/>
      <c r="GQ46" s="64"/>
      <c r="GR46" s="64"/>
      <c r="GS46" s="64"/>
      <c r="GT46" s="64"/>
      <c r="GU46" s="64"/>
      <c r="GV46" s="64"/>
      <c r="GW46" s="64"/>
      <c r="GX46" s="64"/>
      <c r="GY46" s="64"/>
      <c r="GZ46" s="64"/>
      <c r="HA46" s="64"/>
      <c r="HB46" s="64"/>
      <c r="HC46" s="64"/>
      <c r="HD46" s="64"/>
      <c r="HE46" s="64"/>
      <c r="HF46" s="64"/>
      <c r="HG46" s="64"/>
      <c r="HH46" s="64"/>
      <c r="HI46" s="64"/>
      <c r="HJ46" s="64"/>
      <c r="HK46" s="64"/>
      <c r="HL46" s="64"/>
      <c r="HM46" s="64"/>
      <c r="HN46" s="64"/>
      <c r="HO46" s="64"/>
      <c r="HP46" s="64"/>
      <c r="HQ46" s="64"/>
      <c r="HR46" s="64"/>
      <c r="HS46" s="64"/>
      <c r="HT46" s="64"/>
      <c r="HU46" s="64"/>
      <c r="HV46" s="64"/>
      <c r="HW46" s="64"/>
      <c r="HX46" s="64"/>
      <c r="HY46" s="64"/>
      <c r="HZ46" s="64"/>
      <c r="IA46" s="64"/>
      <c r="IB46" s="64"/>
      <c r="IC46" s="64"/>
      <c r="ID46" s="64"/>
      <c r="IE46" s="64"/>
      <c r="IF46" s="64"/>
      <c r="IG46" s="64"/>
      <c r="IH46" s="64"/>
      <c r="II46" s="64"/>
      <c r="IJ46" s="64"/>
      <c r="IK46" s="64"/>
      <c r="IL46" s="64"/>
      <c r="IM46" s="64"/>
      <c r="IN46" s="64"/>
      <c r="IO46" s="64"/>
      <c r="IP46" s="64"/>
      <c r="IQ46" s="64"/>
      <c r="IR46" s="64"/>
      <c r="IS46" s="64"/>
      <c r="IT46" s="64"/>
      <c r="IU46" s="64"/>
      <c r="IV46" s="64"/>
      <c r="IW46" s="64"/>
      <c r="IX46" s="64"/>
      <c r="IY46" s="64"/>
      <c r="IZ46" s="64"/>
      <c r="JA46" s="64"/>
      <c r="JB46" s="64"/>
      <c r="JC46" s="64"/>
      <c r="JD46" s="64"/>
      <c r="JE46" s="64"/>
      <c r="JF46" s="64"/>
      <c r="JG46" s="64"/>
      <c r="JH46" s="64"/>
      <c r="JI46" s="64"/>
      <c r="JJ46" s="64"/>
      <c r="JK46" s="64"/>
      <c r="JL46" s="64"/>
      <c r="JM46" s="64"/>
      <c r="JN46" s="64"/>
      <c r="JO46" s="64"/>
      <c r="JP46" s="64"/>
      <c r="JQ46" s="64"/>
      <c r="JR46" s="64"/>
      <c r="JS46" s="64"/>
      <c r="JT46" s="64"/>
      <c r="JU46" s="64"/>
      <c r="JV46" s="64"/>
      <c r="JW46" s="64"/>
      <c r="JX46" s="64"/>
      <c r="JY46" s="64"/>
      <c r="JZ46" s="64"/>
      <c r="KA46" s="64"/>
      <c r="KB46" s="64"/>
      <c r="KC46" s="64"/>
      <c r="KD46" s="64"/>
      <c r="KE46" s="64"/>
      <c r="KF46" s="64"/>
      <c r="KG46" s="64"/>
      <c r="KH46" s="64"/>
      <c r="KI46" s="64"/>
      <c r="KJ46" s="64"/>
      <c r="KK46" s="64"/>
      <c r="KL46" s="64"/>
      <c r="KM46" s="64"/>
      <c r="KN46" s="64"/>
      <c r="KO46" s="64"/>
      <c r="KP46" s="64"/>
      <c r="KQ46" s="64"/>
      <c r="KR46" s="64"/>
      <c r="KS46" s="64"/>
      <c r="KT46" s="64"/>
      <c r="KU46" s="64"/>
      <c r="KV46" s="64"/>
      <c r="KW46" s="64"/>
      <c r="KX46" s="64"/>
      <c r="KY46" s="64"/>
      <c r="KZ46" s="64"/>
      <c r="LA46" s="64"/>
      <c r="LB46" s="64"/>
      <c r="LC46" s="64"/>
      <c r="LD46" s="64"/>
      <c r="LE46" s="64"/>
      <c r="LF46" s="64"/>
      <c r="LG46" s="64"/>
      <c r="LH46" s="64"/>
      <c r="LI46" s="64"/>
      <c r="LJ46" s="64"/>
      <c r="LK46" s="64"/>
      <c r="LL46" s="64"/>
      <c r="LM46" s="64"/>
      <c r="LN46" s="64"/>
      <c r="LO46" s="64"/>
      <c r="LP46" s="64"/>
      <c r="LQ46" s="64"/>
      <c r="LR46" s="64"/>
      <c r="LS46" s="64"/>
      <c r="LT46" s="64"/>
      <c r="LU46" s="64"/>
      <c r="LV46" s="64"/>
      <c r="LW46" s="64"/>
      <c r="LX46" s="64"/>
      <c r="LY46" s="64"/>
      <c r="LZ46" s="64"/>
      <c r="MA46" s="64"/>
      <c r="MB46" s="64"/>
      <c r="MC46" s="64"/>
      <c r="MD46" s="64"/>
      <c r="ME46" s="64"/>
      <c r="MF46" s="64"/>
      <c r="MG46" s="64"/>
      <c r="MH46" s="64"/>
      <c r="MI46" s="64"/>
      <c r="MJ46" s="64"/>
      <c r="MK46" s="64"/>
      <c r="ML46" s="64"/>
      <c r="MM46" s="64"/>
      <c r="MN46" s="64"/>
      <c r="MO46" s="64"/>
      <c r="MP46" s="64"/>
      <c r="MQ46" s="64"/>
      <c r="MR46" s="64"/>
      <c r="MS46" s="64"/>
      <c r="MT46" s="64"/>
      <c r="MU46" s="64"/>
      <c r="MV46" s="64"/>
      <c r="MW46" s="64"/>
      <c r="MX46" s="64"/>
      <c r="MY46" s="64"/>
      <c r="MZ46" s="64"/>
      <c r="NA46" s="64"/>
      <c r="NB46" s="64"/>
      <c r="NC46" s="64"/>
      <c r="ND46" s="64"/>
      <c r="NE46" s="64"/>
      <c r="NF46" s="64"/>
      <c r="NG46" s="64"/>
      <c r="NH46" s="64"/>
      <c r="NI46" s="64"/>
      <c r="NJ46" s="64"/>
      <c r="NK46" s="64"/>
      <c r="NL46" s="64"/>
      <c r="NM46" s="64"/>
      <c r="NN46" s="64"/>
      <c r="NO46" s="64"/>
      <c r="NP46" s="64"/>
      <c r="NQ46" s="64"/>
      <c r="NR46" s="64"/>
      <c r="NS46" s="64"/>
      <c r="NT46" s="64"/>
      <c r="NU46" s="64"/>
      <c r="NV46" s="64"/>
      <c r="NW46" s="64"/>
      <c r="NX46" s="64"/>
      <c r="NY46" s="64"/>
      <c r="NZ46" s="64"/>
      <c r="OA46" s="64"/>
      <c r="OB46" s="64"/>
    </row>
    <row r="47" spans="1:392" s="68" customFormat="1" ht="13.5">
      <c r="A47" s="179">
        <v>29</v>
      </c>
      <c r="B47" s="65"/>
      <c r="C47" s="84">
        <v>35501</v>
      </c>
      <c r="D47" s="60" t="s">
        <v>128</v>
      </c>
      <c r="E47" s="57" t="s">
        <v>107</v>
      </c>
      <c r="F47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7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7" s="57">
        <f>ROUND((Tabla122323[[#This Row],[Columna6]]*0.4),0)</f>
        <v>1</v>
      </c>
      <c r="I47" s="57">
        <f>Tabla122323[[#This Row],[Columna610]]</f>
        <v>2</v>
      </c>
      <c r="J47" s="95">
        <v>2</v>
      </c>
      <c r="K47" s="74"/>
      <c r="L47" s="74"/>
      <c r="M47" s="74"/>
      <c r="N47" s="57">
        <f>ROUND((Tabla122323[[#This Row],[Columna11]]*0.4),0)</f>
        <v>36</v>
      </c>
      <c r="O47" s="57">
        <f>Tabla122323[[#This Row],[Columna1110]]</f>
        <v>90</v>
      </c>
      <c r="P47" s="93">
        <v>90</v>
      </c>
      <c r="Q47" s="57"/>
      <c r="R47" s="57"/>
      <c r="S47" s="57"/>
      <c r="T47" s="57">
        <f>ROUND((Tabla122323[[#This Row],[Columna16]]*0.4),0)</f>
        <v>3</v>
      </c>
      <c r="U47" s="57">
        <f>Tabla122323[[#This Row],[Columna162]]</f>
        <v>8</v>
      </c>
      <c r="V47" s="93">
        <v>8</v>
      </c>
      <c r="W47" s="57"/>
      <c r="X47" s="57"/>
      <c r="Y47" s="57"/>
      <c r="Z47" s="57">
        <f>ROUND((Tabla122323[[#This Row],[Columna21]]*0.4),0)</f>
        <v>2</v>
      </c>
      <c r="AA47" s="57">
        <f>Tabla122323[[#This Row],[Columna212]]</f>
        <v>4</v>
      </c>
      <c r="AB47" s="93">
        <v>4</v>
      </c>
      <c r="AC47" s="57"/>
      <c r="AD47" s="57"/>
      <c r="AE47" s="57"/>
      <c r="AF47" s="57">
        <f>ROUND((Tabla122323[[#This Row],[Columna26]]*0.4),0)</f>
        <v>12</v>
      </c>
      <c r="AG47" s="57">
        <f>Tabla122323[[#This Row],[Columna262]]</f>
        <v>30</v>
      </c>
      <c r="AH47" s="93">
        <v>30</v>
      </c>
      <c r="AI47" s="57"/>
      <c r="AJ47" s="57"/>
      <c r="AK47" s="57"/>
      <c r="AL47" s="57">
        <f>ROUND((Tabla122323[[#This Row],[Columna31]]*0.4),0)</f>
        <v>137</v>
      </c>
      <c r="AM47" s="57">
        <f>Tabla122323[[#This Row],[Columna312]]</f>
        <v>342</v>
      </c>
      <c r="AN47" s="93">
        <v>342</v>
      </c>
      <c r="AO47" s="57"/>
      <c r="AP47" s="57"/>
      <c r="AQ47" s="57"/>
      <c r="AR47" s="57">
        <f>ROUND((Tabla122323[[#This Row],[Columna36]]*0.4),0)</f>
        <v>35</v>
      </c>
      <c r="AS47" s="57">
        <f>Tabla122323[[#This Row],[Columna362]]</f>
        <v>88</v>
      </c>
      <c r="AT47" s="93">
        <v>88</v>
      </c>
      <c r="AU47" s="57"/>
      <c r="AV47" s="57"/>
      <c r="AW47" s="57"/>
      <c r="AX47" s="57">
        <f>ROUND((Tabla122323[[#This Row],[Columna41]]*0.4),0)</f>
        <v>14</v>
      </c>
      <c r="AY47" s="57">
        <f>Tabla122323[[#This Row],[Columna412]]</f>
        <v>34</v>
      </c>
      <c r="AZ47" s="93">
        <v>34</v>
      </c>
      <c r="BA47" s="57"/>
      <c r="BB47" s="57"/>
      <c r="BC47" s="57"/>
      <c r="BD47" s="57">
        <f>ROUND((Tabla122323[[#This Row],[Columna46]]*0.4),0)</f>
        <v>8</v>
      </c>
      <c r="BE47" s="57">
        <f>Tabla122323[[#This Row],[Columna462]]</f>
        <v>20</v>
      </c>
      <c r="BF47" s="93">
        <v>20</v>
      </c>
      <c r="BG47" s="57"/>
      <c r="BH47" s="57"/>
      <c r="BI47" s="57"/>
      <c r="BJ47" s="57">
        <f>ROUND((Tabla122323[[#This Row],[Columna51]]*0.4),0)</f>
        <v>2</v>
      </c>
      <c r="BK47" s="57">
        <f>Tabla122323[[#This Row],[Columna512]]</f>
        <v>4</v>
      </c>
      <c r="BL47" s="93">
        <v>4</v>
      </c>
      <c r="BM47" s="57"/>
      <c r="BN47" s="57"/>
      <c r="BO47" s="57"/>
      <c r="BP47" s="57">
        <f>ROUND((Tabla122323[[#This Row],[Columna56]]*0.4),0)</f>
        <v>1</v>
      </c>
      <c r="BQ47" s="57">
        <f>Tabla122323[[#This Row],[Columna562]]</f>
        <v>2</v>
      </c>
      <c r="BR47" s="93">
        <v>2</v>
      </c>
      <c r="BS47" s="57"/>
      <c r="BT47" s="57"/>
      <c r="BU47" s="57"/>
      <c r="BV47" s="57">
        <f>ROUND((Tabla122323[[#This Row],[Columna61]]*0.4),0)</f>
        <v>9</v>
      </c>
      <c r="BW47" s="57">
        <f>Tabla122323[[#This Row],[Columna612]]</f>
        <v>22</v>
      </c>
      <c r="BX47" s="93">
        <v>22</v>
      </c>
      <c r="BY47" s="57"/>
      <c r="BZ47" s="57"/>
      <c r="CA47" s="57"/>
      <c r="CB47" s="57">
        <f>ROUND((Tabla122323[[#This Row],[Columna66]]*0.4),0)</f>
        <v>8</v>
      </c>
      <c r="CC47" s="57">
        <f>Tabla122323[[#This Row],[Columna662]]</f>
        <v>20</v>
      </c>
      <c r="CD47" s="93">
        <v>20</v>
      </c>
      <c r="CE47" s="57"/>
      <c r="CF47" s="57"/>
      <c r="CG47" s="57"/>
      <c r="CH47" s="57">
        <f>ROUND((Tabla122323[[#This Row],[Columna71]]*0.4),0)</f>
        <v>23</v>
      </c>
      <c r="CI47" s="57">
        <f>Tabla122323[[#This Row],[Columna712]]</f>
        <v>58</v>
      </c>
      <c r="CJ47" s="93">
        <v>58</v>
      </c>
      <c r="CK47" s="57"/>
      <c r="CL47" s="57"/>
      <c r="CM47" s="57"/>
      <c r="CN47" s="57">
        <f>ROUND((Tabla122323[[#This Row],[Columna76]]*0.4),0)</f>
        <v>7</v>
      </c>
      <c r="CO47" s="57">
        <f>Tabla122323[[#This Row],[Columna762]]</f>
        <v>18</v>
      </c>
      <c r="CP47" s="93">
        <v>18</v>
      </c>
      <c r="CQ47" s="57"/>
      <c r="CR47" s="57"/>
      <c r="CS47" s="57"/>
      <c r="CT47" s="57">
        <f>ROUND((Tabla122323[[#This Row],[Columna81]]*0.4),0)</f>
        <v>7</v>
      </c>
      <c r="CU47" s="57">
        <f>Tabla122323[[#This Row],[Columna812]]</f>
        <v>18</v>
      </c>
      <c r="CV47" s="93">
        <v>18</v>
      </c>
      <c r="CW47" s="57"/>
      <c r="CX47" s="57"/>
      <c r="CY47" s="57"/>
      <c r="CZ47" s="57">
        <f>ROUND((Tabla122323[[#This Row],[Columna86]]*0.4),0)</f>
        <v>3</v>
      </c>
      <c r="DA47" s="57">
        <f>Tabla122323[[#This Row],[Columna862]]</f>
        <v>8</v>
      </c>
      <c r="DB47" s="93">
        <v>8</v>
      </c>
      <c r="DC47" s="57"/>
      <c r="DD47" s="57"/>
      <c r="DE47" s="57"/>
      <c r="DF47" s="57">
        <f>ROUND((Tabla122323[[#This Row],[Columna91]]*0.4),0)</f>
        <v>11</v>
      </c>
      <c r="DG47" s="57">
        <f>Tabla122323[[#This Row],[Columna912]]</f>
        <v>28</v>
      </c>
      <c r="DH47" s="93">
        <v>28</v>
      </c>
      <c r="DI47" s="57"/>
      <c r="DJ47" s="57"/>
      <c r="DK47" s="57"/>
      <c r="DL47" s="57">
        <f>ROUND((Tabla122323[[#This Row],[Columna96]]*0.4),0)</f>
        <v>20</v>
      </c>
      <c r="DM47" s="57">
        <f>Tabla122323[[#This Row],[Columna962]]</f>
        <v>50</v>
      </c>
      <c r="DN47" s="93">
        <v>50</v>
      </c>
      <c r="DO47" s="57"/>
      <c r="DP47" s="57"/>
      <c r="DQ47" s="57"/>
      <c r="DR47" s="57">
        <f>ROUND((Tabla122323[[#This Row],[Columna101]]*0.4),0)</f>
        <v>5</v>
      </c>
      <c r="DS47" s="57">
        <f>Tabla122323[[#This Row],[Columna1012]]</f>
        <v>12</v>
      </c>
      <c r="DT47" s="93">
        <v>12</v>
      </c>
      <c r="DU47" s="57"/>
      <c r="DV47" s="57"/>
      <c r="DW47" s="57"/>
      <c r="DX47" s="57">
        <f>ROUND((Tabla122323[[#This Row],[Columna106]]*0.4),0)</f>
        <v>4</v>
      </c>
      <c r="DY47" s="57">
        <f>Tabla122323[[#This Row],[Columna1062]]</f>
        <v>10</v>
      </c>
      <c r="DZ47" s="93">
        <v>10</v>
      </c>
      <c r="EA47" s="57"/>
      <c r="EB47" s="57"/>
      <c r="EC47" s="57"/>
      <c r="ED47" s="57">
        <f>ROUND((Tabla122323[[#This Row],[Columna111]]*0.4),0)</f>
        <v>4</v>
      </c>
      <c r="EE47" s="57">
        <f>Tabla122323[[#This Row],[Columna1112]]</f>
        <v>10</v>
      </c>
      <c r="EF47" s="93">
        <v>10</v>
      </c>
      <c r="EG47" s="57"/>
      <c r="EH47" s="57"/>
      <c r="EI47" s="57"/>
      <c r="EJ47" s="57">
        <f>ROUND((Tabla122323[[#This Row],[Columna116]]*0.4),0)</f>
        <v>1</v>
      </c>
      <c r="EK47" s="57">
        <f>Tabla122323[[#This Row],[Columna1162]]</f>
        <v>2</v>
      </c>
      <c r="EL47" s="96">
        <v>2</v>
      </c>
      <c r="EM47" s="76"/>
      <c r="EN47" s="76"/>
      <c r="EO47" s="76"/>
      <c r="EP47" s="67"/>
      <c r="EQ47" s="64"/>
      <c r="ER47" s="64"/>
      <c r="ES47" s="64"/>
      <c r="ET47" s="64"/>
      <c r="EU47" s="64"/>
      <c r="EV47" s="64"/>
      <c r="EW47" s="64"/>
      <c r="EX47" s="64"/>
      <c r="EY47" s="64"/>
      <c r="EZ47" s="64"/>
      <c r="FA47" s="64"/>
      <c r="FB47" s="64"/>
      <c r="FC47" s="64"/>
      <c r="FD47" s="64"/>
      <c r="FE47" s="64"/>
      <c r="FF47" s="64"/>
      <c r="FG47" s="64"/>
      <c r="FH47" s="64"/>
      <c r="FI47" s="64"/>
      <c r="FJ47" s="64"/>
      <c r="FK47" s="64"/>
      <c r="FL47" s="64"/>
      <c r="FM47" s="64"/>
      <c r="FN47" s="64"/>
      <c r="FO47" s="64"/>
      <c r="FP47" s="64"/>
      <c r="FQ47" s="64"/>
      <c r="FR47" s="64"/>
      <c r="FS47" s="64"/>
      <c r="FT47" s="64"/>
      <c r="FU47" s="64"/>
      <c r="FV47" s="64"/>
      <c r="FW47" s="64"/>
      <c r="FX47" s="64"/>
      <c r="FY47" s="64"/>
      <c r="FZ47" s="64"/>
      <c r="GA47" s="64"/>
      <c r="GB47" s="64"/>
      <c r="GC47" s="64"/>
      <c r="GD47" s="64"/>
      <c r="GE47" s="64"/>
      <c r="GF47" s="64"/>
      <c r="GG47" s="64"/>
      <c r="GH47" s="64"/>
      <c r="GI47" s="64"/>
      <c r="GJ47" s="64"/>
      <c r="GK47" s="64"/>
      <c r="GL47" s="64"/>
      <c r="GM47" s="64"/>
      <c r="GN47" s="64"/>
      <c r="GO47" s="64"/>
      <c r="GP47" s="64"/>
      <c r="GQ47" s="64"/>
      <c r="GR47" s="64"/>
      <c r="GS47" s="64"/>
      <c r="GT47" s="64"/>
      <c r="GU47" s="64"/>
      <c r="GV47" s="64"/>
      <c r="GW47" s="64"/>
      <c r="GX47" s="64"/>
      <c r="GY47" s="64"/>
      <c r="GZ47" s="64"/>
      <c r="HA47" s="64"/>
      <c r="HB47" s="64"/>
      <c r="HC47" s="64"/>
      <c r="HD47" s="64"/>
      <c r="HE47" s="64"/>
      <c r="HF47" s="64"/>
      <c r="HG47" s="64"/>
      <c r="HH47" s="64"/>
      <c r="HI47" s="64"/>
      <c r="HJ47" s="64"/>
      <c r="HK47" s="64"/>
      <c r="HL47" s="64"/>
      <c r="HM47" s="64"/>
      <c r="HN47" s="64"/>
      <c r="HO47" s="64"/>
      <c r="HP47" s="64"/>
      <c r="HQ47" s="64"/>
      <c r="HR47" s="64"/>
      <c r="HS47" s="64"/>
      <c r="HT47" s="64"/>
      <c r="HU47" s="64"/>
      <c r="HV47" s="64"/>
      <c r="HW47" s="64"/>
      <c r="HX47" s="64"/>
      <c r="HY47" s="64"/>
      <c r="HZ47" s="64"/>
      <c r="IA47" s="64"/>
      <c r="IB47" s="64"/>
      <c r="IC47" s="64"/>
      <c r="ID47" s="64"/>
      <c r="IE47" s="64"/>
      <c r="IF47" s="64"/>
      <c r="IG47" s="64"/>
      <c r="IH47" s="64"/>
      <c r="II47" s="64"/>
      <c r="IJ47" s="64"/>
      <c r="IK47" s="64"/>
      <c r="IL47" s="64"/>
      <c r="IM47" s="64"/>
      <c r="IN47" s="64"/>
      <c r="IO47" s="64"/>
      <c r="IP47" s="64"/>
      <c r="IQ47" s="64"/>
      <c r="IR47" s="64"/>
      <c r="IS47" s="64"/>
      <c r="IT47" s="64"/>
      <c r="IU47" s="64"/>
      <c r="IV47" s="64"/>
      <c r="IW47" s="64"/>
      <c r="IX47" s="64"/>
      <c r="IY47" s="64"/>
      <c r="IZ47" s="64"/>
      <c r="JA47" s="64"/>
      <c r="JB47" s="64"/>
      <c r="JC47" s="64"/>
      <c r="JD47" s="64"/>
      <c r="JE47" s="64"/>
      <c r="JF47" s="64"/>
      <c r="JG47" s="64"/>
      <c r="JH47" s="64"/>
      <c r="JI47" s="64"/>
      <c r="JJ47" s="64"/>
      <c r="JK47" s="64"/>
      <c r="JL47" s="64"/>
      <c r="JM47" s="64"/>
      <c r="JN47" s="64"/>
      <c r="JO47" s="64"/>
      <c r="JP47" s="64"/>
      <c r="JQ47" s="64"/>
      <c r="JR47" s="64"/>
      <c r="JS47" s="64"/>
      <c r="JT47" s="64"/>
      <c r="JU47" s="64"/>
      <c r="JV47" s="64"/>
      <c r="JW47" s="64"/>
      <c r="JX47" s="64"/>
      <c r="JY47" s="64"/>
      <c r="JZ47" s="64"/>
      <c r="KA47" s="64"/>
      <c r="KB47" s="64"/>
      <c r="KC47" s="64"/>
      <c r="KD47" s="64"/>
      <c r="KE47" s="64"/>
      <c r="KF47" s="64"/>
      <c r="KG47" s="64"/>
      <c r="KH47" s="64"/>
      <c r="KI47" s="64"/>
      <c r="KJ47" s="64"/>
      <c r="KK47" s="64"/>
      <c r="KL47" s="64"/>
      <c r="KM47" s="64"/>
      <c r="KN47" s="64"/>
      <c r="KO47" s="64"/>
      <c r="KP47" s="64"/>
      <c r="KQ47" s="64"/>
      <c r="KR47" s="64"/>
      <c r="KS47" s="64"/>
      <c r="KT47" s="64"/>
      <c r="KU47" s="64"/>
      <c r="KV47" s="64"/>
      <c r="KW47" s="64"/>
      <c r="KX47" s="64"/>
      <c r="KY47" s="64"/>
      <c r="KZ47" s="64"/>
      <c r="LA47" s="64"/>
      <c r="LB47" s="64"/>
      <c r="LC47" s="64"/>
      <c r="LD47" s="64"/>
      <c r="LE47" s="64"/>
      <c r="LF47" s="64"/>
      <c r="LG47" s="64"/>
      <c r="LH47" s="64"/>
      <c r="LI47" s="64"/>
      <c r="LJ47" s="64"/>
      <c r="LK47" s="64"/>
      <c r="LL47" s="64"/>
      <c r="LM47" s="64"/>
      <c r="LN47" s="64"/>
      <c r="LO47" s="64"/>
      <c r="LP47" s="64"/>
      <c r="LQ47" s="64"/>
      <c r="LR47" s="64"/>
      <c r="LS47" s="64"/>
      <c r="LT47" s="64"/>
      <c r="LU47" s="64"/>
      <c r="LV47" s="64"/>
      <c r="LW47" s="64"/>
      <c r="LX47" s="64"/>
      <c r="LY47" s="64"/>
      <c r="LZ47" s="64"/>
      <c r="MA47" s="64"/>
      <c r="MB47" s="64"/>
      <c r="MC47" s="64"/>
      <c r="MD47" s="64"/>
      <c r="ME47" s="64"/>
      <c r="MF47" s="64"/>
      <c r="MG47" s="64"/>
      <c r="MH47" s="64"/>
      <c r="MI47" s="64"/>
      <c r="MJ47" s="64"/>
      <c r="MK47" s="64"/>
      <c r="ML47" s="64"/>
      <c r="MM47" s="64"/>
      <c r="MN47" s="64"/>
      <c r="MO47" s="64"/>
      <c r="MP47" s="64"/>
      <c r="MQ47" s="64"/>
      <c r="MR47" s="64"/>
      <c r="MS47" s="64"/>
      <c r="MT47" s="64"/>
      <c r="MU47" s="64"/>
      <c r="MV47" s="64"/>
      <c r="MW47" s="64"/>
      <c r="MX47" s="64"/>
      <c r="MY47" s="64"/>
      <c r="MZ47" s="64"/>
      <c r="NA47" s="64"/>
      <c r="NB47" s="64"/>
      <c r="NC47" s="64"/>
      <c r="ND47" s="64"/>
      <c r="NE47" s="64"/>
      <c r="NF47" s="64"/>
      <c r="NG47" s="64"/>
      <c r="NH47" s="64"/>
      <c r="NI47" s="64"/>
      <c r="NJ47" s="64"/>
      <c r="NK47" s="64"/>
      <c r="NL47" s="64"/>
      <c r="NM47" s="64"/>
      <c r="NN47" s="64"/>
      <c r="NO47" s="64"/>
      <c r="NP47" s="64"/>
      <c r="NQ47" s="64"/>
      <c r="NR47" s="64"/>
      <c r="NS47" s="64"/>
      <c r="NT47" s="64"/>
      <c r="NU47" s="64"/>
      <c r="NV47" s="64"/>
      <c r="NW47" s="64"/>
      <c r="NX47" s="64"/>
      <c r="NY47" s="64"/>
      <c r="NZ47" s="64"/>
      <c r="OA47" s="64"/>
      <c r="OB47" s="64"/>
    </row>
    <row r="48" spans="1:392" s="68" customFormat="1" ht="13.5">
      <c r="A48" s="179">
        <v>30</v>
      </c>
      <c r="B48" s="65"/>
      <c r="C48" s="84">
        <v>35501</v>
      </c>
      <c r="D48" s="60" t="s">
        <v>129</v>
      </c>
      <c r="E48" s="57" t="s">
        <v>107</v>
      </c>
      <c r="F48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8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8" s="57">
        <f>ROUND((Tabla122323[[#This Row],[Columna6]]*0.4),0)</f>
        <v>1</v>
      </c>
      <c r="I48" s="57">
        <f>Tabla122323[[#This Row],[Columna610]]</f>
        <v>2</v>
      </c>
      <c r="J48" s="95">
        <v>2</v>
      </c>
      <c r="K48" s="74"/>
      <c r="L48" s="74"/>
      <c r="M48" s="74"/>
      <c r="N48" s="57">
        <f>ROUND((Tabla122323[[#This Row],[Columna11]]*0.4),0)</f>
        <v>36</v>
      </c>
      <c r="O48" s="57">
        <f>Tabla122323[[#This Row],[Columna1110]]</f>
        <v>90</v>
      </c>
      <c r="P48" s="93">
        <v>90</v>
      </c>
      <c r="Q48" s="57"/>
      <c r="R48" s="57"/>
      <c r="S48" s="57"/>
      <c r="T48" s="57">
        <f>ROUND((Tabla122323[[#This Row],[Columna16]]*0.4),0)</f>
        <v>3</v>
      </c>
      <c r="U48" s="57">
        <f>Tabla122323[[#This Row],[Columna162]]</f>
        <v>8</v>
      </c>
      <c r="V48" s="93">
        <v>8</v>
      </c>
      <c r="W48" s="57"/>
      <c r="X48" s="57"/>
      <c r="Y48" s="57"/>
      <c r="Z48" s="57">
        <f>ROUND((Tabla122323[[#This Row],[Columna21]]*0.4),0)</f>
        <v>2</v>
      </c>
      <c r="AA48" s="57">
        <f>Tabla122323[[#This Row],[Columna212]]</f>
        <v>4</v>
      </c>
      <c r="AB48" s="93">
        <v>4</v>
      </c>
      <c r="AC48" s="57"/>
      <c r="AD48" s="57"/>
      <c r="AE48" s="57"/>
      <c r="AF48" s="57">
        <f>ROUND((Tabla122323[[#This Row],[Columna26]]*0.4),0)</f>
        <v>12</v>
      </c>
      <c r="AG48" s="57">
        <f>Tabla122323[[#This Row],[Columna262]]</f>
        <v>30</v>
      </c>
      <c r="AH48" s="93">
        <v>30</v>
      </c>
      <c r="AI48" s="57"/>
      <c r="AJ48" s="57"/>
      <c r="AK48" s="57"/>
      <c r="AL48" s="57">
        <f>ROUND((Tabla122323[[#This Row],[Columna31]]*0.4),0)</f>
        <v>137</v>
      </c>
      <c r="AM48" s="57">
        <f>Tabla122323[[#This Row],[Columna312]]</f>
        <v>342</v>
      </c>
      <c r="AN48" s="93">
        <v>342</v>
      </c>
      <c r="AO48" s="57"/>
      <c r="AP48" s="57"/>
      <c r="AQ48" s="57"/>
      <c r="AR48" s="57">
        <f>ROUND((Tabla122323[[#This Row],[Columna36]]*0.4),0)</f>
        <v>35</v>
      </c>
      <c r="AS48" s="57">
        <f>Tabla122323[[#This Row],[Columna362]]</f>
        <v>88</v>
      </c>
      <c r="AT48" s="93">
        <v>88</v>
      </c>
      <c r="AU48" s="57"/>
      <c r="AV48" s="57"/>
      <c r="AW48" s="57"/>
      <c r="AX48" s="57">
        <f>ROUND((Tabla122323[[#This Row],[Columna41]]*0.4),0)</f>
        <v>14</v>
      </c>
      <c r="AY48" s="57">
        <f>Tabla122323[[#This Row],[Columna412]]</f>
        <v>34</v>
      </c>
      <c r="AZ48" s="93">
        <v>34</v>
      </c>
      <c r="BA48" s="57"/>
      <c r="BB48" s="57"/>
      <c r="BC48" s="57"/>
      <c r="BD48" s="57">
        <f>ROUND((Tabla122323[[#This Row],[Columna46]]*0.4),0)</f>
        <v>8</v>
      </c>
      <c r="BE48" s="57">
        <f>Tabla122323[[#This Row],[Columna462]]</f>
        <v>20</v>
      </c>
      <c r="BF48" s="93">
        <v>20</v>
      </c>
      <c r="BG48" s="57"/>
      <c r="BH48" s="57"/>
      <c r="BI48" s="57"/>
      <c r="BJ48" s="57">
        <f>ROUND((Tabla122323[[#This Row],[Columna51]]*0.4),0)</f>
        <v>2</v>
      </c>
      <c r="BK48" s="57">
        <f>Tabla122323[[#This Row],[Columna512]]</f>
        <v>4</v>
      </c>
      <c r="BL48" s="93">
        <v>4</v>
      </c>
      <c r="BM48" s="57"/>
      <c r="BN48" s="57"/>
      <c r="BO48" s="57"/>
      <c r="BP48" s="57">
        <f>ROUND((Tabla122323[[#This Row],[Columna56]]*0.4),0)</f>
        <v>1</v>
      </c>
      <c r="BQ48" s="57">
        <f>Tabla122323[[#This Row],[Columna562]]</f>
        <v>2</v>
      </c>
      <c r="BR48" s="93">
        <v>2</v>
      </c>
      <c r="BS48" s="57"/>
      <c r="BT48" s="57"/>
      <c r="BU48" s="57"/>
      <c r="BV48" s="57">
        <f>ROUND((Tabla122323[[#This Row],[Columna61]]*0.4),0)</f>
        <v>9</v>
      </c>
      <c r="BW48" s="57">
        <f>Tabla122323[[#This Row],[Columna612]]</f>
        <v>22</v>
      </c>
      <c r="BX48" s="93">
        <v>22</v>
      </c>
      <c r="BY48" s="57"/>
      <c r="BZ48" s="57"/>
      <c r="CA48" s="57"/>
      <c r="CB48" s="57">
        <f>ROUND((Tabla122323[[#This Row],[Columna66]]*0.4),0)</f>
        <v>8</v>
      </c>
      <c r="CC48" s="57">
        <f>Tabla122323[[#This Row],[Columna662]]</f>
        <v>20</v>
      </c>
      <c r="CD48" s="93">
        <v>20</v>
      </c>
      <c r="CE48" s="57"/>
      <c r="CF48" s="57"/>
      <c r="CG48" s="57"/>
      <c r="CH48" s="57">
        <f>ROUND((Tabla122323[[#This Row],[Columna71]]*0.4),0)</f>
        <v>23</v>
      </c>
      <c r="CI48" s="57">
        <f>Tabla122323[[#This Row],[Columna712]]</f>
        <v>58</v>
      </c>
      <c r="CJ48" s="93">
        <v>58</v>
      </c>
      <c r="CK48" s="57"/>
      <c r="CL48" s="57"/>
      <c r="CM48" s="57"/>
      <c r="CN48" s="57">
        <f>ROUND((Tabla122323[[#This Row],[Columna76]]*0.4),0)</f>
        <v>7</v>
      </c>
      <c r="CO48" s="57">
        <f>Tabla122323[[#This Row],[Columna762]]</f>
        <v>18</v>
      </c>
      <c r="CP48" s="93">
        <v>18</v>
      </c>
      <c r="CQ48" s="57"/>
      <c r="CR48" s="57"/>
      <c r="CS48" s="57"/>
      <c r="CT48" s="57">
        <f>ROUND((Tabla122323[[#This Row],[Columna81]]*0.4),0)</f>
        <v>7</v>
      </c>
      <c r="CU48" s="57">
        <f>Tabla122323[[#This Row],[Columna812]]</f>
        <v>18</v>
      </c>
      <c r="CV48" s="93">
        <v>18</v>
      </c>
      <c r="CW48" s="57"/>
      <c r="CX48" s="57"/>
      <c r="CY48" s="57"/>
      <c r="CZ48" s="57">
        <f>ROUND((Tabla122323[[#This Row],[Columna86]]*0.4),0)</f>
        <v>3</v>
      </c>
      <c r="DA48" s="57">
        <f>Tabla122323[[#This Row],[Columna862]]</f>
        <v>8</v>
      </c>
      <c r="DB48" s="93">
        <v>8</v>
      </c>
      <c r="DC48" s="57"/>
      <c r="DD48" s="57"/>
      <c r="DE48" s="57"/>
      <c r="DF48" s="57">
        <f>ROUND((Tabla122323[[#This Row],[Columna91]]*0.4),0)</f>
        <v>11</v>
      </c>
      <c r="DG48" s="57">
        <f>Tabla122323[[#This Row],[Columna912]]</f>
        <v>28</v>
      </c>
      <c r="DH48" s="93">
        <v>28</v>
      </c>
      <c r="DI48" s="57"/>
      <c r="DJ48" s="57"/>
      <c r="DK48" s="57"/>
      <c r="DL48" s="57">
        <f>ROUND((Tabla122323[[#This Row],[Columna96]]*0.4),0)</f>
        <v>20</v>
      </c>
      <c r="DM48" s="57">
        <f>Tabla122323[[#This Row],[Columna962]]</f>
        <v>50</v>
      </c>
      <c r="DN48" s="93">
        <v>50</v>
      </c>
      <c r="DO48" s="57"/>
      <c r="DP48" s="57"/>
      <c r="DQ48" s="57"/>
      <c r="DR48" s="57">
        <f>ROUND((Tabla122323[[#This Row],[Columna101]]*0.4),0)</f>
        <v>5</v>
      </c>
      <c r="DS48" s="57">
        <f>Tabla122323[[#This Row],[Columna1012]]</f>
        <v>12</v>
      </c>
      <c r="DT48" s="93">
        <v>12</v>
      </c>
      <c r="DU48" s="57"/>
      <c r="DV48" s="57"/>
      <c r="DW48" s="57"/>
      <c r="DX48" s="57">
        <f>ROUND((Tabla122323[[#This Row],[Columna106]]*0.4),0)</f>
        <v>4</v>
      </c>
      <c r="DY48" s="57">
        <f>Tabla122323[[#This Row],[Columna1062]]</f>
        <v>10</v>
      </c>
      <c r="DZ48" s="93">
        <v>10</v>
      </c>
      <c r="EA48" s="57"/>
      <c r="EB48" s="57"/>
      <c r="EC48" s="57"/>
      <c r="ED48" s="57">
        <f>ROUND((Tabla122323[[#This Row],[Columna111]]*0.4),0)</f>
        <v>4</v>
      </c>
      <c r="EE48" s="57">
        <f>Tabla122323[[#This Row],[Columna1112]]</f>
        <v>10</v>
      </c>
      <c r="EF48" s="93">
        <v>10</v>
      </c>
      <c r="EG48" s="57"/>
      <c r="EH48" s="57"/>
      <c r="EI48" s="57"/>
      <c r="EJ48" s="57">
        <f>ROUND((Tabla122323[[#This Row],[Columna116]]*0.4),0)</f>
        <v>1</v>
      </c>
      <c r="EK48" s="57">
        <f>Tabla122323[[#This Row],[Columna1162]]</f>
        <v>2</v>
      </c>
      <c r="EL48" s="96">
        <v>2</v>
      </c>
      <c r="EM48" s="76"/>
      <c r="EN48" s="76"/>
      <c r="EO48" s="76"/>
      <c r="EP48" s="67"/>
      <c r="EQ48" s="64"/>
      <c r="ER48" s="64"/>
      <c r="ES48" s="64"/>
      <c r="ET48" s="64"/>
      <c r="EU48" s="64"/>
      <c r="EV48" s="64"/>
      <c r="EW48" s="64"/>
      <c r="EX48" s="64"/>
      <c r="EY48" s="64"/>
      <c r="EZ48" s="64"/>
      <c r="FA48" s="64"/>
      <c r="FB48" s="64"/>
      <c r="FC48" s="64"/>
      <c r="FD48" s="64"/>
      <c r="FE48" s="64"/>
      <c r="FF48" s="64"/>
      <c r="FG48" s="64"/>
      <c r="FH48" s="64"/>
      <c r="FI48" s="64"/>
      <c r="FJ48" s="64"/>
      <c r="FK48" s="64"/>
      <c r="FL48" s="64"/>
      <c r="FM48" s="64"/>
      <c r="FN48" s="64"/>
      <c r="FO48" s="64"/>
      <c r="FP48" s="64"/>
      <c r="FQ48" s="64"/>
      <c r="FR48" s="64"/>
      <c r="FS48" s="64"/>
      <c r="FT48" s="64"/>
      <c r="FU48" s="64"/>
      <c r="FV48" s="64"/>
      <c r="FW48" s="64"/>
      <c r="FX48" s="64"/>
      <c r="FY48" s="64"/>
      <c r="FZ48" s="64"/>
      <c r="GA48" s="64"/>
      <c r="GB48" s="64"/>
      <c r="GC48" s="64"/>
      <c r="GD48" s="64"/>
      <c r="GE48" s="64"/>
      <c r="GF48" s="64"/>
      <c r="GG48" s="64"/>
      <c r="GH48" s="64"/>
      <c r="GI48" s="64"/>
      <c r="GJ48" s="64"/>
      <c r="GK48" s="64"/>
      <c r="GL48" s="64"/>
      <c r="GM48" s="64"/>
      <c r="GN48" s="64"/>
      <c r="GO48" s="64"/>
      <c r="GP48" s="64"/>
      <c r="GQ48" s="64"/>
      <c r="GR48" s="64"/>
      <c r="GS48" s="64"/>
      <c r="GT48" s="64"/>
      <c r="GU48" s="64"/>
      <c r="GV48" s="64"/>
      <c r="GW48" s="64"/>
      <c r="GX48" s="64"/>
      <c r="GY48" s="64"/>
      <c r="GZ48" s="64"/>
      <c r="HA48" s="64"/>
      <c r="HB48" s="64"/>
      <c r="HC48" s="64"/>
      <c r="HD48" s="64"/>
      <c r="HE48" s="64"/>
      <c r="HF48" s="64"/>
      <c r="HG48" s="64"/>
      <c r="HH48" s="64"/>
      <c r="HI48" s="64"/>
      <c r="HJ48" s="64"/>
      <c r="HK48" s="64"/>
      <c r="HL48" s="64"/>
      <c r="HM48" s="64"/>
      <c r="HN48" s="64"/>
      <c r="HO48" s="64"/>
      <c r="HP48" s="64"/>
      <c r="HQ48" s="64"/>
      <c r="HR48" s="64"/>
      <c r="HS48" s="64"/>
      <c r="HT48" s="64"/>
      <c r="HU48" s="64"/>
      <c r="HV48" s="64"/>
      <c r="HW48" s="64"/>
      <c r="HX48" s="64"/>
      <c r="HY48" s="64"/>
      <c r="HZ48" s="64"/>
      <c r="IA48" s="64"/>
      <c r="IB48" s="64"/>
      <c r="IC48" s="64"/>
      <c r="ID48" s="64"/>
      <c r="IE48" s="64"/>
      <c r="IF48" s="64"/>
      <c r="IG48" s="64"/>
      <c r="IH48" s="64"/>
      <c r="II48" s="64"/>
      <c r="IJ48" s="64"/>
      <c r="IK48" s="64"/>
      <c r="IL48" s="64"/>
      <c r="IM48" s="64"/>
      <c r="IN48" s="64"/>
      <c r="IO48" s="64"/>
      <c r="IP48" s="64"/>
      <c r="IQ48" s="64"/>
      <c r="IR48" s="64"/>
      <c r="IS48" s="64"/>
      <c r="IT48" s="64"/>
      <c r="IU48" s="64"/>
      <c r="IV48" s="64"/>
      <c r="IW48" s="64"/>
      <c r="IX48" s="64"/>
      <c r="IY48" s="64"/>
      <c r="IZ48" s="64"/>
      <c r="JA48" s="64"/>
      <c r="JB48" s="64"/>
      <c r="JC48" s="64"/>
      <c r="JD48" s="64"/>
      <c r="JE48" s="64"/>
      <c r="JF48" s="64"/>
      <c r="JG48" s="64"/>
      <c r="JH48" s="64"/>
      <c r="JI48" s="64"/>
      <c r="JJ48" s="64"/>
      <c r="JK48" s="64"/>
      <c r="JL48" s="64"/>
      <c r="JM48" s="64"/>
      <c r="JN48" s="64"/>
      <c r="JO48" s="64"/>
      <c r="JP48" s="64"/>
      <c r="JQ48" s="64"/>
      <c r="JR48" s="64"/>
      <c r="JS48" s="64"/>
      <c r="JT48" s="64"/>
      <c r="JU48" s="64"/>
      <c r="JV48" s="64"/>
      <c r="JW48" s="64"/>
      <c r="JX48" s="64"/>
      <c r="JY48" s="64"/>
      <c r="JZ48" s="64"/>
      <c r="KA48" s="64"/>
      <c r="KB48" s="64"/>
      <c r="KC48" s="64"/>
      <c r="KD48" s="64"/>
      <c r="KE48" s="64"/>
      <c r="KF48" s="64"/>
      <c r="KG48" s="64"/>
      <c r="KH48" s="64"/>
      <c r="KI48" s="64"/>
      <c r="KJ48" s="64"/>
      <c r="KK48" s="64"/>
      <c r="KL48" s="64"/>
      <c r="KM48" s="64"/>
      <c r="KN48" s="64"/>
      <c r="KO48" s="64"/>
      <c r="KP48" s="64"/>
      <c r="KQ48" s="64"/>
      <c r="KR48" s="64"/>
      <c r="KS48" s="64"/>
      <c r="KT48" s="64"/>
      <c r="KU48" s="64"/>
      <c r="KV48" s="64"/>
      <c r="KW48" s="64"/>
      <c r="KX48" s="64"/>
      <c r="KY48" s="64"/>
      <c r="KZ48" s="64"/>
      <c r="LA48" s="64"/>
      <c r="LB48" s="64"/>
      <c r="LC48" s="64"/>
      <c r="LD48" s="64"/>
      <c r="LE48" s="64"/>
      <c r="LF48" s="64"/>
      <c r="LG48" s="64"/>
      <c r="LH48" s="64"/>
      <c r="LI48" s="64"/>
      <c r="LJ48" s="64"/>
      <c r="LK48" s="64"/>
      <c r="LL48" s="64"/>
      <c r="LM48" s="64"/>
      <c r="LN48" s="64"/>
      <c r="LO48" s="64"/>
      <c r="LP48" s="64"/>
      <c r="LQ48" s="64"/>
      <c r="LR48" s="64"/>
      <c r="LS48" s="64"/>
      <c r="LT48" s="64"/>
      <c r="LU48" s="64"/>
      <c r="LV48" s="64"/>
      <c r="LW48" s="64"/>
      <c r="LX48" s="64"/>
      <c r="LY48" s="64"/>
      <c r="LZ48" s="64"/>
      <c r="MA48" s="64"/>
      <c r="MB48" s="64"/>
      <c r="MC48" s="64"/>
      <c r="MD48" s="64"/>
      <c r="ME48" s="64"/>
      <c r="MF48" s="64"/>
      <c r="MG48" s="64"/>
      <c r="MH48" s="64"/>
      <c r="MI48" s="64"/>
      <c r="MJ48" s="64"/>
      <c r="MK48" s="64"/>
      <c r="ML48" s="64"/>
      <c r="MM48" s="64"/>
      <c r="MN48" s="64"/>
      <c r="MO48" s="64"/>
      <c r="MP48" s="64"/>
      <c r="MQ48" s="64"/>
      <c r="MR48" s="64"/>
      <c r="MS48" s="64"/>
      <c r="MT48" s="64"/>
      <c r="MU48" s="64"/>
      <c r="MV48" s="64"/>
      <c r="MW48" s="64"/>
      <c r="MX48" s="64"/>
      <c r="MY48" s="64"/>
      <c r="MZ48" s="64"/>
      <c r="NA48" s="64"/>
      <c r="NB48" s="64"/>
      <c r="NC48" s="64"/>
      <c r="ND48" s="64"/>
      <c r="NE48" s="64"/>
      <c r="NF48" s="64"/>
      <c r="NG48" s="64"/>
      <c r="NH48" s="64"/>
      <c r="NI48" s="64"/>
      <c r="NJ48" s="64"/>
      <c r="NK48" s="64"/>
      <c r="NL48" s="64"/>
      <c r="NM48" s="64"/>
      <c r="NN48" s="64"/>
      <c r="NO48" s="64"/>
      <c r="NP48" s="64"/>
      <c r="NQ48" s="64"/>
      <c r="NR48" s="64"/>
      <c r="NS48" s="64"/>
      <c r="NT48" s="64"/>
      <c r="NU48" s="64"/>
      <c r="NV48" s="64"/>
      <c r="NW48" s="64"/>
      <c r="NX48" s="64"/>
      <c r="NY48" s="64"/>
      <c r="NZ48" s="64"/>
      <c r="OA48" s="64"/>
      <c r="OB48" s="64"/>
    </row>
    <row r="49" spans="1:392" s="68" customFormat="1" ht="13.5">
      <c r="A49" s="179">
        <v>31</v>
      </c>
      <c r="B49" s="65"/>
      <c r="C49" s="84">
        <v>35501</v>
      </c>
      <c r="D49" s="60" t="s">
        <v>130</v>
      </c>
      <c r="E49" s="57" t="s">
        <v>107</v>
      </c>
      <c r="F49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49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49" s="57">
        <f>ROUND((Tabla122323[[#This Row],[Columna6]]*0.4),0)</f>
        <v>1</v>
      </c>
      <c r="I49" s="57">
        <f>Tabla122323[[#This Row],[Columna610]]</f>
        <v>2</v>
      </c>
      <c r="J49" s="95">
        <v>2</v>
      </c>
      <c r="K49" s="74"/>
      <c r="L49" s="74"/>
      <c r="M49" s="74"/>
      <c r="N49" s="57">
        <f>ROUND((Tabla122323[[#This Row],[Columna11]]*0.4),0)</f>
        <v>36</v>
      </c>
      <c r="O49" s="57">
        <f>Tabla122323[[#This Row],[Columna1110]]</f>
        <v>90</v>
      </c>
      <c r="P49" s="93">
        <v>90</v>
      </c>
      <c r="Q49" s="57"/>
      <c r="R49" s="57"/>
      <c r="S49" s="57"/>
      <c r="T49" s="57">
        <f>ROUND((Tabla122323[[#This Row],[Columna16]]*0.4),0)</f>
        <v>3</v>
      </c>
      <c r="U49" s="57">
        <f>Tabla122323[[#This Row],[Columna162]]</f>
        <v>8</v>
      </c>
      <c r="V49" s="93">
        <v>8</v>
      </c>
      <c r="W49" s="57"/>
      <c r="X49" s="57"/>
      <c r="Y49" s="57"/>
      <c r="Z49" s="57">
        <f>ROUND((Tabla122323[[#This Row],[Columna21]]*0.4),0)</f>
        <v>2</v>
      </c>
      <c r="AA49" s="57">
        <f>Tabla122323[[#This Row],[Columna212]]</f>
        <v>4</v>
      </c>
      <c r="AB49" s="93">
        <v>4</v>
      </c>
      <c r="AC49" s="57"/>
      <c r="AD49" s="57"/>
      <c r="AE49" s="57"/>
      <c r="AF49" s="57">
        <f>ROUND((Tabla122323[[#This Row],[Columna26]]*0.4),0)</f>
        <v>12</v>
      </c>
      <c r="AG49" s="57">
        <f>Tabla122323[[#This Row],[Columna262]]</f>
        <v>30</v>
      </c>
      <c r="AH49" s="93">
        <v>30</v>
      </c>
      <c r="AI49" s="57"/>
      <c r="AJ49" s="57"/>
      <c r="AK49" s="57"/>
      <c r="AL49" s="57">
        <f>ROUND((Tabla122323[[#This Row],[Columna31]]*0.4),0)</f>
        <v>137</v>
      </c>
      <c r="AM49" s="57">
        <f>Tabla122323[[#This Row],[Columna312]]</f>
        <v>342</v>
      </c>
      <c r="AN49" s="93">
        <v>342</v>
      </c>
      <c r="AO49" s="57"/>
      <c r="AP49" s="57"/>
      <c r="AQ49" s="57"/>
      <c r="AR49" s="57">
        <f>ROUND((Tabla122323[[#This Row],[Columna36]]*0.4),0)</f>
        <v>35</v>
      </c>
      <c r="AS49" s="57">
        <f>Tabla122323[[#This Row],[Columna362]]</f>
        <v>88</v>
      </c>
      <c r="AT49" s="93">
        <v>88</v>
      </c>
      <c r="AU49" s="57"/>
      <c r="AV49" s="57"/>
      <c r="AW49" s="57"/>
      <c r="AX49" s="57">
        <f>ROUND((Tabla122323[[#This Row],[Columna41]]*0.4),0)</f>
        <v>14</v>
      </c>
      <c r="AY49" s="57">
        <f>Tabla122323[[#This Row],[Columna412]]</f>
        <v>34</v>
      </c>
      <c r="AZ49" s="93">
        <v>34</v>
      </c>
      <c r="BA49" s="57"/>
      <c r="BB49" s="57"/>
      <c r="BC49" s="57"/>
      <c r="BD49" s="57">
        <f>ROUND((Tabla122323[[#This Row],[Columna46]]*0.4),0)</f>
        <v>8</v>
      </c>
      <c r="BE49" s="57">
        <f>Tabla122323[[#This Row],[Columna462]]</f>
        <v>20</v>
      </c>
      <c r="BF49" s="93">
        <v>20</v>
      </c>
      <c r="BG49" s="57"/>
      <c r="BH49" s="57"/>
      <c r="BI49" s="57"/>
      <c r="BJ49" s="57">
        <f>ROUND((Tabla122323[[#This Row],[Columna51]]*0.4),0)</f>
        <v>2</v>
      </c>
      <c r="BK49" s="57">
        <f>Tabla122323[[#This Row],[Columna512]]</f>
        <v>4</v>
      </c>
      <c r="BL49" s="93">
        <v>4</v>
      </c>
      <c r="BM49" s="57"/>
      <c r="BN49" s="57"/>
      <c r="BO49" s="57"/>
      <c r="BP49" s="57">
        <f>ROUND((Tabla122323[[#This Row],[Columna56]]*0.4),0)</f>
        <v>1</v>
      </c>
      <c r="BQ49" s="57">
        <f>Tabla122323[[#This Row],[Columna562]]</f>
        <v>2</v>
      </c>
      <c r="BR49" s="93">
        <v>2</v>
      </c>
      <c r="BS49" s="57"/>
      <c r="BT49" s="57"/>
      <c r="BU49" s="57"/>
      <c r="BV49" s="57">
        <f>ROUND((Tabla122323[[#This Row],[Columna61]]*0.4),0)</f>
        <v>9</v>
      </c>
      <c r="BW49" s="57">
        <f>Tabla122323[[#This Row],[Columna612]]</f>
        <v>22</v>
      </c>
      <c r="BX49" s="93">
        <v>22</v>
      </c>
      <c r="BY49" s="57"/>
      <c r="BZ49" s="57"/>
      <c r="CA49" s="57"/>
      <c r="CB49" s="57">
        <f>ROUND((Tabla122323[[#This Row],[Columna66]]*0.4),0)</f>
        <v>8</v>
      </c>
      <c r="CC49" s="57">
        <f>Tabla122323[[#This Row],[Columna662]]</f>
        <v>20</v>
      </c>
      <c r="CD49" s="93">
        <v>20</v>
      </c>
      <c r="CE49" s="57"/>
      <c r="CF49" s="57"/>
      <c r="CG49" s="57"/>
      <c r="CH49" s="57">
        <f>ROUND((Tabla122323[[#This Row],[Columna71]]*0.4),0)</f>
        <v>23</v>
      </c>
      <c r="CI49" s="57">
        <f>Tabla122323[[#This Row],[Columna712]]</f>
        <v>58</v>
      </c>
      <c r="CJ49" s="93">
        <v>58</v>
      </c>
      <c r="CK49" s="57"/>
      <c r="CL49" s="57"/>
      <c r="CM49" s="57"/>
      <c r="CN49" s="57">
        <f>ROUND((Tabla122323[[#This Row],[Columna76]]*0.4),0)</f>
        <v>7</v>
      </c>
      <c r="CO49" s="57">
        <f>Tabla122323[[#This Row],[Columna762]]</f>
        <v>18</v>
      </c>
      <c r="CP49" s="93">
        <v>18</v>
      </c>
      <c r="CQ49" s="57"/>
      <c r="CR49" s="57"/>
      <c r="CS49" s="57"/>
      <c r="CT49" s="57">
        <f>ROUND((Tabla122323[[#This Row],[Columna81]]*0.4),0)</f>
        <v>7</v>
      </c>
      <c r="CU49" s="57">
        <f>Tabla122323[[#This Row],[Columna812]]</f>
        <v>18</v>
      </c>
      <c r="CV49" s="93">
        <v>18</v>
      </c>
      <c r="CW49" s="57"/>
      <c r="CX49" s="57"/>
      <c r="CY49" s="57"/>
      <c r="CZ49" s="57">
        <f>ROUND((Tabla122323[[#This Row],[Columna86]]*0.4),0)</f>
        <v>3</v>
      </c>
      <c r="DA49" s="57">
        <f>Tabla122323[[#This Row],[Columna862]]</f>
        <v>8</v>
      </c>
      <c r="DB49" s="93">
        <v>8</v>
      </c>
      <c r="DC49" s="57"/>
      <c r="DD49" s="57"/>
      <c r="DE49" s="57"/>
      <c r="DF49" s="57">
        <f>ROUND((Tabla122323[[#This Row],[Columna91]]*0.4),0)</f>
        <v>11</v>
      </c>
      <c r="DG49" s="57">
        <f>Tabla122323[[#This Row],[Columna912]]</f>
        <v>28</v>
      </c>
      <c r="DH49" s="93">
        <v>28</v>
      </c>
      <c r="DI49" s="57"/>
      <c r="DJ49" s="57"/>
      <c r="DK49" s="57"/>
      <c r="DL49" s="57">
        <f>ROUND((Tabla122323[[#This Row],[Columna96]]*0.4),0)</f>
        <v>20</v>
      </c>
      <c r="DM49" s="57">
        <f>Tabla122323[[#This Row],[Columna962]]</f>
        <v>50</v>
      </c>
      <c r="DN49" s="93">
        <v>50</v>
      </c>
      <c r="DO49" s="57"/>
      <c r="DP49" s="57"/>
      <c r="DQ49" s="57"/>
      <c r="DR49" s="57">
        <f>ROUND((Tabla122323[[#This Row],[Columna101]]*0.4),0)</f>
        <v>5</v>
      </c>
      <c r="DS49" s="57">
        <f>Tabla122323[[#This Row],[Columna1012]]</f>
        <v>12</v>
      </c>
      <c r="DT49" s="93">
        <v>12</v>
      </c>
      <c r="DU49" s="57"/>
      <c r="DV49" s="57"/>
      <c r="DW49" s="57"/>
      <c r="DX49" s="57">
        <f>ROUND((Tabla122323[[#This Row],[Columna106]]*0.4),0)</f>
        <v>4</v>
      </c>
      <c r="DY49" s="57">
        <f>Tabla122323[[#This Row],[Columna1062]]</f>
        <v>10</v>
      </c>
      <c r="DZ49" s="93">
        <v>10</v>
      </c>
      <c r="EA49" s="57"/>
      <c r="EB49" s="57"/>
      <c r="EC49" s="57"/>
      <c r="ED49" s="57">
        <f>ROUND((Tabla122323[[#This Row],[Columna111]]*0.4),0)</f>
        <v>4</v>
      </c>
      <c r="EE49" s="57">
        <f>Tabla122323[[#This Row],[Columna1112]]</f>
        <v>10</v>
      </c>
      <c r="EF49" s="93">
        <v>10</v>
      </c>
      <c r="EG49" s="57"/>
      <c r="EH49" s="57"/>
      <c r="EI49" s="57"/>
      <c r="EJ49" s="57">
        <f>ROUND((Tabla122323[[#This Row],[Columna116]]*0.4),0)</f>
        <v>1</v>
      </c>
      <c r="EK49" s="57">
        <f>Tabla122323[[#This Row],[Columna1162]]</f>
        <v>2</v>
      </c>
      <c r="EL49" s="96">
        <v>2</v>
      </c>
      <c r="EM49" s="76"/>
      <c r="EN49" s="76"/>
      <c r="EO49" s="76"/>
      <c r="EP49" s="67"/>
      <c r="EQ49" s="64"/>
      <c r="ER49" s="64"/>
      <c r="ES49" s="64"/>
      <c r="ET49" s="64"/>
      <c r="EU49" s="64"/>
      <c r="EV49" s="64"/>
      <c r="EW49" s="64"/>
      <c r="EX49" s="64"/>
      <c r="EY49" s="64"/>
      <c r="EZ49" s="64"/>
      <c r="FA49" s="64"/>
      <c r="FB49" s="64"/>
      <c r="FC49" s="64"/>
      <c r="FD49" s="64"/>
      <c r="FE49" s="64"/>
      <c r="FF49" s="64"/>
      <c r="FG49" s="64"/>
      <c r="FH49" s="64"/>
      <c r="FI49" s="64"/>
      <c r="FJ49" s="64"/>
      <c r="FK49" s="64"/>
      <c r="FL49" s="64"/>
      <c r="FM49" s="64"/>
      <c r="FN49" s="64"/>
      <c r="FO49" s="64"/>
      <c r="FP49" s="64"/>
      <c r="FQ49" s="64"/>
      <c r="FR49" s="64"/>
      <c r="FS49" s="64"/>
      <c r="FT49" s="64"/>
      <c r="FU49" s="64"/>
      <c r="FV49" s="64"/>
      <c r="FW49" s="64"/>
      <c r="FX49" s="64"/>
      <c r="FY49" s="64"/>
      <c r="FZ49" s="64"/>
      <c r="GA49" s="64"/>
      <c r="GB49" s="64"/>
      <c r="GC49" s="64"/>
      <c r="GD49" s="64"/>
      <c r="GE49" s="64"/>
      <c r="GF49" s="64"/>
      <c r="GG49" s="64"/>
      <c r="GH49" s="64"/>
      <c r="GI49" s="64"/>
      <c r="GJ49" s="64"/>
      <c r="GK49" s="64"/>
      <c r="GL49" s="64"/>
      <c r="GM49" s="64"/>
      <c r="GN49" s="64"/>
      <c r="GO49" s="64"/>
      <c r="GP49" s="64"/>
      <c r="GQ49" s="64"/>
      <c r="GR49" s="64"/>
      <c r="GS49" s="64"/>
      <c r="GT49" s="64"/>
      <c r="GU49" s="64"/>
      <c r="GV49" s="64"/>
      <c r="GW49" s="64"/>
      <c r="GX49" s="64"/>
      <c r="GY49" s="64"/>
      <c r="GZ49" s="64"/>
      <c r="HA49" s="64"/>
      <c r="HB49" s="64"/>
      <c r="HC49" s="64"/>
      <c r="HD49" s="64"/>
      <c r="HE49" s="64"/>
      <c r="HF49" s="64"/>
      <c r="HG49" s="64"/>
      <c r="HH49" s="64"/>
      <c r="HI49" s="64"/>
      <c r="HJ49" s="64"/>
      <c r="HK49" s="64"/>
      <c r="HL49" s="64"/>
      <c r="HM49" s="64"/>
      <c r="HN49" s="64"/>
      <c r="HO49" s="64"/>
      <c r="HP49" s="64"/>
      <c r="HQ49" s="64"/>
      <c r="HR49" s="64"/>
      <c r="HS49" s="64"/>
      <c r="HT49" s="64"/>
      <c r="HU49" s="64"/>
      <c r="HV49" s="64"/>
      <c r="HW49" s="64"/>
      <c r="HX49" s="64"/>
      <c r="HY49" s="64"/>
      <c r="HZ49" s="64"/>
      <c r="IA49" s="64"/>
      <c r="IB49" s="64"/>
      <c r="IC49" s="64"/>
      <c r="ID49" s="64"/>
      <c r="IE49" s="64"/>
      <c r="IF49" s="64"/>
      <c r="IG49" s="64"/>
      <c r="IH49" s="64"/>
      <c r="II49" s="64"/>
      <c r="IJ49" s="64"/>
      <c r="IK49" s="64"/>
      <c r="IL49" s="64"/>
      <c r="IM49" s="64"/>
      <c r="IN49" s="64"/>
      <c r="IO49" s="64"/>
      <c r="IP49" s="64"/>
      <c r="IQ49" s="64"/>
      <c r="IR49" s="64"/>
      <c r="IS49" s="64"/>
      <c r="IT49" s="64"/>
      <c r="IU49" s="64"/>
      <c r="IV49" s="64"/>
      <c r="IW49" s="64"/>
      <c r="IX49" s="64"/>
      <c r="IY49" s="64"/>
      <c r="IZ49" s="64"/>
      <c r="JA49" s="64"/>
      <c r="JB49" s="64"/>
      <c r="JC49" s="64"/>
      <c r="JD49" s="64"/>
      <c r="JE49" s="64"/>
      <c r="JF49" s="64"/>
      <c r="JG49" s="64"/>
      <c r="JH49" s="64"/>
      <c r="JI49" s="64"/>
      <c r="JJ49" s="64"/>
      <c r="JK49" s="64"/>
      <c r="JL49" s="64"/>
      <c r="JM49" s="64"/>
      <c r="JN49" s="64"/>
      <c r="JO49" s="64"/>
      <c r="JP49" s="64"/>
      <c r="JQ49" s="64"/>
      <c r="JR49" s="64"/>
      <c r="JS49" s="64"/>
      <c r="JT49" s="64"/>
      <c r="JU49" s="64"/>
      <c r="JV49" s="64"/>
      <c r="JW49" s="64"/>
      <c r="JX49" s="64"/>
      <c r="JY49" s="64"/>
      <c r="JZ49" s="64"/>
      <c r="KA49" s="64"/>
      <c r="KB49" s="64"/>
      <c r="KC49" s="64"/>
      <c r="KD49" s="64"/>
      <c r="KE49" s="64"/>
      <c r="KF49" s="64"/>
      <c r="KG49" s="64"/>
      <c r="KH49" s="64"/>
      <c r="KI49" s="64"/>
      <c r="KJ49" s="64"/>
      <c r="KK49" s="64"/>
      <c r="KL49" s="64"/>
      <c r="KM49" s="64"/>
      <c r="KN49" s="64"/>
      <c r="KO49" s="64"/>
      <c r="KP49" s="64"/>
      <c r="KQ49" s="64"/>
      <c r="KR49" s="64"/>
      <c r="KS49" s="64"/>
      <c r="KT49" s="64"/>
      <c r="KU49" s="64"/>
      <c r="KV49" s="64"/>
      <c r="KW49" s="64"/>
      <c r="KX49" s="64"/>
      <c r="KY49" s="64"/>
      <c r="KZ49" s="64"/>
      <c r="LA49" s="64"/>
      <c r="LB49" s="64"/>
      <c r="LC49" s="64"/>
      <c r="LD49" s="64"/>
      <c r="LE49" s="64"/>
      <c r="LF49" s="64"/>
      <c r="LG49" s="64"/>
      <c r="LH49" s="64"/>
      <c r="LI49" s="64"/>
      <c r="LJ49" s="64"/>
      <c r="LK49" s="64"/>
      <c r="LL49" s="64"/>
      <c r="LM49" s="64"/>
      <c r="LN49" s="64"/>
      <c r="LO49" s="64"/>
      <c r="LP49" s="64"/>
      <c r="LQ49" s="64"/>
      <c r="LR49" s="64"/>
      <c r="LS49" s="64"/>
      <c r="LT49" s="64"/>
      <c r="LU49" s="64"/>
      <c r="LV49" s="64"/>
      <c r="LW49" s="64"/>
      <c r="LX49" s="64"/>
      <c r="LY49" s="64"/>
      <c r="LZ49" s="64"/>
      <c r="MA49" s="64"/>
      <c r="MB49" s="64"/>
      <c r="MC49" s="64"/>
      <c r="MD49" s="64"/>
      <c r="ME49" s="64"/>
      <c r="MF49" s="64"/>
      <c r="MG49" s="64"/>
      <c r="MH49" s="64"/>
      <c r="MI49" s="64"/>
      <c r="MJ49" s="64"/>
      <c r="MK49" s="64"/>
      <c r="ML49" s="64"/>
      <c r="MM49" s="64"/>
      <c r="MN49" s="64"/>
      <c r="MO49" s="64"/>
      <c r="MP49" s="64"/>
      <c r="MQ49" s="64"/>
      <c r="MR49" s="64"/>
      <c r="MS49" s="64"/>
      <c r="MT49" s="64"/>
      <c r="MU49" s="64"/>
      <c r="MV49" s="64"/>
      <c r="MW49" s="64"/>
      <c r="MX49" s="64"/>
      <c r="MY49" s="64"/>
      <c r="MZ49" s="64"/>
      <c r="NA49" s="64"/>
      <c r="NB49" s="64"/>
      <c r="NC49" s="64"/>
      <c r="ND49" s="64"/>
      <c r="NE49" s="64"/>
      <c r="NF49" s="64"/>
      <c r="NG49" s="64"/>
      <c r="NH49" s="64"/>
      <c r="NI49" s="64"/>
      <c r="NJ49" s="64"/>
      <c r="NK49" s="64"/>
      <c r="NL49" s="64"/>
      <c r="NM49" s="64"/>
      <c r="NN49" s="64"/>
      <c r="NO49" s="64"/>
      <c r="NP49" s="64"/>
      <c r="NQ49" s="64"/>
      <c r="NR49" s="64"/>
      <c r="NS49" s="64"/>
      <c r="NT49" s="64"/>
      <c r="NU49" s="64"/>
      <c r="NV49" s="64"/>
      <c r="NW49" s="64"/>
      <c r="NX49" s="64"/>
      <c r="NY49" s="64"/>
      <c r="NZ49" s="64"/>
      <c r="OA49" s="64"/>
      <c r="OB49" s="64"/>
    </row>
    <row r="50" spans="1:392" s="68" customFormat="1" ht="13.5">
      <c r="A50" s="179">
        <v>32</v>
      </c>
      <c r="B50" s="65"/>
      <c r="C50" s="84">
        <v>35501</v>
      </c>
      <c r="D50" s="60" t="s">
        <v>131</v>
      </c>
      <c r="E50" s="57" t="s">
        <v>107</v>
      </c>
      <c r="F50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0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0" s="57">
        <f>ROUND((Tabla122323[[#This Row],[Columna6]]*0.4),0)</f>
        <v>1</v>
      </c>
      <c r="I50" s="57">
        <f>Tabla122323[[#This Row],[Columna610]]</f>
        <v>2</v>
      </c>
      <c r="J50" s="95">
        <v>2</v>
      </c>
      <c r="K50" s="74"/>
      <c r="L50" s="74"/>
      <c r="M50" s="74"/>
      <c r="N50" s="57">
        <f>ROUND((Tabla122323[[#This Row],[Columna11]]*0.4),0)</f>
        <v>36</v>
      </c>
      <c r="O50" s="57">
        <f>Tabla122323[[#This Row],[Columna1110]]</f>
        <v>90</v>
      </c>
      <c r="P50" s="93">
        <v>90</v>
      </c>
      <c r="Q50" s="57"/>
      <c r="R50" s="57"/>
      <c r="S50" s="57"/>
      <c r="T50" s="57">
        <f>ROUND((Tabla122323[[#This Row],[Columna16]]*0.4),0)</f>
        <v>3</v>
      </c>
      <c r="U50" s="57">
        <f>Tabla122323[[#This Row],[Columna162]]</f>
        <v>8</v>
      </c>
      <c r="V50" s="93">
        <v>8</v>
      </c>
      <c r="W50" s="57"/>
      <c r="X50" s="57"/>
      <c r="Y50" s="57"/>
      <c r="Z50" s="57">
        <f>ROUND((Tabla122323[[#This Row],[Columna21]]*0.4),0)</f>
        <v>2</v>
      </c>
      <c r="AA50" s="57">
        <f>Tabla122323[[#This Row],[Columna212]]</f>
        <v>4</v>
      </c>
      <c r="AB50" s="93">
        <v>4</v>
      </c>
      <c r="AC50" s="57"/>
      <c r="AD50" s="57"/>
      <c r="AE50" s="57"/>
      <c r="AF50" s="57">
        <f>ROUND((Tabla122323[[#This Row],[Columna26]]*0.4),0)</f>
        <v>12</v>
      </c>
      <c r="AG50" s="57">
        <f>Tabla122323[[#This Row],[Columna262]]</f>
        <v>30</v>
      </c>
      <c r="AH50" s="93">
        <v>30</v>
      </c>
      <c r="AI50" s="57"/>
      <c r="AJ50" s="57"/>
      <c r="AK50" s="57"/>
      <c r="AL50" s="57">
        <f>ROUND((Tabla122323[[#This Row],[Columna31]]*0.4),0)</f>
        <v>137</v>
      </c>
      <c r="AM50" s="57">
        <f>Tabla122323[[#This Row],[Columna312]]</f>
        <v>342</v>
      </c>
      <c r="AN50" s="93">
        <v>342</v>
      </c>
      <c r="AO50" s="57"/>
      <c r="AP50" s="57"/>
      <c r="AQ50" s="57"/>
      <c r="AR50" s="57">
        <f>ROUND((Tabla122323[[#This Row],[Columna36]]*0.4),0)</f>
        <v>35</v>
      </c>
      <c r="AS50" s="57">
        <f>Tabla122323[[#This Row],[Columna362]]</f>
        <v>88</v>
      </c>
      <c r="AT50" s="93">
        <v>88</v>
      </c>
      <c r="AU50" s="57"/>
      <c r="AV50" s="57"/>
      <c r="AW50" s="57"/>
      <c r="AX50" s="57">
        <f>ROUND((Tabla122323[[#This Row],[Columna41]]*0.4),0)</f>
        <v>14</v>
      </c>
      <c r="AY50" s="57">
        <f>Tabla122323[[#This Row],[Columna412]]</f>
        <v>34</v>
      </c>
      <c r="AZ50" s="93">
        <v>34</v>
      </c>
      <c r="BA50" s="57"/>
      <c r="BB50" s="57"/>
      <c r="BC50" s="57"/>
      <c r="BD50" s="57">
        <f>ROUND((Tabla122323[[#This Row],[Columna46]]*0.4),0)</f>
        <v>8</v>
      </c>
      <c r="BE50" s="57">
        <f>Tabla122323[[#This Row],[Columna462]]</f>
        <v>20</v>
      </c>
      <c r="BF50" s="93">
        <v>20</v>
      </c>
      <c r="BG50" s="57"/>
      <c r="BH50" s="57"/>
      <c r="BI50" s="57"/>
      <c r="BJ50" s="57">
        <f>ROUND((Tabla122323[[#This Row],[Columna51]]*0.4),0)</f>
        <v>2</v>
      </c>
      <c r="BK50" s="57">
        <f>Tabla122323[[#This Row],[Columna512]]</f>
        <v>4</v>
      </c>
      <c r="BL50" s="93">
        <v>4</v>
      </c>
      <c r="BM50" s="57"/>
      <c r="BN50" s="57"/>
      <c r="BO50" s="57"/>
      <c r="BP50" s="57">
        <f>ROUND((Tabla122323[[#This Row],[Columna56]]*0.4),0)</f>
        <v>1</v>
      </c>
      <c r="BQ50" s="57">
        <f>Tabla122323[[#This Row],[Columna562]]</f>
        <v>2</v>
      </c>
      <c r="BR50" s="93">
        <v>2</v>
      </c>
      <c r="BS50" s="57"/>
      <c r="BT50" s="57"/>
      <c r="BU50" s="57"/>
      <c r="BV50" s="57">
        <f>ROUND((Tabla122323[[#This Row],[Columna61]]*0.4),0)</f>
        <v>9</v>
      </c>
      <c r="BW50" s="57">
        <f>Tabla122323[[#This Row],[Columna612]]</f>
        <v>22</v>
      </c>
      <c r="BX50" s="93">
        <v>22</v>
      </c>
      <c r="BY50" s="57"/>
      <c r="BZ50" s="57"/>
      <c r="CA50" s="57"/>
      <c r="CB50" s="57">
        <f>ROUND((Tabla122323[[#This Row],[Columna66]]*0.4),0)</f>
        <v>8</v>
      </c>
      <c r="CC50" s="57">
        <f>Tabla122323[[#This Row],[Columna662]]</f>
        <v>20</v>
      </c>
      <c r="CD50" s="93">
        <v>20</v>
      </c>
      <c r="CE50" s="57"/>
      <c r="CF50" s="57"/>
      <c r="CG50" s="57"/>
      <c r="CH50" s="57">
        <f>ROUND((Tabla122323[[#This Row],[Columna71]]*0.4),0)</f>
        <v>23</v>
      </c>
      <c r="CI50" s="57">
        <f>Tabla122323[[#This Row],[Columna712]]</f>
        <v>58</v>
      </c>
      <c r="CJ50" s="93">
        <v>58</v>
      </c>
      <c r="CK50" s="57"/>
      <c r="CL50" s="57"/>
      <c r="CM50" s="57"/>
      <c r="CN50" s="57">
        <f>ROUND((Tabla122323[[#This Row],[Columna76]]*0.4),0)</f>
        <v>7</v>
      </c>
      <c r="CO50" s="57">
        <f>Tabla122323[[#This Row],[Columna762]]</f>
        <v>18</v>
      </c>
      <c r="CP50" s="93">
        <v>18</v>
      </c>
      <c r="CQ50" s="57"/>
      <c r="CR50" s="57"/>
      <c r="CS50" s="57"/>
      <c r="CT50" s="57">
        <f>ROUND((Tabla122323[[#This Row],[Columna81]]*0.4),0)</f>
        <v>7</v>
      </c>
      <c r="CU50" s="57">
        <f>Tabla122323[[#This Row],[Columna812]]</f>
        <v>18</v>
      </c>
      <c r="CV50" s="93">
        <v>18</v>
      </c>
      <c r="CW50" s="57"/>
      <c r="CX50" s="57"/>
      <c r="CY50" s="57"/>
      <c r="CZ50" s="57">
        <f>ROUND((Tabla122323[[#This Row],[Columna86]]*0.4),0)</f>
        <v>3</v>
      </c>
      <c r="DA50" s="57">
        <f>Tabla122323[[#This Row],[Columna862]]</f>
        <v>8</v>
      </c>
      <c r="DB50" s="93">
        <v>8</v>
      </c>
      <c r="DC50" s="57"/>
      <c r="DD50" s="57"/>
      <c r="DE50" s="57"/>
      <c r="DF50" s="57">
        <f>ROUND((Tabla122323[[#This Row],[Columna91]]*0.4),0)</f>
        <v>11</v>
      </c>
      <c r="DG50" s="57">
        <f>Tabla122323[[#This Row],[Columna912]]</f>
        <v>28</v>
      </c>
      <c r="DH50" s="93">
        <v>28</v>
      </c>
      <c r="DI50" s="57"/>
      <c r="DJ50" s="57"/>
      <c r="DK50" s="57"/>
      <c r="DL50" s="57">
        <f>ROUND((Tabla122323[[#This Row],[Columna96]]*0.4),0)</f>
        <v>20</v>
      </c>
      <c r="DM50" s="57">
        <f>Tabla122323[[#This Row],[Columna962]]</f>
        <v>50</v>
      </c>
      <c r="DN50" s="93">
        <v>50</v>
      </c>
      <c r="DO50" s="57"/>
      <c r="DP50" s="57"/>
      <c r="DQ50" s="57"/>
      <c r="DR50" s="57">
        <f>ROUND((Tabla122323[[#This Row],[Columna101]]*0.4),0)</f>
        <v>5</v>
      </c>
      <c r="DS50" s="57">
        <f>Tabla122323[[#This Row],[Columna1012]]</f>
        <v>12</v>
      </c>
      <c r="DT50" s="93">
        <v>12</v>
      </c>
      <c r="DU50" s="57"/>
      <c r="DV50" s="57"/>
      <c r="DW50" s="57"/>
      <c r="DX50" s="57">
        <f>ROUND((Tabla122323[[#This Row],[Columna106]]*0.4),0)</f>
        <v>4</v>
      </c>
      <c r="DY50" s="57">
        <f>Tabla122323[[#This Row],[Columna1062]]</f>
        <v>10</v>
      </c>
      <c r="DZ50" s="93">
        <v>10</v>
      </c>
      <c r="EA50" s="57"/>
      <c r="EB50" s="57"/>
      <c r="EC50" s="57"/>
      <c r="ED50" s="57">
        <f>ROUND((Tabla122323[[#This Row],[Columna111]]*0.4),0)</f>
        <v>4</v>
      </c>
      <c r="EE50" s="57">
        <f>Tabla122323[[#This Row],[Columna1112]]</f>
        <v>10</v>
      </c>
      <c r="EF50" s="93">
        <v>10</v>
      </c>
      <c r="EG50" s="57"/>
      <c r="EH50" s="57"/>
      <c r="EI50" s="57"/>
      <c r="EJ50" s="57">
        <f>ROUND((Tabla122323[[#This Row],[Columna116]]*0.4),0)</f>
        <v>1</v>
      </c>
      <c r="EK50" s="57">
        <f>Tabla122323[[#This Row],[Columna1162]]</f>
        <v>2</v>
      </c>
      <c r="EL50" s="96">
        <v>2</v>
      </c>
      <c r="EM50" s="76"/>
      <c r="EN50" s="76"/>
      <c r="EO50" s="76"/>
      <c r="EP50" s="67"/>
      <c r="EQ50" s="64"/>
      <c r="ER50" s="64"/>
      <c r="ES50" s="64"/>
      <c r="ET50" s="64"/>
      <c r="EU50" s="64"/>
      <c r="EV50" s="64"/>
      <c r="EW50" s="64"/>
      <c r="EX50" s="64"/>
      <c r="EY50" s="64"/>
      <c r="EZ50" s="64"/>
      <c r="FA50" s="64"/>
      <c r="FB50" s="64"/>
      <c r="FC50" s="64"/>
      <c r="FD50" s="64"/>
      <c r="FE50" s="64"/>
      <c r="FF50" s="64"/>
      <c r="FG50" s="64"/>
      <c r="FH50" s="64"/>
      <c r="FI50" s="64"/>
      <c r="FJ50" s="64"/>
      <c r="FK50" s="64"/>
      <c r="FL50" s="64"/>
      <c r="FM50" s="64"/>
      <c r="FN50" s="64"/>
      <c r="FO50" s="64"/>
      <c r="FP50" s="64"/>
      <c r="FQ50" s="64"/>
      <c r="FR50" s="64"/>
      <c r="FS50" s="64"/>
      <c r="FT50" s="64"/>
      <c r="FU50" s="64"/>
      <c r="FV50" s="64"/>
      <c r="FW50" s="64"/>
      <c r="FX50" s="64"/>
      <c r="FY50" s="64"/>
      <c r="FZ50" s="64"/>
      <c r="GA50" s="64"/>
      <c r="GB50" s="64"/>
      <c r="GC50" s="64"/>
      <c r="GD50" s="64"/>
      <c r="GE50" s="64"/>
      <c r="GF50" s="64"/>
      <c r="GG50" s="64"/>
      <c r="GH50" s="64"/>
      <c r="GI50" s="64"/>
      <c r="GJ50" s="64"/>
      <c r="GK50" s="64"/>
      <c r="GL50" s="64"/>
      <c r="GM50" s="64"/>
      <c r="GN50" s="64"/>
      <c r="GO50" s="64"/>
      <c r="GP50" s="64"/>
      <c r="GQ50" s="64"/>
      <c r="GR50" s="64"/>
      <c r="GS50" s="64"/>
      <c r="GT50" s="64"/>
      <c r="GU50" s="64"/>
      <c r="GV50" s="64"/>
      <c r="GW50" s="64"/>
      <c r="GX50" s="64"/>
      <c r="GY50" s="64"/>
      <c r="GZ50" s="64"/>
      <c r="HA50" s="64"/>
      <c r="HB50" s="64"/>
      <c r="HC50" s="64"/>
      <c r="HD50" s="64"/>
      <c r="HE50" s="64"/>
      <c r="HF50" s="64"/>
      <c r="HG50" s="64"/>
      <c r="HH50" s="64"/>
      <c r="HI50" s="64"/>
      <c r="HJ50" s="64"/>
      <c r="HK50" s="64"/>
      <c r="HL50" s="64"/>
      <c r="HM50" s="64"/>
      <c r="HN50" s="64"/>
      <c r="HO50" s="64"/>
      <c r="HP50" s="64"/>
      <c r="HQ50" s="64"/>
      <c r="HR50" s="64"/>
      <c r="HS50" s="64"/>
      <c r="HT50" s="64"/>
      <c r="HU50" s="64"/>
      <c r="HV50" s="64"/>
      <c r="HW50" s="64"/>
      <c r="HX50" s="64"/>
      <c r="HY50" s="64"/>
      <c r="HZ50" s="64"/>
      <c r="IA50" s="64"/>
      <c r="IB50" s="64"/>
      <c r="IC50" s="64"/>
      <c r="ID50" s="64"/>
      <c r="IE50" s="64"/>
      <c r="IF50" s="64"/>
      <c r="IG50" s="64"/>
      <c r="IH50" s="64"/>
      <c r="II50" s="64"/>
      <c r="IJ50" s="64"/>
      <c r="IK50" s="64"/>
      <c r="IL50" s="64"/>
      <c r="IM50" s="64"/>
      <c r="IN50" s="64"/>
      <c r="IO50" s="64"/>
      <c r="IP50" s="64"/>
      <c r="IQ50" s="64"/>
      <c r="IR50" s="64"/>
      <c r="IS50" s="64"/>
      <c r="IT50" s="64"/>
      <c r="IU50" s="64"/>
      <c r="IV50" s="64"/>
      <c r="IW50" s="64"/>
      <c r="IX50" s="64"/>
      <c r="IY50" s="64"/>
      <c r="IZ50" s="64"/>
      <c r="JA50" s="64"/>
      <c r="JB50" s="64"/>
      <c r="JC50" s="64"/>
      <c r="JD50" s="64"/>
      <c r="JE50" s="64"/>
      <c r="JF50" s="64"/>
      <c r="JG50" s="64"/>
      <c r="JH50" s="64"/>
      <c r="JI50" s="64"/>
      <c r="JJ50" s="64"/>
      <c r="JK50" s="64"/>
      <c r="JL50" s="64"/>
      <c r="JM50" s="64"/>
      <c r="JN50" s="64"/>
      <c r="JO50" s="64"/>
      <c r="JP50" s="64"/>
      <c r="JQ50" s="64"/>
      <c r="JR50" s="64"/>
      <c r="JS50" s="64"/>
      <c r="JT50" s="64"/>
      <c r="JU50" s="64"/>
      <c r="JV50" s="64"/>
      <c r="JW50" s="64"/>
      <c r="JX50" s="64"/>
      <c r="JY50" s="64"/>
      <c r="JZ50" s="64"/>
      <c r="KA50" s="64"/>
      <c r="KB50" s="64"/>
      <c r="KC50" s="64"/>
      <c r="KD50" s="64"/>
      <c r="KE50" s="64"/>
      <c r="KF50" s="64"/>
      <c r="KG50" s="64"/>
      <c r="KH50" s="64"/>
      <c r="KI50" s="64"/>
      <c r="KJ50" s="64"/>
      <c r="KK50" s="64"/>
      <c r="KL50" s="64"/>
      <c r="KM50" s="64"/>
      <c r="KN50" s="64"/>
      <c r="KO50" s="64"/>
      <c r="KP50" s="64"/>
      <c r="KQ50" s="64"/>
      <c r="KR50" s="64"/>
      <c r="KS50" s="64"/>
      <c r="KT50" s="64"/>
      <c r="KU50" s="64"/>
      <c r="KV50" s="64"/>
      <c r="KW50" s="64"/>
      <c r="KX50" s="64"/>
      <c r="KY50" s="64"/>
      <c r="KZ50" s="64"/>
      <c r="LA50" s="64"/>
      <c r="LB50" s="64"/>
      <c r="LC50" s="64"/>
      <c r="LD50" s="64"/>
      <c r="LE50" s="64"/>
      <c r="LF50" s="64"/>
      <c r="LG50" s="64"/>
      <c r="LH50" s="64"/>
      <c r="LI50" s="64"/>
      <c r="LJ50" s="64"/>
      <c r="LK50" s="64"/>
      <c r="LL50" s="64"/>
      <c r="LM50" s="64"/>
      <c r="LN50" s="64"/>
      <c r="LO50" s="64"/>
      <c r="LP50" s="64"/>
      <c r="LQ50" s="64"/>
      <c r="LR50" s="64"/>
      <c r="LS50" s="64"/>
      <c r="LT50" s="64"/>
      <c r="LU50" s="64"/>
      <c r="LV50" s="64"/>
      <c r="LW50" s="64"/>
      <c r="LX50" s="64"/>
      <c r="LY50" s="64"/>
      <c r="LZ50" s="64"/>
      <c r="MA50" s="64"/>
      <c r="MB50" s="64"/>
      <c r="MC50" s="64"/>
      <c r="MD50" s="64"/>
      <c r="ME50" s="64"/>
      <c r="MF50" s="64"/>
      <c r="MG50" s="64"/>
      <c r="MH50" s="64"/>
      <c r="MI50" s="64"/>
      <c r="MJ50" s="64"/>
      <c r="MK50" s="64"/>
      <c r="ML50" s="64"/>
      <c r="MM50" s="64"/>
      <c r="MN50" s="64"/>
      <c r="MO50" s="64"/>
      <c r="MP50" s="64"/>
      <c r="MQ50" s="64"/>
      <c r="MR50" s="64"/>
      <c r="MS50" s="64"/>
      <c r="MT50" s="64"/>
      <c r="MU50" s="64"/>
      <c r="MV50" s="64"/>
      <c r="MW50" s="64"/>
      <c r="MX50" s="64"/>
      <c r="MY50" s="64"/>
      <c r="MZ50" s="64"/>
      <c r="NA50" s="64"/>
      <c r="NB50" s="64"/>
      <c r="NC50" s="64"/>
      <c r="ND50" s="64"/>
      <c r="NE50" s="64"/>
      <c r="NF50" s="64"/>
      <c r="NG50" s="64"/>
      <c r="NH50" s="64"/>
      <c r="NI50" s="64"/>
      <c r="NJ50" s="64"/>
      <c r="NK50" s="64"/>
      <c r="NL50" s="64"/>
      <c r="NM50" s="64"/>
      <c r="NN50" s="64"/>
      <c r="NO50" s="64"/>
      <c r="NP50" s="64"/>
      <c r="NQ50" s="64"/>
      <c r="NR50" s="64"/>
      <c r="NS50" s="64"/>
      <c r="NT50" s="64"/>
      <c r="NU50" s="64"/>
      <c r="NV50" s="64"/>
      <c r="NW50" s="64"/>
      <c r="NX50" s="64"/>
      <c r="NY50" s="64"/>
      <c r="NZ50" s="64"/>
      <c r="OA50" s="64"/>
      <c r="OB50" s="64"/>
    </row>
    <row r="51" spans="1:392" s="68" customFormat="1" ht="13.5">
      <c r="A51" s="179">
        <v>33</v>
      </c>
      <c r="B51" s="65"/>
      <c r="C51" s="84">
        <v>35501</v>
      </c>
      <c r="D51" s="60" t="s">
        <v>144</v>
      </c>
      <c r="E51" s="57" t="s">
        <v>107</v>
      </c>
      <c r="F51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703</v>
      </c>
      <c r="G51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1760</v>
      </c>
      <c r="H51" s="57">
        <f>ROUND((Tabla122323[[#This Row],[Columna6]]*0.4),0)</f>
        <v>2</v>
      </c>
      <c r="I51" s="57">
        <f>Tabla122323[[#This Row],[Columna610]]</f>
        <v>4</v>
      </c>
      <c r="J51" s="95">
        <v>4</v>
      </c>
      <c r="K51" s="74"/>
      <c r="L51" s="74"/>
      <c r="M51" s="74"/>
      <c r="N51" s="57">
        <f>ROUND((Tabla122323[[#This Row],[Columna11]]*0.4),0)</f>
        <v>72</v>
      </c>
      <c r="O51" s="57">
        <f>Tabla122323[[#This Row],[Columna1110]]</f>
        <v>180</v>
      </c>
      <c r="P51" s="93">
        <v>180</v>
      </c>
      <c r="Q51" s="57"/>
      <c r="R51" s="57"/>
      <c r="S51" s="57"/>
      <c r="T51" s="57">
        <f>ROUND((Tabla122323[[#This Row],[Columna16]]*0.4),0)</f>
        <v>6</v>
      </c>
      <c r="U51" s="57">
        <f>Tabla122323[[#This Row],[Columna162]]</f>
        <v>16</v>
      </c>
      <c r="V51" s="93">
        <v>16</v>
      </c>
      <c r="W51" s="57"/>
      <c r="X51" s="57"/>
      <c r="Y51" s="57"/>
      <c r="Z51" s="57">
        <f>ROUND((Tabla122323[[#This Row],[Columna21]]*0.4),0)</f>
        <v>3</v>
      </c>
      <c r="AA51" s="57">
        <f>Tabla122323[[#This Row],[Columna212]]</f>
        <v>8</v>
      </c>
      <c r="AB51" s="93">
        <v>8</v>
      </c>
      <c r="AC51" s="57"/>
      <c r="AD51" s="57"/>
      <c r="AE51" s="57"/>
      <c r="AF51" s="57">
        <f>ROUND((Tabla122323[[#This Row],[Columna26]]*0.4),0)</f>
        <v>24</v>
      </c>
      <c r="AG51" s="57">
        <f>Tabla122323[[#This Row],[Columna262]]</f>
        <v>60</v>
      </c>
      <c r="AH51" s="93">
        <v>60</v>
      </c>
      <c r="AI51" s="57"/>
      <c r="AJ51" s="57"/>
      <c r="AK51" s="57"/>
      <c r="AL51" s="57">
        <f>ROUND((Tabla122323[[#This Row],[Columna31]]*0.4),0)</f>
        <v>274</v>
      </c>
      <c r="AM51" s="57">
        <f>Tabla122323[[#This Row],[Columna312]]</f>
        <v>684</v>
      </c>
      <c r="AN51" s="93">
        <v>684</v>
      </c>
      <c r="AO51" s="57"/>
      <c r="AP51" s="57"/>
      <c r="AQ51" s="57"/>
      <c r="AR51" s="57">
        <f>ROUND((Tabla122323[[#This Row],[Columna36]]*0.4),0)</f>
        <v>70</v>
      </c>
      <c r="AS51" s="57">
        <f>Tabla122323[[#This Row],[Columna362]]</f>
        <v>176</v>
      </c>
      <c r="AT51" s="93">
        <v>176</v>
      </c>
      <c r="AU51" s="57"/>
      <c r="AV51" s="57"/>
      <c r="AW51" s="57"/>
      <c r="AX51" s="57">
        <f>ROUND((Tabla122323[[#This Row],[Columna41]]*0.4),0)</f>
        <v>27</v>
      </c>
      <c r="AY51" s="57">
        <f>Tabla122323[[#This Row],[Columna412]]</f>
        <v>68</v>
      </c>
      <c r="AZ51" s="93">
        <v>68</v>
      </c>
      <c r="BA51" s="57"/>
      <c r="BB51" s="57"/>
      <c r="BC51" s="57"/>
      <c r="BD51" s="57">
        <f>ROUND((Tabla122323[[#This Row],[Columna46]]*0.4),0)</f>
        <v>16</v>
      </c>
      <c r="BE51" s="57">
        <f>Tabla122323[[#This Row],[Columna462]]</f>
        <v>40</v>
      </c>
      <c r="BF51" s="93">
        <v>40</v>
      </c>
      <c r="BG51" s="57"/>
      <c r="BH51" s="57"/>
      <c r="BI51" s="57"/>
      <c r="BJ51" s="57">
        <f>ROUND((Tabla122323[[#This Row],[Columna51]]*0.4),0)</f>
        <v>3</v>
      </c>
      <c r="BK51" s="57">
        <f>Tabla122323[[#This Row],[Columna512]]</f>
        <v>8</v>
      </c>
      <c r="BL51" s="93">
        <v>8</v>
      </c>
      <c r="BM51" s="57"/>
      <c r="BN51" s="57"/>
      <c r="BO51" s="57"/>
      <c r="BP51" s="57">
        <f>ROUND((Tabla122323[[#This Row],[Columna56]]*0.4),0)</f>
        <v>2</v>
      </c>
      <c r="BQ51" s="57">
        <f>Tabla122323[[#This Row],[Columna562]]</f>
        <v>4</v>
      </c>
      <c r="BR51" s="93">
        <v>4</v>
      </c>
      <c r="BS51" s="57"/>
      <c r="BT51" s="57"/>
      <c r="BU51" s="57"/>
      <c r="BV51" s="57">
        <f>ROUND((Tabla122323[[#This Row],[Columna61]]*0.4),0)</f>
        <v>18</v>
      </c>
      <c r="BW51" s="57">
        <f>Tabla122323[[#This Row],[Columna612]]</f>
        <v>44</v>
      </c>
      <c r="BX51" s="93">
        <v>44</v>
      </c>
      <c r="BY51" s="57"/>
      <c r="BZ51" s="57"/>
      <c r="CA51" s="57"/>
      <c r="CB51" s="57">
        <f>ROUND((Tabla122323[[#This Row],[Columna66]]*0.4),0)</f>
        <v>16</v>
      </c>
      <c r="CC51" s="57">
        <f>Tabla122323[[#This Row],[Columna662]]</f>
        <v>40</v>
      </c>
      <c r="CD51" s="93">
        <v>40</v>
      </c>
      <c r="CE51" s="57"/>
      <c r="CF51" s="57"/>
      <c r="CG51" s="57"/>
      <c r="CH51" s="57">
        <f>ROUND((Tabla122323[[#This Row],[Columna71]]*0.4),0)</f>
        <v>46</v>
      </c>
      <c r="CI51" s="57">
        <f>Tabla122323[[#This Row],[Columna712]]</f>
        <v>116</v>
      </c>
      <c r="CJ51" s="93">
        <v>116</v>
      </c>
      <c r="CK51" s="57"/>
      <c r="CL51" s="57"/>
      <c r="CM51" s="57"/>
      <c r="CN51" s="57">
        <f>ROUND((Tabla122323[[#This Row],[Columna76]]*0.4),0)</f>
        <v>14</v>
      </c>
      <c r="CO51" s="57">
        <f>Tabla122323[[#This Row],[Columna762]]</f>
        <v>36</v>
      </c>
      <c r="CP51" s="93">
        <v>36</v>
      </c>
      <c r="CQ51" s="57"/>
      <c r="CR51" s="57"/>
      <c r="CS51" s="57"/>
      <c r="CT51" s="57">
        <f>ROUND((Tabla122323[[#This Row],[Columna81]]*0.4),0)</f>
        <v>14</v>
      </c>
      <c r="CU51" s="57">
        <f>Tabla122323[[#This Row],[Columna812]]</f>
        <v>36</v>
      </c>
      <c r="CV51" s="93">
        <v>36</v>
      </c>
      <c r="CW51" s="57"/>
      <c r="CX51" s="57"/>
      <c r="CY51" s="57"/>
      <c r="CZ51" s="57">
        <f>ROUND((Tabla122323[[#This Row],[Columna86]]*0.4),0)</f>
        <v>6</v>
      </c>
      <c r="DA51" s="57">
        <f>Tabla122323[[#This Row],[Columna862]]</f>
        <v>16</v>
      </c>
      <c r="DB51" s="93">
        <v>16</v>
      </c>
      <c r="DC51" s="57"/>
      <c r="DD51" s="57"/>
      <c r="DE51" s="57"/>
      <c r="DF51" s="57">
        <f>ROUND((Tabla122323[[#This Row],[Columna91]]*0.4),0)</f>
        <v>22</v>
      </c>
      <c r="DG51" s="57">
        <f>Tabla122323[[#This Row],[Columna912]]</f>
        <v>56</v>
      </c>
      <c r="DH51" s="93">
        <v>56</v>
      </c>
      <c r="DI51" s="57"/>
      <c r="DJ51" s="57"/>
      <c r="DK51" s="57"/>
      <c r="DL51" s="57">
        <f>ROUND((Tabla122323[[#This Row],[Columna96]]*0.4),0)</f>
        <v>40</v>
      </c>
      <c r="DM51" s="57">
        <f>Tabla122323[[#This Row],[Columna962]]</f>
        <v>100</v>
      </c>
      <c r="DN51" s="93">
        <v>100</v>
      </c>
      <c r="DO51" s="57"/>
      <c r="DP51" s="57"/>
      <c r="DQ51" s="57"/>
      <c r="DR51" s="57">
        <f>ROUND((Tabla122323[[#This Row],[Columna101]]*0.4),0)</f>
        <v>10</v>
      </c>
      <c r="DS51" s="57">
        <f>Tabla122323[[#This Row],[Columna1012]]</f>
        <v>24</v>
      </c>
      <c r="DT51" s="93">
        <v>24</v>
      </c>
      <c r="DU51" s="57"/>
      <c r="DV51" s="57"/>
      <c r="DW51" s="57"/>
      <c r="DX51" s="57">
        <f>ROUND((Tabla122323[[#This Row],[Columna106]]*0.4),0)</f>
        <v>8</v>
      </c>
      <c r="DY51" s="57">
        <f>Tabla122323[[#This Row],[Columna1062]]</f>
        <v>20</v>
      </c>
      <c r="DZ51" s="93">
        <v>20</v>
      </c>
      <c r="EA51" s="57"/>
      <c r="EB51" s="57"/>
      <c r="EC51" s="57"/>
      <c r="ED51" s="57">
        <f>ROUND((Tabla122323[[#This Row],[Columna111]]*0.4),0)</f>
        <v>8</v>
      </c>
      <c r="EE51" s="57">
        <f>Tabla122323[[#This Row],[Columna1112]]</f>
        <v>20</v>
      </c>
      <c r="EF51" s="93">
        <v>20</v>
      </c>
      <c r="EG51" s="57"/>
      <c r="EH51" s="57"/>
      <c r="EI51" s="57"/>
      <c r="EJ51" s="57">
        <f>ROUND((Tabla122323[[#This Row],[Columna116]]*0.4),0)</f>
        <v>2</v>
      </c>
      <c r="EK51" s="57">
        <f>Tabla122323[[#This Row],[Columna1162]]</f>
        <v>4</v>
      </c>
      <c r="EL51" s="96">
        <v>4</v>
      </c>
      <c r="EM51" s="76"/>
      <c r="EN51" s="76"/>
      <c r="EO51" s="76"/>
      <c r="EP51" s="67"/>
      <c r="EQ51" s="64"/>
      <c r="ER51" s="64"/>
      <c r="ES51" s="64"/>
      <c r="ET51" s="64"/>
      <c r="EU51" s="64"/>
      <c r="EV51" s="64"/>
      <c r="EW51" s="64"/>
      <c r="EX51" s="64"/>
      <c r="EY51" s="64"/>
      <c r="EZ51" s="64"/>
      <c r="FA51" s="64"/>
      <c r="FB51" s="64"/>
      <c r="FC51" s="64"/>
      <c r="FD51" s="64"/>
      <c r="FE51" s="64"/>
      <c r="FF51" s="64"/>
      <c r="FG51" s="64"/>
      <c r="FH51" s="64"/>
      <c r="FI51" s="64"/>
      <c r="FJ51" s="64"/>
      <c r="FK51" s="64"/>
      <c r="FL51" s="64"/>
      <c r="FM51" s="64"/>
      <c r="FN51" s="64"/>
      <c r="FO51" s="64"/>
      <c r="FP51" s="64"/>
      <c r="FQ51" s="64"/>
      <c r="FR51" s="64"/>
      <c r="FS51" s="64"/>
      <c r="FT51" s="64"/>
      <c r="FU51" s="64"/>
      <c r="FV51" s="64"/>
      <c r="FW51" s="64"/>
      <c r="FX51" s="64"/>
      <c r="FY51" s="64"/>
      <c r="FZ51" s="64"/>
      <c r="GA51" s="64"/>
      <c r="GB51" s="64"/>
      <c r="GC51" s="64"/>
      <c r="GD51" s="64"/>
      <c r="GE51" s="64"/>
      <c r="GF51" s="64"/>
      <c r="GG51" s="64"/>
      <c r="GH51" s="64"/>
      <c r="GI51" s="64"/>
      <c r="GJ51" s="64"/>
      <c r="GK51" s="64"/>
      <c r="GL51" s="64"/>
      <c r="GM51" s="64"/>
      <c r="GN51" s="64"/>
      <c r="GO51" s="64"/>
      <c r="GP51" s="64"/>
      <c r="GQ51" s="64"/>
      <c r="GR51" s="64"/>
      <c r="GS51" s="64"/>
      <c r="GT51" s="64"/>
      <c r="GU51" s="64"/>
      <c r="GV51" s="64"/>
      <c r="GW51" s="64"/>
      <c r="GX51" s="64"/>
      <c r="GY51" s="64"/>
      <c r="GZ51" s="64"/>
      <c r="HA51" s="64"/>
      <c r="HB51" s="64"/>
      <c r="HC51" s="64"/>
      <c r="HD51" s="64"/>
      <c r="HE51" s="64"/>
      <c r="HF51" s="64"/>
      <c r="HG51" s="64"/>
      <c r="HH51" s="64"/>
      <c r="HI51" s="64"/>
      <c r="HJ51" s="64"/>
      <c r="HK51" s="64"/>
      <c r="HL51" s="64"/>
      <c r="HM51" s="64"/>
      <c r="HN51" s="64"/>
      <c r="HO51" s="64"/>
      <c r="HP51" s="64"/>
      <c r="HQ51" s="64"/>
      <c r="HR51" s="64"/>
      <c r="HS51" s="64"/>
      <c r="HT51" s="64"/>
      <c r="HU51" s="64"/>
      <c r="HV51" s="64"/>
      <c r="HW51" s="64"/>
      <c r="HX51" s="64"/>
      <c r="HY51" s="64"/>
      <c r="HZ51" s="64"/>
      <c r="IA51" s="64"/>
      <c r="IB51" s="64"/>
      <c r="IC51" s="64"/>
      <c r="ID51" s="64"/>
      <c r="IE51" s="64"/>
      <c r="IF51" s="64"/>
      <c r="IG51" s="64"/>
      <c r="IH51" s="64"/>
      <c r="II51" s="64"/>
      <c r="IJ51" s="64"/>
      <c r="IK51" s="64"/>
      <c r="IL51" s="64"/>
      <c r="IM51" s="64"/>
      <c r="IN51" s="64"/>
      <c r="IO51" s="64"/>
      <c r="IP51" s="64"/>
      <c r="IQ51" s="64"/>
      <c r="IR51" s="64"/>
      <c r="IS51" s="64"/>
      <c r="IT51" s="64"/>
      <c r="IU51" s="64"/>
      <c r="IV51" s="64"/>
      <c r="IW51" s="64"/>
      <c r="IX51" s="64"/>
      <c r="IY51" s="64"/>
      <c r="IZ51" s="64"/>
      <c r="JA51" s="64"/>
      <c r="JB51" s="64"/>
      <c r="JC51" s="64"/>
      <c r="JD51" s="64"/>
      <c r="JE51" s="64"/>
      <c r="JF51" s="64"/>
      <c r="JG51" s="64"/>
      <c r="JH51" s="64"/>
      <c r="JI51" s="64"/>
      <c r="JJ51" s="64"/>
      <c r="JK51" s="64"/>
      <c r="JL51" s="64"/>
      <c r="JM51" s="64"/>
      <c r="JN51" s="64"/>
      <c r="JO51" s="64"/>
      <c r="JP51" s="64"/>
      <c r="JQ51" s="64"/>
      <c r="JR51" s="64"/>
      <c r="JS51" s="64"/>
      <c r="JT51" s="64"/>
      <c r="JU51" s="64"/>
      <c r="JV51" s="64"/>
      <c r="JW51" s="64"/>
      <c r="JX51" s="64"/>
      <c r="JY51" s="64"/>
      <c r="JZ51" s="64"/>
      <c r="KA51" s="64"/>
      <c r="KB51" s="64"/>
      <c r="KC51" s="64"/>
      <c r="KD51" s="64"/>
      <c r="KE51" s="64"/>
      <c r="KF51" s="64"/>
      <c r="KG51" s="64"/>
      <c r="KH51" s="64"/>
      <c r="KI51" s="64"/>
      <c r="KJ51" s="64"/>
      <c r="KK51" s="64"/>
      <c r="KL51" s="64"/>
      <c r="KM51" s="64"/>
      <c r="KN51" s="64"/>
      <c r="KO51" s="64"/>
      <c r="KP51" s="64"/>
      <c r="KQ51" s="64"/>
      <c r="KR51" s="64"/>
      <c r="KS51" s="64"/>
      <c r="KT51" s="64"/>
      <c r="KU51" s="64"/>
      <c r="KV51" s="64"/>
      <c r="KW51" s="64"/>
      <c r="KX51" s="64"/>
      <c r="KY51" s="64"/>
      <c r="KZ51" s="64"/>
      <c r="LA51" s="64"/>
      <c r="LB51" s="64"/>
      <c r="LC51" s="64"/>
      <c r="LD51" s="64"/>
      <c r="LE51" s="64"/>
      <c r="LF51" s="64"/>
      <c r="LG51" s="64"/>
      <c r="LH51" s="64"/>
      <c r="LI51" s="64"/>
      <c r="LJ51" s="64"/>
      <c r="LK51" s="64"/>
      <c r="LL51" s="64"/>
      <c r="LM51" s="64"/>
      <c r="LN51" s="64"/>
      <c r="LO51" s="64"/>
      <c r="LP51" s="64"/>
      <c r="LQ51" s="64"/>
      <c r="LR51" s="64"/>
      <c r="LS51" s="64"/>
      <c r="LT51" s="64"/>
      <c r="LU51" s="64"/>
      <c r="LV51" s="64"/>
      <c r="LW51" s="64"/>
      <c r="LX51" s="64"/>
      <c r="LY51" s="64"/>
      <c r="LZ51" s="64"/>
      <c r="MA51" s="64"/>
      <c r="MB51" s="64"/>
      <c r="MC51" s="64"/>
      <c r="MD51" s="64"/>
      <c r="ME51" s="64"/>
      <c r="MF51" s="64"/>
      <c r="MG51" s="64"/>
      <c r="MH51" s="64"/>
      <c r="MI51" s="64"/>
      <c r="MJ51" s="64"/>
      <c r="MK51" s="64"/>
      <c r="ML51" s="64"/>
      <c r="MM51" s="64"/>
      <c r="MN51" s="64"/>
      <c r="MO51" s="64"/>
      <c r="MP51" s="64"/>
      <c r="MQ51" s="64"/>
      <c r="MR51" s="64"/>
      <c r="MS51" s="64"/>
      <c r="MT51" s="64"/>
      <c r="MU51" s="64"/>
      <c r="MV51" s="64"/>
      <c r="MW51" s="64"/>
      <c r="MX51" s="64"/>
      <c r="MY51" s="64"/>
      <c r="MZ51" s="64"/>
      <c r="NA51" s="64"/>
      <c r="NB51" s="64"/>
      <c r="NC51" s="64"/>
      <c r="ND51" s="64"/>
      <c r="NE51" s="64"/>
      <c r="NF51" s="64"/>
      <c r="NG51" s="64"/>
      <c r="NH51" s="64"/>
      <c r="NI51" s="64"/>
      <c r="NJ51" s="64"/>
      <c r="NK51" s="64"/>
      <c r="NL51" s="64"/>
      <c r="NM51" s="64"/>
      <c r="NN51" s="64"/>
      <c r="NO51" s="64"/>
      <c r="NP51" s="64"/>
      <c r="NQ51" s="64"/>
      <c r="NR51" s="64"/>
      <c r="NS51" s="64"/>
      <c r="NT51" s="64"/>
      <c r="NU51" s="64"/>
      <c r="NV51" s="64"/>
      <c r="NW51" s="64"/>
      <c r="NX51" s="64"/>
      <c r="NY51" s="64"/>
      <c r="NZ51" s="64"/>
      <c r="OA51" s="64"/>
      <c r="OB51" s="64"/>
    </row>
    <row r="52" spans="1:392" s="68" customFormat="1" ht="13.5">
      <c r="A52" s="179">
        <v>34</v>
      </c>
      <c r="B52" s="65"/>
      <c r="C52" s="84">
        <v>35501</v>
      </c>
      <c r="D52" s="66" t="s">
        <v>143</v>
      </c>
      <c r="E52" s="57" t="s">
        <v>107</v>
      </c>
      <c r="F52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703</v>
      </c>
      <c r="G52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1760</v>
      </c>
      <c r="H52" s="57">
        <f>ROUND((Tabla122323[[#This Row],[Columna6]]*0.4),0)</f>
        <v>2</v>
      </c>
      <c r="I52" s="57">
        <f>Tabla122323[[#This Row],[Columna610]]</f>
        <v>4</v>
      </c>
      <c r="J52" s="95">
        <v>4</v>
      </c>
      <c r="K52" s="74"/>
      <c r="L52" s="74"/>
      <c r="M52" s="74"/>
      <c r="N52" s="57">
        <f>ROUND((Tabla122323[[#This Row],[Columna11]]*0.4),0)</f>
        <v>72</v>
      </c>
      <c r="O52" s="57">
        <f>Tabla122323[[#This Row],[Columna1110]]</f>
        <v>180</v>
      </c>
      <c r="P52" s="93">
        <v>180</v>
      </c>
      <c r="Q52" s="57"/>
      <c r="R52" s="57"/>
      <c r="S52" s="57"/>
      <c r="T52" s="57">
        <f>ROUND((Tabla122323[[#This Row],[Columna16]]*0.4),0)</f>
        <v>6</v>
      </c>
      <c r="U52" s="57">
        <f>Tabla122323[[#This Row],[Columna162]]</f>
        <v>16</v>
      </c>
      <c r="V52" s="93">
        <v>16</v>
      </c>
      <c r="W52" s="57"/>
      <c r="X52" s="57"/>
      <c r="Y52" s="57"/>
      <c r="Z52" s="57">
        <f>ROUND((Tabla122323[[#This Row],[Columna21]]*0.4),0)</f>
        <v>3</v>
      </c>
      <c r="AA52" s="57">
        <f>Tabla122323[[#This Row],[Columna212]]</f>
        <v>8</v>
      </c>
      <c r="AB52" s="93">
        <v>8</v>
      </c>
      <c r="AC52" s="57"/>
      <c r="AD52" s="57"/>
      <c r="AE52" s="57"/>
      <c r="AF52" s="57">
        <f>ROUND((Tabla122323[[#This Row],[Columna26]]*0.4),0)</f>
        <v>24</v>
      </c>
      <c r="AG52" s="57">
        <f>Tabla122323[[#This Row],[Columna262]]</f>
        <v>60</v>
      </c>
      <c r="AH52" s="93">
        <v>60</v>
      </c>
      <c r="AI52" s="57"/>
      <c r="AJ52" s="57"/>
      <c r="AK52" s="57"/>
      <c r="AL52" s="57">
        <f>ROUND((Tabla122323[[#This Row],[Columna31]]*0.4),0)</f>
        <v>274</v>
      </c>
      <c r="AM52" s="57">
        <f>Tabla122323[[#This Row],[Columna312]]</f>
        <v>684</v>
      </c>
      <c r="AN52" s="93">
        <v>684</v>
      </c>
      <c r="AO52" s="57"/>
      <c r="AP52" s="57"/>
      <c r="AQ52" s="57"/>
      <c r="AR52" s="57">
        <f>ROUND((Tabla122323[[#This Row],[Columna36]]*0.4),0)</f>
        <v>70</v>
      </c>
      <c r="AS52" s="57">
        <f>Tabla122323[[#This Row],[Columna362]]</f>
        <v>176</v>
      </c>
      <c r="AT52" s="93">
        <v>176</v>
      </c>
      <c r="AU52" s="57"/>
      <c r="AV52" s="57"/>
      <c r="AW52" s="57"/>
      <c r="AX52" s="57">
        <f>ROUND((Tabla122323[[#This Row],[Columna41]]*0.4),0)</f>
        <v>27</v>
      </c>
      <c r="AY52" s="57">
        <f>Tabla122323[[#This Row],[Columna412]]</f>
        <v>68</v>
      </c>
      <c r="AZ52" s="93">
        <v>68</v>
      </c>
      <c r="BA52" s="57"/>
      <c r="BB52" s="57"/>
      <c r="BC52" s="57"/>
      <c r="BD52" s="57">
        <f>ROUND((Tabla122323[[#This Row],[Columna46]]*0.4),0)</f>
        <v>16</v>
      </c>
      <c r="BE52" s="57">
        <f>Tabla122323[[#This Row],[Columna462]]</f>
        <v>40</v>
      </c>
      <c r="BF52" s="93">
        <v>40</v>
      </c>
      <c r="BG52" s="57"/>
      <c r="BH52" s="57"/>
      <c r="BI52" s="57"/>
      <c r="BJ52" s="57">
        <f>ROUND((Tabla122323[[#This Row],[Columna51]]*0.4),0)</f>
        <v>3</v>
      </c>
      <c r="BK52" s="57">
        <f>Tabla122323[[#This Row],[Columna512]]</f>
        <v>8</v>
      </c>
      <c r="BL52" s="93">
        <v>8</v>
      </c>
      <c r="BM52" s="57"/>
      <c r="BN52" s="57"/>
      <c r="BO52" s="57"/>
      <c r="BP52" s="57">
        <f>ROUND((Tabla122323[[#This Row],[Columna56]]*0.4),0)</f>
        <v>2</v>
      </c>
      <c r="BQ52" s="57">
        <f>Tabla122323[[#This Row],[Columna562]]</f>
        <v>4</v>
      </c>
      <c r="BR52" s="93">
        <v>4</v>
      </c>
      <c r="BS52" s="57"/>
      <c r="BT52" s="57"/>
      <c r="BU52" s="57"/>
      <c r="BV52" s="57">
        <f>ROUND((Tabla122323[[#This Row],[Columna61]]*0.4),0)</f>
        <v>18</v>
      </c>
      <c r="BW52" s="57">
        <f>Tabla122323[[#This Row],[Columna612]]</f>
        <v>44</v>
      </c>
      <c r="BX52" s="93">
        <v>44</v>
      </c>
      <c r="BY52" s="57"/>
      <c r="BZ52" s="57"/>
      <c r="CA52" s="57"/>
      <c r="CB52" s="57">
        <f>ROUND((Tabla122323[[#This Row],[Columna66]]*0.4),0)</f>
        <v>16</v>
      </c>
      <c r="CC52" s="57">
        <f>Tabla122323[[#This Row],[Columna662]]</f>
        <v>40</v>
      </c>
      <c r="CD52" s="93">
        <v>40</v>
      </c>
      <c r="CE52" s="57"/>
      <c r="CF52" s="57"/>
      <c r="CG52" s="57"/>
      <c r="CH52" s="57">
        <f>ROUND((Tabla122323[[#This Row],[Columna71]]*0.4),0)</f>
        <v>46</v>
      </c>
      <c r="CI52" s="57">
        <f>Tabla122323[[#This Row],[Columna712]]</f>
        <v>116</v>
      </c>
      <c r="CJ52" s="93">
        <v>116</v>
      </c>
      <c r="CK52" s="57"/>
      <c r="CL52" s="57"/>
      <c r="CM52" s="57"/>
      <c r="CN52" s="57">
        <f>ROUND((Tabla122323[[#This Row],[Columna76]]*0.4),0)</f>
        <v>14</v>
      </c>
      <c r="CO52" s="57">
        <f>Tabla122323[[#This Row],[Columna762]]</f>
        <v>36</v>
      </c>
      <c r="CP52" s="93">
        <v>36</v>
      </c>
      <c r="CQ52" s="57"/>
      <c r="CR52" s="57"/>
      <c r="CS52" s="57"/>
      <c r="CT52" s="57">
        <f>ROUND((Tabla122323[[#This Row],[Columna81]]*0.4),0)</f>
        <v>14</v>
      </c>
      <c r="CU52" s="57">
        <f>Tabla122323[[#This Row],[Columna812]]</f>
        <v>36</v>
      </c>
      <c r="CV52" s="93">
        <v>36</v>
      </c>
      <c r="CW52" s="57"/>
      <c r="CX52" s="57"/>
      <c r="CY52" s="57"/>
      <c r="CZ52" s="57">
        <f>ROUND((Tabla122323[[#This Row],[Columna86]]*0.4),0)</f>
        <v>6</v>
      </c>
      <c r="DA52" s="57">
        <f>Tabla122323[[#This Row],[Columna862]]</f>
        <v>16</v>
      </c>
      <c r="DB52" s="93">
        <v>16</v>
      </c>
      <c r="DC52" s="57"/>
      <c r="DD52" s="57"/>
      <c r="DE52" s="57"/>
      <c r="DF52" s="57">
        <f>ROUND((Tabla122323[[#This Row],[Columna91]]*0.4),0)</f>
        <v>22</v>
      </c>
      <c r="DG52" s="57">
        <f>Tabla122323[[#This Row],[Columna912]]</f>
        <v>56</v>
      </c>
      <c r="DH52" s="93">
        <v>56</v>
      </c>
      <c r="DI52" s="57"/>
      <c r="DJ52" s="57"/>
      <c r="DK52" s="57"/>
      <c r="DL52" s="57">
        <f>ROUND((Tabla122323[[#This Row],[Columna96]]*0.4),0)</f>
        <v>40</v>
      </c>
      <c r="DM52" s="57">
        <f>Tabla122323[[#This Row],[Columna962]]</f>
        <v>100</v>
      </c>
      <c r="DN52" s="93">
        <v>100</v>
      </c>
      <c r="DO52" s="57"/>
      <c r="DP52" s="57"/>
      <c r="DQ52" s="57"/>
      <c r="DR52" s="57">
        <f>ROUND((Tabla122323[[#This Row],[Columna101]]*0.4),0)</f>
        <v>10</v>
      </c>
      <c r="DS52" s="57">
        <f>Tabla122323[[#This Row],[Columna1012]]</f>
        <v>24</v>
      </c>
      <c r="DT52" s="93">
        <v>24</v>
      </c>
      <c r="DU52" s="57"/>
      <c r="DV52" s="57"/>
      <c r="DW52" s="57"/>
      <c r="DX52" s="57">
        <f>ROUND((Tabla122323[[#This Row],[Columna106]]*0.4),0)</f>
        <v>8</v>
      </c>
      <c r="DY52" s="57">
        <f>Tabla122323[[#This Row],[Columna1062]]</f>
        <v>20</v>
      </c>
      <c r="DZ52" s="93">
        <v>20</v>
      </c>
      <c r="EA52" s="57"/>
      <c r="EB52" s="57"/>
      <c r="EC52" s="57"/>
      <c r="ED52" s="57">
        <f>ROUND((Tabla122323[[#This Row],[Columna111]]*0.4),0)</f>
        <v>8</v>
      </c>
      <c r="EE52" s="57">
        <f>Tabla122323[[#This Row],[Columna1112]]</f>
        <v>20</v>
      </c>
      <c r="EF52" s="93">
        <v>20</v>
      </c>
      <c r="EG52" s="57"/>
      <c r="EH52" s="57"/>
      <c r="EI52" s="57"/>
      <c r="EJ52" s="57">
        <f>ROUND((Tabla122323[[#This Row],[Columna116]]*0.4),0)</f>
        <v>2</v>
      </c>
      <c r="EK52" s="57">
        <f>Tabla122323[[#This Row],[Columna1162]]</f>
        <v>4</v>
      </c>
      <c r="EL52" s="93">
        <v>4</v>
      </c>
      <c r="EM52" s="57"/>
      <c r="EN52" s="57"/>
      <c r="EO52" s="57"/>
      <c r="EP52" s="67"/>
      <c r="EQ52" s="64"/>
      <c r="ER52" s="64"/>
      <c r="ES52" s="64"/>
      <c r="ET52" s="64"/>
      <c r="EU52" s="64"/>
      <c r="EV52" s="64"/>
      <c r="EW52" s="64"/>
      <c r="EX52" s="64"/>
      <c r="EY52" s="64"/>
      <c r="EZ52" s="64"/>
      <c r="FA52" s="64"/>
      <c r="FB52" s="64"/>
      <c r="FC52" s="64"/>
      <c r="FD52" s="64"/>
      <c r="FE52" s="64"/>
      <c r="FF52" s="64"/>
      <c r="FG52" s="64"/>
      <c r="FH52" s="64"/>
      <c r="FI52" s="64"/>
      <c r="FJ52" s="64"/>
      <c r="FK52" s="64"/>
      <c r="FL52" s="64"/>
      <c r="FM52" s="64"/>
      <c r="FN52" s="64"/>
      <c r="FO52" s="64"/>
      <c r="FP52" s="64"/>
      <c r="FQ52" s="64"/>
      <c r="FR52" s="64"/>
      <c r="FS52" s="64"/>
      <c r="FT52" s="64"/>
      <c r="FU52" s="64"/>
      <c r="FV52" s="64"/>
      <c r="FW52" s="64"/>
      <c r="FX52" s="64"/>
      <c r="FY52" s="64"/>
      <c r="FZ52" s="64"/>
      <c r="GA52" s="64"/>
      <c r="GB52" s="64"/>
      <c r="GC52" s="64"/>
      <c r="GD52" s="64"/>
      <c r="GE52" s="64"/>
      <c r="GF52" s="64"/>
      <c r="GG52" s="64"/>
      <c r="GH52" s="64"/>
      <c r="GI52" s="64"/>
      <c r="GJ52" s="64"/>
      <c r="GK52" s="64"/>
      <c r="GL52" s="64"/>
      <c r="GM52" s="64"/>
      <c r="GN52" s="64"/>
      <c r="GO52" s="64"/>
      <c r="GP52" s="64"/>
      <c r="GQ52" s="64"/>
      <c r="GR52" s="64"/>
      <c r="GS52" s="64"/>
      <c r="GT52" s="64"/>
      <c r="GU52" s="64"/>
      <c r="GV52" s="64"/>
      <c r="GW52" s="64"/>
      <c r="GX52" s="64"/>
      <c r="GY52" s="64"/>
      <c r="GZ52" s="64"/>
      <c r="HA52" s="64"/>
      <c r="HB52" s="64"/>
      <c r="HC52" s="64"/>
      <c r="HD52" s="64"/>
      <c r="HE52" s="64"/>
      <c r="HF52" s="64"/>
      <c r="HG52" s="64"/>
      <c r="HH52" s="64"/>
      <c r="HI52" s="64"/>
      <c r="HJ52" s="64"/>
      <c r="HK52" s="64"/>
      <c r="HL52" s="64"/>
      <c r="HM52" s="64"/>
      <c r="HN52" s="64"/>
      <c r="HO52" s="64"/>
      <c r="HP52" s="64"/>
      <c r="HQ52" s="64"/>
      <c r="HR52" s="64"/>
      <c r="HS52" s="64"/>
      <c r="HT52" s="64"/>
      <c r="HU52" s="64"/>
      <c r="HV52" s="64"/>
      <c r="HW52" s="64"/>
      <c r="HX52" s="64"/>
      <c r="HY52" s="64"/>
      <c r="HZ52" s="64"/>
      <c r="IA52" s="64"/>
      <c r="IB52" s="64"/>
      <c r="IC52" s="64"/>
      <c r="ID52" s="64"/>
      <c r="IE52" s="64"/>
      <c r="IF52" s="64"/>
      <c r="IG52" s="64"/>
      <c r="IH52" s="64"/>
      <c r="II52" s="64"/>
      <c r="IJ52" s="64"/>
      <c r="IK52" s="64"/>
      <c r="IL52" s="64"/>
      <c r="IM52" s="64"/>
      <c r="IN52" s="64"/>
      <c r="IO52" s="64"/>
      <c r="IP52" s="64"/>
      <c r="IQ52" s="64"/>
      <c r="IR52" s="64"/>
      <c r="IS52" s="64"/>
      <c r="IT52" s="64"/>
      <c r="IU52" s="64"/>
      <c r="IV52" s="64"/>
      <c r="IW52" s="64"/>
      <c r="IX52" s="64"/>
      <c r="IY52" s="64"/>
      <c r="IZ52" s="64"/>
      <c r="JA52" s="64"/>
      <c r="JB52" s="64"/>
      <c r="JC52" s="64"/>
      <c r="JD52" s="64"/>
      <c r="JE52" s="64"/>
      <c r="JF52" s="64"/>
      <c r="JG52" s="64"/>
      <c r="JH52" s="64"/>
      <c r="JI52" s="64"/>
      <c r="JJ52" s="64"/>
      <c r="JK52" s="64"/>
      <c r="JL52" s="64"/>
      <c r="JM52" s="64"/>
      <c r="JN52" s="64"/>
      <c r="JO52" s="64"/>
      <c r="JP52" s="64"/>
      <c r="JQ52" s="64"/>
      <c r="JR52" s="64"/>
      <c r="JS52" s="64"/>
      <c r="JT52" s="64"/>
      <c r="JU52" s="64"/>
      <c r="JV52" s="64"/>
      <c r="JW52" s="64"/>
      <c r="JX52" s="64"/>
      <c r="JY52" s="64"/>
      <c r="JZ52" s="64"/>
      <c r="KA52" s="64"/>
      <c r="KB52" s="64"/>
      <c r="KC52" s="64"/>
      <c r="KD52" s="64"/>
      <c r="KE52" s="64"/>
      <c r="KF52" s="64"/>
      <c r="KG52" s="64"/>
      <c r="KH52" s="64"/>
      <c r="KI52" s="64"/>
      <c r="KJ52" s="64"/>
      <c r="KK52" s="64"/>
      <c r="KL52" s="64"/>
      <c r="KM52" s="64"/>
      <c r="KN52" s="64"/>
      <c r="KO52" s="64"/>
      <c r="KP52" s="64"/>
      <c r="KQ52" s="64"/>
      <c r="KR52" s="64"/>
      <c r="KS52" s="64"/>
      <c r="KT52" s="64"/>
      <c r="KU52" s="64"/>
      <c r="KV52" s="64"/>
      <c r="KW52" s="64"/>
      <c r="KX52" s="64"/>
      <c r="KY52" s="64"/>
      <c r="KZ52" s="64"/>
      <c r="LA52" s="64"/>
      <c r="LB52" s="64"/>
      <c r="LC52" s="64"/>
      <c r="LD52" s="64"/>
      <c r="LE52" s="64"/>
      <c r="LF52" s="64"/>
      <c r="LG52" s="64"/>
      <c r="LH52" s="64"/>
      <c r="LI52" s="64"/>
      <c r="LJ52" s="64"/>
      <c r="LK52" s="64"/>
      <c r="LL52" s="64"/>
      <c r="LM52" s="64"/>
      <c r="LN52" s="64"/>
      <c r="LO52" s="64"/>
      <c r="LP52" s="64"/>
      <c r="LQ52" s="64"/>
      <c r="LR52" s="64"/>
      <c r="LS52" s="64"/>
      <c r="LT52" s="64"/>
      <c r="LU52" s="64"/>
      <c r="LV52" s="64"/>
      <c r="LW52" s="64"/>
      <c r="LX52" s="64"/>
      <c r="LY52" s="64"/>
      <c r="LZ52" s="64"/>
      <c r="MA52" s="64"/>
      <c r="MB52" s="64"/>
      <c r="MC52" s="64"/>
      <c r="MD52" s="64"/>
      <c r="ME52" s="64"/>
      <c r="MF52" s="64"/>
      <c r="MG52" s="64"/>
      <c r="MH52" s="64"/>
      <c r="MI52" s="64"/>
      <c r="MJ52" s="64"/>
      <c r="MK52" s="64"/>
      <c r="ML52" s="64"/>
      <c r="MM52" s="64"/>
      <c r="MN52" s="64"/>
      <c r="MO52" s="64"/>
      <c r="MP52" s="64"/>
      <c r="MQ52" s="64"/>
      <c r="MR52" s="64"/>
      <c r="MS52" s="64"/>
      <c r="MT52" s="64"/>
      <c r="MU52" s="64"/>
      <c r="MV52" s="64"/>
      <c r="MW52" s="64"/>
      <c r="MX52" s="64"/>
      <c r="MY52" s="64"/>
      <c r="MZ52" s="64"/>
      <c r="NA52" s="64"/>
      <c r="NB52" s="64"/>
      <c r="NC52" s="64"/>
      <c r="ND52" s="64"/>
      <c r="NE52" s="64"/>
      <c r="NF52" s="64"/>
      <c r="NG52" s="64"/>
      <c r="NH52" s="64"/>
      <c r="NI52" s="64"/>
      <c r="NJ52" s="64"/>
      <c r="NK52" s="64"/>
      <c r="NL52" s="64"/>
      <c r="NM52" s="64"/>
      <c r="NN52" s="64"/>
      <c r="NO52" s="64"/>
      <c r="NP52" s="64"/>
      <c r="NQ52" s="64"/>
      <c r="NR52" s="64"/>
      <c r="NS52" s="64"/>
      <c r="NT52" s="64"/>
      <c r="NU52" s="64"/>
      <c r="NV52" s="64"/>
      <c r="NW52" s="64"/>
      <c r="NX52" s="64"/>
      <c r="NY52" s="64"/>
      <c r="NZ52" s="64"/>
      <c r="OA52" s="64"/>
      <c r="OB52" s="64"/>
    </row>
    <row r="53" spans="1:392" s="68" customFormat="1" ht="13.5">
      <c r="A53" s="179">
        <v>35</v>
      </c>
      <c r="B53" s="65"/>
      <c r="C53" s="84">
        <v>35501</v>
      </c>
      <c r="D53" s="60" t="s">
        <v>132</v>
      </c>
      <c r="E53" s="57" t="s">
        <v>107</v>
      </c>
      <c r="F53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3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3" s="57">
        <f>ROUND((Tabla122323[[#This Row],[Columna6]]*0.4),0)</f>
        <v>1</v>
      </c>
      <c r="I53" s="57">
        <f>Tabla122323[[#This Row],[Columna610]]</f>
        <v>2</v>
      </c>
      <c r="J53" s="95">
        <v>2</v>
      </c>
      <c r="K53" s="74"/>
      <c r="L53" s="74"/>
      <c r="M53" s="74"/>
      <c r="N53" s="57">
        <f>ROUND((Tabla122323[[#This Row],[Columna11]]*0.4),0)</f>
        <v>36</v>
      </c>
      <c r="O53" s="57">
        <f>Tabla122323[[#This Row],[Columna1110]]</f>
        <v>90</v>
      </c>
      <c r="P53" s="93">
        <v>90</v>
      </c>
      <c r="Q53" s="57"/>
      <c r="R53" s="57"/>
      <c r="S53" s="57"/>
      <c r="T53" s="57">
        <f>ROUND((Tabla122323[[#This Row],[Columna16]]*0.4),0)</f>
        <v>3</v>
      </c>
      <c r="U53" s="57">
        <f>Tabla122323[[#This Row],[Columna162]]</f>
        <v>8</v>
      </c>
      <c r="V53" s="93">
        <v>8</v>
      </c>
      <c r="W53" s="57"/>
      <c r="X53" s="57"/>
      <c r="Y53" s="57"/>
      <c r="Z53" s="57">
        <f>ROUND((Tabla122323[[#This Row],[Columna21]]*0.4),0)</f>
        <v>2</v>
      </c>
      <c r="AA53" s="57">
        <f>Tabla122323[[#This Row],[Columna212]]</f>
        <v>4</v>
      </c>
      <c r="AB53" s="93">
        <v>4</v>
      </c>
      <c r="AC53" s="57"/>
      <c r="AD53" s="57"/>
      <c r="AE53" s="57"/>
      <c r="AF53" s="57">
        <f>ROUND((Tabla122323[[#This Row],[Columna26]]*0.4),0)</f>
        <v>12</v>
      </c>
      <c r="AG53" s="57">
        <f>Tabla122323[[#This Row],[Columna262]]</f>
        <v>30</v>
      </c>
      <c r="AH53" s="93">
        <v>30</v>
      </c>
      <c r="AI53" s="57"/>
      <c r="AJ53" s="57"/>
      <c r="AK53" s="57"/>
      <c r="AL53" s="57">
        <f>ROUND((Tabla122323[[#This Row],[Columna31]]*0.4),0)</f>
        <v>137</v>
      </c>
      <c r="AM53" s="57">
        <f>Tabla122323[[#This Row],[Columna312]]</f>
        <v>342</v>
      </c>
      <c r="AN53" s="93">
        <v>342</v>
      </c>
      <c r="AO53" s="57"/>
      <c r="AP53" s="57"/>
      <c r="AQ53" s="57"/>
      <c r="AR53" s="57">
        <f>ROUND((Tabla122323[[#This Row],[Columna36]]*0.4),0)</f>
        <v>35</v>
      </c>
      <c r="AS53" s="57">
        <f>Tabla122323[[#This Row],[Columna362]]</f>
        <v>88</v>
      </c>
      <c r="AT53" s="93">
        <v>88</v>
      </c>
      <c r="AU53" s="57"/>
      <c r="AV53" s="57"/>
      <c r="AW53" s="57"/>
      <c r="AX53" s="57">
        <f>ROUND((Tabla122323[[#This Row],[Columna41]]*0.4),0)</f>
        <v>14</v>
      </c>
      <c r="AY53" s="57">
        <f>Tabla122323[[#This Row],[Columna412]]</f>
        <v>34</v>
      </c>
      <c r="AZ53" s="93">
        <v>34</v>
      </c>
      <c r="BA53" s="57"/>
      <c r="BB53" s="57"/>
      <c r="BC53" s="57"/>
      <c r="BD53" s="57">
        <f>ROUND((Tabla122323[[#This Row],[Columna46]]*0.4),0)</f>
        <v>8</v>
      </c>
      <c r="BE53" s="57">
        <f>Tabla122323[[#This Row],[Columna462]]</f>
        <v>20</v>
      </c>
      <c r="BF53" s="93">
        <v>20</v>
      </c>
      <c r="BG53" s="57"/>
      <c r="BH53" s="57"/>
      <c r="BI53" s="57"/>
      <c r="BJ53" s="57">
        <f>ROUND((Tabla122323[[#This Row],[Columna51]]*0.4),0)</f>
        <v>2</v>
      </c>
      <c r="BK53" s="57">
        <f>Tabla122323[[#This Row],[Columna512]]</f>
        <v>4</v>
      </c>
      <c r="BL53" s="93">
        <v>4</v>
      </c>
      <c r="BM53" s="57"/>
      <c r="BN53" s="57"/>
      <c r="BO53" s="57"/>
      <c r="BP53" s="57">
        <f>ROUND((Tabla122323[[#This Row],[Columna56]]*0.4),0)</f>
        <v>1</v>
      </c>
      <c r="BQ53" s="57">
        <f>Tabla122323[[#This Row],[Columna562]]</f>
        <v>2</v>
      </c>
      <c r="BR53" s="93">
        <v>2</v>
      </c>
      <c r="BS53" s="57"/>
      <c r="BT53" s="57"/>
      <c r="BU53" s="57"/>
      <c r="BV53" s="57">
        <f>ROUND((Tabla122323[[#This Row],[Columna61]]*0.4),0)</f>
        <v>9</v>
      </c>
      <c r="BW53" s="57">
        <f>Tabla122323[[#This Row],[Columna612]]</f>
        <v>22</v>
      </c>
      <c r="BX53" s="93">
        <v>22</v>
      </c>
      <c r="BY53" s="57"/>
      <c r="BZ53" s="57"/>
      <c r="CA53" s="57"/>
      <c r="CB53" s="57">
        <f>ROUND((Tabla122323[[#This Row],[Columna66]]*0.4),0)</f>
        <v>8</v>
      </c>
      <c r="CC53" s="57">
        <f>Tabla122323[[#This Row],[Columna662]]</f>
        <v>20</v>
      </c>
      <c r="CD53" s="93">
        <v>20</v>
      </c>
      <c r="CE53" s="57"/>
      <c r="CF53" s="57"/>
      <c r="CG53" s="57"/>
      <c r="CH53" s="57">
        <f>ROUND((Tabla122323[[#This Row],[Columna71]]*0.4),0)</f>
        <v>23</v>
      </c>
      <c r="CI53" s="57">
        <f>Tabla122323[[#This Row],[Columna712]]</f>
        <v>58</v>
      </c>
      <c r="CJ53" s="93">
        <v>58</v>
      </c>
      <c r="CK53" s="57"/>
      <c r="CL53" s="57"/>
      <c r="CM53" s="57"/>
      <c r="CN53" s="57">
        <f>ROUND((Tabla122323[[#This Row],[Columna76]]*0.4),0)</f>
        <v>7</v>
      </c>
      <c r="CO53" s="57">
        <f>Tabla122323[[#This Row],[Columna762]]</f>
        <v>18</v>
      </c>
      <c r="CP53" s="93">
        <v>18</v>
      </c>
      <c r="CQ53" s="57"/>
      <c r="CR53" s="57"/>
      <c r="CS53" s="57"/>
      <c r="CT53" s="57">
        <f>ROUND((Tabla122323[[#This Row],[Columna81]]*0.4),0)</f>
        <v>7</v>
      </c>
      <c r="CU53" s="57">
        <f>Tabla122323[[#This Row],[Columna812]]</f>
        <v>18</v>
      </c>
      <c r="CV53" s="93">
        <v>18</v>
      </c>
      <c r="CW53" s="57"/>
      <c r="CX53" s="57"/>
      <c r="CY53" s="57"/>
      <c r="CZ53" s="57">
        <f>ROUND((Tabla122323[[#This Row],[Columna86]]*0.4),0)</f>
        <v>3</v>
      </c>
      <c r="DA53" s="57">
        <f>Tabla122323[[#This Row],[Columna862]]</f>
        <v>8</v>
      </c>
      <c r="DB53" s="93">
        <v>8</v>
      </c>
      <c r="DC53" s="57"/>
      <c r="DD53" s="57"/>
      <c r="DE53" s="57"/>
      <c r="DF53" s="57">
        <f>ROUND((Tabla122323[[#This Row],[Columna91]]*0.4),0)</f>
        <v>11</v>
      </c>
      <c r="DG53" s="57">
        <f>Tabla122323[[#This Row],[Columna912]]</f>
        <v>28</v>
      </c>
      <c r="DH53" s="93">
        <v>28</v>
      </c>
      <c r="DI53" s="57"/>
      <c r="DJ53" s="57"/>
      <c r="DK53" s="57"/>
      <c r="DL53" s="57">
        <f>ROUND((Tabla122323[[#This Row],[Columna96]]*0.4),0)</f>
        <v>20</v>
      </c>
      <c r="DM53" s="57">
        <f>Tabla122323[[#This Row],[Columna962]]</f>
        <v>50</v>
      </c>
      <c r="DN53" s="93">
        <v>50</v>
      </c>
      <c r="DO53" s="57"/>
      <c r="DP53" s="57"/>
      <c r="DQ53" s="57"/>
      <c r="DR53" s="57">
        <f>ROUND((Tabla122323[[#This Row],[Columna101]]*0.4),0)</f>
        <v>5</v>
      </c>
      <c r="DS53" s="57">
        <f>Tabla122323[[#This Row],[Columna1012]]</f>
        <v>12</v>
      </c>
      <c r="DT53" s="93">
        <v>12</v>
      </c>
      <c r="DU53" s="57"/>
      <c r="DV53" s="57"/>
      <c r="DW53" s="57"/>
      <c r="DX53" s="57">
        <f>ROUND((Tabla122323[[#This Row],[Columna106]]*0.4),0)</f>
        <v>4</v>
      </c>
      <c r="DY53" s="57">
        <f>Tabla122323[[#This Row],[Columna1062]]</f>
        <v>10</v>
      </c>
      <c r="DZ53" s="93">
        <v>10</v>
      </c>
      <c r="EA53" s="57"/>
      <c r="EB53" s="57"/>
      <c r="EC53" s="57"/>
      <c r="ED53" s="57">
        <f>ROUND((Tabla122323[[#This Row],[Columna111]]*0.4),0)</f>
        <v>4</v>
      </c>
      <c r="EE53" s="57">
        <f>Tabla122323[[#This Row],[Columna1112]]</f>
        <v>10</v>
      </c>
      <c r="EF53" s="93">
        <v>10</v>
      </c>
      <c r="EG53" s="57"/>
      <c r="EH53" s="57"/>
      <c r="EI53" s="57"/>
      <c r="EJ53" s="57">
        <f>ROUND((Tabla122323[[#This Row],[Columna116]]*0.4),0)</f>
        <v>1</v>
      </c>
      <c r="EK53" s="57">
        <f>Tabla122323[[#This Row],[Columna1162]]</f>
        <v>2</v>
      </c>
      <c r="EL53" s="96">
        <v>2</v>
      </c>
      <c r="EM53" s="76"/>
      <c r="EN53" s="76"/>
      <c r="EO53" s="76"/>
      <c r="EP53" s="67"/>
      <c r="EQ53" s="64"/>
      <c r="ER53" s="64"/>
      <c r="ES53" s="64"/>
      <c r="ET53" s="64"/>
      <c r="EU53" s="64"/>
      <c r="EV53" s="64"/>
      <c r="EW53" s="64"/>
      <c r="EX53" s="64"/>
      <c r="EY53" s="64"/>
      <c r="EZ53" s="64"/>
      <c r="FA53" s="64"/>
      <c r="FB53" s="64"/>
      <c r="FC53" s="64"/>
      <c r="FD53" s="64"/>
      <c r="FE53" s="64"/>
      <c r="FF53" s="64"/>
      <c r="FG53" s="64"/>
      <c r="FH53" s="64"/>
      <c r="FI53" s="64"/>
      <c r="FJ53" s="64"/>
      <c r="FK53" s="64"/>
      <c r="FL53" s="64"/>
      <c r="FM53" s="64"/>
      <c r="FN53" s="64"/>
      <c r="FO53" s="64"/>
      <c r="FP53" s="64"/>
      <c r="FQ53" s="64"/>
      <c r="FR53" s="64"/>
      <c r="FS53" s="64"/>
      <c r="FT53" s="64"/>
      <c r="FU53" s="64"/>
      <c r="FV53" s="64"/>
      <c r="FW53" s="64"/>
      <c r="FX53" s="64"/>
      <c r="FY53" s="64"/>
      <c r="FZ53" s="64"/>
      <c r="GA53" s="64"/>
      <c r="GB53" s="64"/>
      <c r="GC53" s="64"/>
      <c r="GD53" s="64"/>
      <c r="GE53" s="64"/>
      <c r="GF53" s="64"/>
      <c r="GG53" s="64"/>
      <c r="GH53" s="64"/>
      <c r="GI53" s="64"/>
      <c r="GJ53" s="64"/>
      <c r="GK53" s="64"/>
      <c r="GL53" s="64"/>
      <c r="GM53" s="64"/>
      <c r="GN53" s="64"/>
      <c r="GO53" s="64"/>
      <c r="GP53" s="64"/>
      <c r="GQ53" s="64"/>
      <c r="GR53" s="64"/>
      <c r="GS53" s="64"/>
      <c r="GT53" s="64"/>
      <c r="GU53" s="64"/>
      <c r="GV53" s="64"/>
      <c r="GW53" s="64"/>
      <c r="GX53" s="64"/>
      <c r="GY53" s="64"/>
      <c r="GZ53" s="64"/>
      <c r="HA53" s="64"/>
      <c r="HB53" s="64"/>
      <c r="HC53" s="64"/>
      <c r="HD53" s="64"/>
      <c r="HE53" s="64"/>
      <c r="HF53" s="64"/>
      <c r="HG53" s="64"/>
      <c r="HH53" s="64"/>
      <c r="HI53" s="64"/>
      <c r="HJ53" s="64"/>
      <c r="HK53" s="64"/>
      <c r="HL53" s="64"/>
      <c r="HM53" s="64"/>
      <c r="HN53" s="64"/>
      <c r="HO53" s="64"/>
      <c r="HP53" s="64"/>
      <c r="HQ53" s="64"/>
      <c r="HR53" s="64"/>
      <c r="HS53" s="64"/>
      <c r="HT53" s="64"/>
      <c r="HU53" s="64"/>
      <c r="HV53" s="64"/>
      <c r="HW53" s="64"/>
      <c r="HX53" s="64"/>
      <c r="HY53" s="64"/>
      <c r="HZ53" s="64"/>
      <c r="IA53" s="64"/>
      <c r="IB53" s="64"/>
      <c r="IC53" s="64"/>
      <c r="ID53" s="64"/>
      <c r="IE53" s="64"/>
      <c r="IF53" s="64"/>
      <c r="IG53" s="64"/>
      <c r="IH53" s="64"/>
      <c r="II53" s="64"/>
      <c r="IJ53" s="64"/>
      <c r="IK53" s="64"/>
      <c r="IL53" s="64"/>
      <c r="IM53" s="64"/>
      <c r="IN53" s="64"/>
      <c r="IO53" s="64"/>
      <c r="IP53" s="64"/>
      <c r="IQ53" s="64"/>
      <c r="IR53" s="64"/>
      <c r="IS53" s="64"/>
      <c r="IT53" s="64"/>
      <c r="IU53" s="64"/>
      <c r="IV53" s="64"/>
      <c r="IW53" s="64"/>
      <c r="IX53" s="64"/>
      <c r="IY53" s="64"/>
      <c r="IZ53" s="64"/>
      <c r="JA53" s="64"/>
      <c r="JB53" s="64"/>
      <c r="JC53" s="64"/>
      <c r="JD53" s="64"/>
      <c r="JE53" s="64"/>
      <c r="JF53" s="64"/>
      <c r="JG53" s="64"/>
      <c r="JH53" s="64"/>
      <c r="JI53" s="64"/>
      <c r="JJ53" s="64"/>
      <c r="JK53" s="64"/>
      <c r="JL53" s="64"/>
      <c r="JM53" s="64"/>
      <c r="JN53" s="64"/>
      <c r="JO53" s="64"/>
      <c r="JP53" s="64"/>
      <c r="JQ53" s="64"/>
      <c r="JR53" s="64"/>
      <c r="JS53" s="64"/>
      <c r="JT53" s="64"/>
      <c r="JU53" s="64"/>
      <c r="JV53" s="64"/>
      <c r="JW53" s="64"/>
      <c r="JX53" s="64"/>
      <c r="JY53" s="64"/>
      <c r="JZ53" s="64"/>
      <c r="KA53" s="64"/>
      <c r="KB53" s="64"/>
      <c r="KC53" s="64"/>
      <c r="KD53" s="64"/>
      <c r="KE53" s="64"/>
      <c r="KF53" s="64"/>
      <c r="KG53" s="64"/>
      <c r="KH53" s="64"/>
      <c r="KI53" s="64"/>
      <c r="KJ53" s="64"/>
      <c r="KK53" s="64"/>
      <c r="KL53" s="64"/>
      <c r="KM53" s="64"/>
      <c r="KN53" s="64"/>
      <c r="KO53" s="64"/>
      <c r="KP53" s="64"/>
      <c r="KQ53" s="64"/>
      <c r="KR53" s="64"/>
      <c r="KS53" s="64"/>
      <c r="KT53" s="64"/>
      <c r="KU53" s="64"/>
      <c r="KV53" s="64"/>
      <c r="KW53" s="64"/>
      <c r="KX53" s="64"/>
      <c r="KY53" s="64"/>
      <c r="KZ53" s="64"/>
      <c r="LA53" s="64"/>
      <c r="LB53" s="64"/>
      <c r="LC53" s="64"/>
      <c r="LD53" s="64"/>
      <c r="LE53" s="64"/>
      <c r="LF53" s="64"/>
      <c r="LG53" s="64"/>
      <c r="LH53" s="64"/>
      <c r="LI53" s="64"/>
      <c r="LJ53" s="64"/>
      <c r="LK53" s="64"/>
      <c r="LL53" s="64"/>
      <c r="LM53" s="64"/>
      <c r="LN53" s="64"/>
      <c r="LO53" s="64"/>
      <c r="LP53" s="64"/>
      <c r="LQ53" s="64"/>
      <c r="LR53" s="64"/>
      <c r="LS53" s="64"/>
      <c r="LT53" s="64"/>
      <c r="LU53" s="64"/>
      <c r="LV53" s="64"/>
      <c r="LW53" s="64"/>
      <c r="LX53" s="64"/>
      <c r="LY53" s="64"/>
      <c r="LZ53" s="64"/>
      <c r="MA53" s="64"/>
      <c r="MB53" s="64"/>
      <c r="MC53" s="64"/>
      <c r="MD53" s="64"/>
      <c r="ME53" s="64"/>
      <c r="MF53" s="64"/>
      <c r="MG53" s="64"/>
      <c r="MH53" s="64"/>
      <c r="MI53" s="64"/>
      <c r="MJ53" s="64"/>
      <c r="MK53" s="64"/>
      <c r="ML53" s="64"/>
      <c r="MM53" s="64"/>
      <c r="MN53" s="64"/>
      <c r="MO53" s="64"/>
      <c r="MP53" s="64"/>
      <c r="MQ53" s="64"/>
      <c r="MR53" s="64"/>
      <c r="MS53" s="64"/>
      <c r="MT53" s="64"/>
      <c r="MU53" s="64"/>
      <c r="MV53" s="64"/>
      <c r="MW53" s="64"/>
      <c r="MX53" s="64"/>
      <c r="MY53" s="64"/>
      <c r="MZ53" s="64"/>
      <c r="NA53" s="64"/>
      <c r="NB53" s="64"/>
      <c r="NC53" s="64"/>
      <c r="ND53" s="64"/>
      <c r="NE53" s="64"/>
      <c r="NF53" s="64"/>
      <c r="NG53" s="64"/>
      <c r="NH53" s="64"/>
      <c r="NI53" s="64"/>
      <c r="NJ53" s="64"/>
      <c r="NK53" s="64"/>
      <c r="NL53" s="64"/>
      <c r="NM53" s="64"/>
      <c r="NN53" s="64"/>
      <c r="NO53" s="64"/>
      <c r="NP53" s="64"/>
      <c r="NQ53" s="64"/>
      <c r="NR53" s="64"/>
      <c r="NS53" s="64"/>
      <c r="NT53" s="64"/>
      <c r="NU53" s="64"/>
      <c r="NV53" s="64"/>
      <c r="NW53" s="64"/>
      <c r="NX53" s="64"/>
      <c r="NY53" s="64"/>
      <c r="NZ53" s="64"/>
      <c r="OA53" s="64"/>
      <c r="OB53" s="64"/>
    </row>
    <row r="54" spans="1:392" s="68" customFormat="1" ht="13.5">
      <c r="A54" s="179">
        <v>36</v>
      </c>
      <c r="B54" s="65"/>
      <c r="C54" s="84">
        <v>35501</v>
      </c>
      <c r="D54" s="60" t="s">
        <v>133</v>
      </c>
      <c r="E54" s="57" t="s">
        <v>107</v>
      </c>
      <c r="F54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4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4" s="57">
        <f>ROUND((Tabla122323[[#This Row],[Columna6]]*0.4),0)</f>
        <v>1</v>
      </c>
      <c r="I54" s="57">
        <f>Tabla122323[[#This Row],[Columna610]]</f>
        <v>2</v>
      </c>
      <c r="J54" s="95">
        <v>2</v>
      </c>
      <c r="K54" s="74"/>
      <c r="L54" s="74"/>
      <c r="M54" s="74"/>
      <c r="N54" s="57">
        <f>ROUND((Tabla122323[[#This Row],[Columna11]]*0.4),0)</f>
        <v>36</v>
      </c>
      <c r="O54" s="57">
        <f>Tabla122323[[#This Row],[Columna1110]]</f>
        <v>90</v>
      </c>
      <c r="P54" s="93">
        <v>90</v>
      </c>
      <c r="Q54" s="57"/>
      <c r="R54" s="57"/>
      <c r="S54" s="57"/>
      <c r="T54" s="57">
        <f>ROUND((Tabla122323[[#This Row],[Columna16]]*0.4),0)</f>
        <v>3</v>
      </c>
      <c r="U54" s="57">
        <f>Tabla122323[[#This Row],[Columna162]]</f>
        <v>8</v>
      </c>
      <c r="V54" s="93">
        <v>8</v>
      </c>
      <c r="W54" s="57"/>
      <c r="X54" s="57"/>
      <c r="Y54" s="57"/>
      <c r="Z54" s="57">
        <f>ROUND((Tabla122323[[#This Row],[Columna21]]*0.4),0)</f>
        <v>2</v>
      </c>
      <c r="AA54" s="57">
        <f>Tabla122323[[#This Row],[Columna212]]</f>
        <v>4</v>
      </c>
      <c r="AB54" s="93">
        <v>4</v>
      </c>
      <c r="AC54" s="57"/>
      <c r="AD54" s="57"/>
      <c r="AE54" s="57"/>
      <c r="AF54" s="57">
        <f>ROUND((Tabla122323[[#This Row],[Columna26]]*0.4),0)</f>
        <v>12</v>
      </c>
      <c r="AG54" s="57">
        <f>Tabla122323[[#This Row],[Columna262]]</f>
        <v>30</v>
      </c>
      <c r="AH54" s="93">
        <v>30</v>
      </c>
      <c r="AI54" s="57"/>
      <c r="AJ54" s="57"/>
      <c r="AK54" s="57"/>
      <c r="AL54" s="57">
        <f>ROUND((Tabla122323[[#This Row],[Columna31]]*0.4),0)</f>
        <v>137</v>
      </c>
      <c r="AM54" s="57">
        <f>Tabla122323[[#This Row],[Columna312]]</f>
        <v>342</v>
      </c>
      <c r="AN54" s="93">
        <v>342</v>
      </c>
      <c r="AO54" s="57"/>
      <c r="AP54" s="57"/>
      <c r="AQ54" s="57"/>
      <c r="AR54" s="57">
        <f>ROUND((Tabla122323[[#This Row],[Columna36]]*0.4),0)</f>
        <v>35</v>
      </c>
      <c r="AS54" s="57">
        <f>Tabla122323[[#This Row],[Columna362]]</f>
        <v>88</v>
      </c>
      <c r="AT54" s="93">
        <v>88</v>
      </c>
      <c r="AU54" s="57"/>
      <c r="AV54" s="57"/>
      <c r="AW54" s="57"/>
      <c r="AX54" s="57">
        <f>ROUND((Tabla122323[[#This Row],[Columna41]]*0.4),0)</f>
        <v>14</v>
      </c>
      <c r="AY54" s="57">
        <f>Tabla122323[[#This Row],[Columna412]]</f>
        <v>34</v>
      </c>
      <c r="AZ54" s="93">
        <v>34</v>
      </c>
      <c r="BA54" s="57"/>
      <c r="BB54" s="57"/>
      <c r="BC54" s="57"/>
      <c r="BD54" s="57">
        <f>ROUND((Tabla122323[[#This Row],[Columna46]]*0.4),0)</f>
        <v>8</v>
      </c>
      <c r="BE54" s="57">
        <f>Tabla122323[[#This Row],[Columna462]]</f>
        <v>20</v>
      </c>
      <c r="BF54" s="93">
        <v>20</v>
      </c>
      <c r="BG54" s="57"/>
      <c r="BH54" s="57"/>
      <c r="BI54" s="57"/>
      <c r="BJ54" s="57">
        <f>ROUND((Tabla122323[[#This Row],[Columna51]]*0.4),0)</f>
        <v>2</v>
      </c>
      <c r="BK54" s="57">
        <f>Tabla122323[[#This Row],[Columna512]]</f>
        <v>4</v>
      </c>
      <c r="BL54" s="93">
        <v>4</v>
      </c>
      <c r="BM54" s="57"/>
      <c r="BN54" s="57"/>
      <c r="BO54" s="57"/>
      <c r="BP54" s="57">
        <f>ROUND((Tabla122323[[#This Row],[Columna56]]*0.4),0)</f>
        <v>1</v>
      </c>
      <c r="BQ54" s="57">
        <f>Tabla122323[[#This Row],[Columna562]]</f>
        <v>2</v>
      </c>
      <c r="BR54" s="93">
        <v>2</v>
      </c>
      <c r="BS54" s="57"/>
      <c r="BT54" s="57"/>
      <c r="BU54" s="57"/>
      <c r="BV54" s="57">
        <f>ROUND((Tabla122323[[#This Row],[Columna61]]*0.4),0)</f>
        <v>9</v>
      </c>
      <c r="BW54" s="57">
        <f>Tabla122323[[#This Row],[Columna612]]</f>
        <v>22</v>
      </c>
      <c r="BX54" s="93">
        <v>22</v>
      </c>
      <c r="BY54" s="57"/>
      <c r="BZ54" s="57"/>
      <c r="CA54" s="57"/>
      <c r="CB54" s="57">
        <f>ROUND((Tabla122323[[#This Row],[Columna66]]*0.4),0)</f>
        <v>8</v>
      </c>
      <c r="CC54" s="57">
        <f>Tabla122323[[#This Row],[Columna662]]</f>
        <v>20</v>
      </c>
      <c r="CD54" s="93">
        <v>20</v>
      </c>
      <c r="CE54" s="57"/>
      <c r="CF54" s="57"/>
      <c r="CG54" s="57"/>
      <c r="CH54" s="57">
        <f>ROUND((Tabla122323[[#This Row],[Columna71]]*0.4),0)</f>
        <v>23</v>
      </c>
      <c r="CI54" s="57">
        <f>Tabla122323[[#This Row],[Columna712]]</f>
        <v>58</v>
      </c>
      <c r="CJ54" s="93">
        <v>58</v>
      </c>
      <c r="CK54" s="57"/>
      <c r="CL54" s="57"/>
      <c r="CM54" s="57"/>
      <c r="CN54" s="57">
        <f>ROUND((Tabla122323[[#This Row],[Columna76]]*0.4),0)</f>
        <v>7</v>
      </c>
      <c r="CO54" s="57">
        <f>Tabla122323[[#This Row],[Columna762]]</f>
        <v>18</v>
      </c>
      <c r="CP54" s="93">
        <v>18</v>
      </c>
      <c r="CQ54" s="57"/>
      <c r="CR54" s="57"/>
      <c r="CS54" s="57"/>
      <c r="CT54" s="57">
        <f>ROUND((Tabla122323[[#This Row],[Columna81]]*0.4),0)</f>
        <v>7</v>
      </c>
      <c r="CU54" s="57">
        <f>Tabla122323[[#This Row],[Columna812]]</f>
        <v>18</v>
      </c>
      <c r="CV54" s="93">
        <v>18</v>
      </c>
      <c r="CW54" s="57"/>
      <c r="CX54" s="57"/>
      <c r="CY54" s="57"/>
      <c r="CZ54" s="57">
        <f>ROUND((Tabla122323[[#This Row],[Columna86]]*0.4),0)</f>
        <v>3</v>
      </c>
      <c r="DA54" s="57">
        <f>Tabla122323[[#This Row],[Columna862]]</f>
        <v>8</v>
      </c>
      <c r="DB54" s="93">
        <v>8</v>
      </c>
      <c r="DC54" s="57"/>
      <c r="DD54" s="57"/>
      <c r="DE54" s="57"/>
      <c r="DF54" s="57">
        <f>ROUND((Tabla122323[[#This Row],[Columna91]]*0.4),0)</f>
        <v>11</v>
      </c>
      <c r="DG54" s="57">
        <f>Tabla122323[[#This Row],[Columna912]]</f>
        <v>28</v>
      </c>
      <c r="DH54" s="93">
        <v>28</v>
      </c>
      <c r="DI54" s="57"/>
      <c r="DJ54" s="57"/>
      <c r="DK54" s="57"/>
      <c r="DL54" s="57">
        <f>ROUND((Tabla122323[[#This Row],[Columna96]]*0.4),0)</f>
        <v>20</v>
      </c>
      <c r="DM54" s="57">
        <f>Tabla122323[[#This Row],[Columna962]]</f>
        <v>50</v>
      </c>
      <c r="DN54" s="93">
        <v>50</v>
      </c>
      <c r="DO54" s="57"/>
      <c r="DP54" s="57"/>
      <c r="DQ54" s="57"/>
      <c r="DR54" s="57">
        <f>ROUND((Tabla122323[[#This Row],[Columna101]]*0.4),0)</f>
        <v>5</v>
      </c>
      <c r="DS54" s="57">
        <f>Tabla122323[[#This Row],[Columna1012]]</f>
        <v>12</v>
      </c>
      <c r="DT54" s="93">
        <v>12</v>
      </c>
      <c r="DU54" s="57"/>
      <c r="DV54" s="57"/>
      <c r="DW54" s="57"/>
      <c r="DX54" s="57">
        <f>ROUND((Tabla122323[[#This Row],[Columna106]]*0.4),0)</f>
        <v>4</v>
      </c>
      <c r="DY54" s="57">
        <f>Tabla122323[[#This Row],[Columna1062]]</f>
        <v>10</v>
      </c>
      <c r="DZ54" s="93">
        <v>10</v>
      </c>
      <c r="EA54" s="57"/>
      <c r="EB54" s="57"/>
      <c r="EC54" s="57"/>
      <c r="ED54" s="57">
        <f>ROUND((Tabla122323[[#This Row],[Columna111]]*0.4),0)</f>
        <v>4</v>
      </c>
      <c r="EE54" s="57">
        <f>Tabla122323[[#This Row],[Columna1112]]</f>
        <v>10</v>
      </c>
      <c r="EF54" s="93">
        <v>10</v>
      </c>
      <c r="EG54" s="57"/>
      <c r="EH54" s="57"/>
      <c r="EI54" s="57"/>
      <c r="EJ54" s="57">
        <f>ROUND((Tabla122323[[#This Row],[Columna116]]*0.4),0)</f>
        <v>1</v>
      </c>
      <c r="EK54" s="57">
        <f>Tabla122323[[#This Row],[Columna1162]]</f>
        <v>2</v>
      </c>
      <c r="EL54" s="96">
        <v>2</v>
      </c>
      <c r="EM54" s="76"/>
      <c r="EN54" s="76"/>
      <c r="EO54" s="76"/>
      <c r="EP54" s="67"/>
      <c r="EQ54" s="64"/>
      <c r="ER54" s="64"/>
      <c r="ES54" s="64"/>
      <c r="ET54" s="64"/>
      <c r="EU54" s="64"/>
      <c r="EV54" s="64"/>
      <c r="EW54" s="64"/>
      <c r="EX54" s="64"/>
      <c r="EY54" s="64"/>
      <c r="EZ54" s="64"/>
      <c r="FA54" s="64"/>
      <c r="FB54" s="64"/>
      <c r="FC54" s="64"/>
      <c r="FD54" s="64"/>
      <c r="FE54" s="64"/>
      <c r="FF54" s="64"/>
      <c r="FG54" s="64"/>
      <c r="FH54" s="64"/>
      <c r="FI54" s="64"/>
      <c r="FJ54" s="64"/>
      <c r="FK54" s="64"/>
      <c r="FL54" s="64"/>
      <c r="FM54" s="64"/>
      <c r="FN54" s="64"/>
      <c r="FO54" s="64"/>
      <c r="FP54" s="64"/>
      <c r="FQ54" s="64"/>
      <c r="FR54" s="64"/>
      <c r="FS54" s="64"/>
      <c r="FT54" s="64"/>
      <c r="FU54" s="64"/>
      <c r="FV54" s="64"/>
      <c r="FW54" s="64"/>
      <c r="FX54" s="64"/>
      <c r="FY54" s="64"/>
      <c r="FZ54" s="64"/>
      <c r="GA54" s="64"/>
      <c r="GB54" s="64"/>
      <c r="GC54" s="64"/>
      <c r="GD54" s="64"/>
      <c r="GE54" s="64"/>
      <c r="GF54" s="64"/>
      <c r="GG54" s="64"/>
      <c r="GH54" s="64"/>
      <c r="GI54" s="64"/>
      <c r="GJ54" s="64"/>
      <c r="GK54" s="64"/>
      <c r="GL54" s="64"/>
      <c r="GM54" s="64"/>
      <c r="GN54" s="64"/>
      <c r="GO54" s="64"/>
      <c r="GP54" s="64"/>
      <c r="GQ54" s="64"/>
      <c r="GR54" s="64"/>
      <c r="GS54" s="64"/>
      <c r="GT54" s="64"/>
      <c r="GU54" s="64"/>
      <c r="GV54" s="64"/>
      <c r="GW54" s="64"/>
      <c r="GX54" s="64"/>
      <c r="GY54" s="64"/>
      <c r="GZ54" s="64"/>
      <c r="HA54" s="64"/>
      <c r="HB54" s="64"/>
      <c r="HC54" s="64"/>
      <c r="HD54" s="64"/>
      <c r="HE54" s="64"/>
      <c r="HF54" s="64"/>
      <c r="HG54" s="64"/>
      <c r="HH54" s="64"/>
      <c r="HI54" s="64"/>
      <c r="HJ54" s="64"/>
      <c r="HK54" s="64"/>
      <c r="HL54" s="64"/>
      <c r="HM54" s="64"/>
      <c r="HN54" s="64"/>
      <c r="HO54" s="64"/>
      <c r="HP54" s="64"/>
      <c r="HQ54" s="64"/>
      <c r="HR54" s="64"/>
      <c r="HS54" s="64"/>
      <c r="HT54" s="64"/>
      <c r="HU54" s="64"/>
      <c r="HV54" s="64"/>
      <c r="HW54" s="64"/>
      <c r="HX54" s="64"/>
      <c r="HY54" s="64"/>
      <c r="HZ54" s="64"/>
      <c r="IA54" s="64"/>
      <c r="IB54" s="64"/>
      <c r="IC54" s="64"/>
      <c r="ID54" s="64"/>
      <c r="IE54" s="64"/>
      <c r="IF54" s="64"/>
      <c r="IG54" s="64"/>
      <c r="IH54" s="64"/>
      <c r="II54" s="64"/>
      <c r="IJ54" s="64"/>
      <c r="IK54" s="64"/>
      <c r="IL54" s="64"/>
      <c r="IM54" s="64"/>
      <c r="IN54" s="64"/>
      <c r="IO54" s="64"/>
      <c r="IP54" s="64"/>
      <c r="IQ54" s="64"/>
      <c r="IR54" s="64"/>
      <c r="IS54" s="64"/>
      <c r="IT54" s="64"/>
      <c r="IU54" s="64"/>
      <c r="IV54" s="64"/>
      <c r="IW54" s="64"/>
      <c r="IX54" s="64"/>
      <c r="IY54" s="64"/>
      <c r="IZ54" s="64"/>
      <c r="JA54" s="64"/>
      <c r="JB54" s="64"/>
      <c r="JC54" s="64"/>
      <c r="JD54" s="64"/>
      <c r="JE54" s="64"/>
      <c r="JF54" s="64"/>
      <c r="JG54" s="64"/>
      <c r="JH54" s="64"/>
      <c r="JI54" s="64"/>
      <c r="JJ54" s="64"/>
      <c r="JK54" s="64"/>
      <c r="JL54" s="64"/>
      <c r="JM54" s="64"/>
      <c r="JN54" s="64"/>
      <c r="JO54" s="64"/>
      <c r="JP54" s="64"/>
      <c r="JQ54" s="64"/>
      <c r="JR54" s="64"/>
      <c r="JS54" s="64"/>
      <c r="JT54" s="64"/>
      <c r="JU54" s="64"/>
      <c r="JV54" s="64"/>
      <c r="JW54" s="64"/>
      <c r="JX54" s="64"/>
      <c r="JY54" s="64"/>
      <c r="JZ54" s="64"/>
      <c r="KA54" s="64"/>
      <c r="KB54" s="64"/>
      <c r="KC54" s="64"/>
      <c r="KD54" s="64"/>
      <c r="KE54" s="64"/>
      <c r="KF54" s="64"/>
      <c r="KG54" s="64"/>
      <c r="KH54" s="64"/>
      <c r="KI54" s="64"/>
      <c r="KJ54" s="64"/>
      <c r="KK54" s="64"/>
      <c r="KL54" s="64"/>
      <c r="KM54" s="64"/>
      <c r="KN54" s="64"/>
      <c r="KO54" s="64"/>
      <c r="KP54" s="64"/>
      <c r="KQ54" s="64"/>
      <c r="KR54" s="64"/>
      <c r="KS54" s="64"/>
      <c r="KT54" s="64"/>
      <c r="KU54" s="64"/>
      <c r="KV54" s="64"/>
      <c r="KW54" s="64"/>
      <c r="KX54" s="64"/>
      <c r="KY54" s="64"/>
      <c r="KZ54" s="64"/>
      <c r="LA54" s="64"/>
      <c r="LB54" s="64"/>
      <c r="LC54" s="64"/>
      <c r="LD54" s="64"/>
      <c r="LE54" s="64"/>
      <c r="LF54" s="64"/>
      <c r="LG54" s="64"/>
      <c r="LH54" s="64"/>
      <c r="LI54" s="64"/>
      <c r="LJ54" s="64"/>
      <c r="LK54" s="64"/>
      <c r="LL54" s="64"/>
      <c r="LM54" s="64"/>
      <c r="LN54" s="64"/>
      <c r="LO54" s="64"/>
      <c r="LP54" s="64"/>
      <c r="LQ54" s="64"/>
      <c r="LR54" s="64"/>
      <c r="LS54" s="64"/>
      <c r="LT54" s="64"/>
      <c r="LU54" s="64"/>
      <c r="LV54" s="64"/>
      <c r="LW54" s="64"/>
      <c r="LX54" s="64"/>
      <c r="LY54" s="64"/>
      <c r="LZ54" s="64"/>
      <c r="MA54" s="64"/>
      <c r="MB54" s="64"/>
      <c r="MC54" s="64"/>
      <c r="MD54" s="64"/>
      <c r="ME54" s="64"/>
      <c r="MF54" s="64"/>
      <c r="MG54" s="64"/>
      <c r="MH54" s="64"/>
      <c r="MI54" s="64"/>
      <c r="MJ54" s="64"/>
      <c r="MK54" s="64"/>
      <c r="ML54" s="64"/>
      <c r="MM54" s="64"/>
      <c r="MN54" s="64"/>
      <c r="MO54" s="64"/>
      <c r="MP54" s="64"/>
      <c r="MQ54" s="64"/>
      <c r="MR54" s="64"/>
      <c r="MS54" s="64"/>
      <c r="MT54" s="64"/>
      <c r="MU54" s="64"/>
      <c r="MV54" s="64"/>
      <c r="MW54" s="64"/>
      <c r="MX54" s="64"/>
      <c r="MY54" s="64"/>
      <c r="MZ54" s="64"/>
      <c r="NA54" s="64"/>
      <c r="NB54" s="64"/>
      <c r="NC54" s="64"/>
      <c r="ND54" s="64"/>
      <c r="NE54" s="64"/>
      <c r="NF54" s="64"/>
      <c r="NG54" s="64"/>
      <c r="NH54" s="64"/>
      <c r="NI54" s="64"/>
      <c r="NJ54" s="64"/>
      <c r="NK54" s="64"/>
      <c r="NL54" s="64"/>
      <c r="NM54" s="64"/>
      <c r="NN54" s="64"/>
      <c r="NO54" s="64"/>
      <c r="NP54" s="64"/>
      <c r="NQ54" s="64"/>
      <c r="NR54" s="64"/>
      <c r="NS54" s="64"/>
      <c r="NT54" s="64"/>
      <c r="NU54" s="64"/>
      <c r="NV54" s="64"/>
      <c r="NW54" s="64"/>
      <c r="NX54" s="64"/>
      <c r="NY54" s="64"/>
      <c r="NZ54" s="64"/>
      <c r="OA54" s="64"/>
      <c r="OB54" s="64"/>
    </row>
    <row r="55" spans="1:392" s="68" customFormat="1" ht="13.5">
      <c r="A55" s="179">
        <v>37</v>
      </c>
      <c r="B55" s="65"/>
      <c r="C55" s="84">
        <v>35501</v>
      </c>
      <c r="D55" s="60" t="s">
        <v>134</v>
      </c>
      <c r="E55" s="57" t="s">
        <v>107</v>
      </c>
      <c r="F55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5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5" s="57">
        <f>ROUND((Tabla122323[[#This Row],[Columna6]]*0.4),0)</f>
        <v>1</v>
      </c>
      <c r="I55" s="57">
        <f>Tabla122323[[#This Row],[Columna610]]</f>
        <v>2</v>
      </c>
      <c r="J55" s="95">
        <v>2</v>
      </c>
      <c r="K55" s="74"/>
      <c r="L55" s="74"/>
      <c r="M55" s="74"/>
      <c r="N55" s="57">
        <f>ROUND((Tabla122323[[#This Row],[Columna11]]*0.4),0)</f>
        <v>36</v>
      </c>
      <c r="O55" s="57">
        <f>Tabla122323[[#This Row],[Columna1110]]</f>
        <v>90</v>
      </c>
      <c r="P55" s="93">
        <v>90</v>
      </c>
      <c r="Q55" s="57"/>
      <c r="R55" s="57"/>
      <c r="S55" s="57"/>
      <c r="T55" s="57">
        <f>ROUND((Tabla122323[[#This Row],[Columna16]]*0.4),0)</f>
        <v>3</v>
      </c>
      <c r="U55" s="57">
        <f>Tabla122323[[#This Row],[Columna162]]</f>
        <v>8</v>
      </c>
      <c r="V55" s="93">
        <v>8</v>
      </c>
      <c r="W55" s="57"/>
      <c r="X55" s="57"/>
      <c r="Y55" s="57"/>
      <c r="Z55" s="57">
        <f>ROUND((Tabla122323[[#This Row],[Columna21]]*0.4),0)</f>
        <v>2</v>
      </c>
      <c r="AA55" s="57">
        <f>Tabla122323[[#This Row],[Columna212]]</f>
        <v>4</v>
      </c>
      <c r="AB55" s="93">
        <v>4</v>
      </c>
      <c r="AC55" s="57"/>
      <c r="AD55" s="57"/>
      <c r="AE55" s="57"/>
      <c r="AF55" s="57">
        <f>ROUND((Tabla122323[[#This Row],[Columna26]]*0.4),0)</f>
        <v>12</v>
      </c>
      <c r="AG55" s="57">
        <f>Tabla122323[[#This Row],[Columna262]]</f>
        <v>30</v>
      </c>
      <c r="AH55" s="93">
        <v>30</v>
      </c>
      <c r="AI55" s="57"/>
      <c r="AJ55" s="57"/>
      <c r="AK55" s="57"/>
      <c r="AL55" s="57">
        <f>ROUND((Tabla122323[[#This Row],[Columna31]]*0.4),0)</f>
        <v>137</v>
      </c>
      <c r="AM55" s="57">
        <f>Tabla122323[[#This Row],[Columna312]]</f>
        <v>342</v>
      </c>
      <c r="AN55" s="93">
        <v>342</v>
      </c>
      <c r="AO55" s="57"/>
      <c r="AP55" s="57"/>
      <c r="AQ55" s="57"/>
      <c r="AR55" s="57">
        <f>ROUND((Tabla122323[[#This Row],[Columna36]]*0.4),0)</f>
        <v>35</v>
      </c>
      <c r="AS55" s="57">
        <f>Tabla122323[[#This Row],[Columna362]]</f>
        <v>88</v>
      </c>
      <c r="AT55" s="93">
        <v>88</v>
      </c>
      <c r="AU55" s="57"/>
      <c r="AV55" s="57"/>
      <c r="AW55" s="57"/>
      <c r="AX55" s="57">
        <f>ROUND((Tabla122323[[#This Row],[Columna41]]*0.4),0)</f>
        <v>14</v>
      </c>
      <c r="AY55" s="57">
        <f>Tabla122323[[#This Row],[Columna412]]</f>
        <v>34</v>
      </c>
      <c r="AZ55" s="93">
        <v>34</v>
      </c>
      <c r="BA55" s="57"/>
      <c r="BB55" s="57"/>
      <c r="BC55" s="57"/>
      <c r="BD55" s="57">
        <f>ROUND((Tabla122323[[#This Row],[Columna46]]*0.4),0)</f>
        <v>8</v>
      </c>
      <c r="BE55" s="57">
        <f>Tabla122323[[#This Row],[Columna462]]</f>
        <v>20</v>
      </c>
      <c r="BF55" s="93">
        <v>20</v>
      </c>
      <c r="BG55" s="57"/>
      <c r="BH55" s="57"/>
      <c r="BI55" s="57"/>
      <c r="BJ55" s="57">
        <f>ROUND((Tabla122323[[#This Row],[Columna51]]*0.4),0)</f>
        <v>2</v>
      </c>
      <c r="BK55" s="57">
        <f>Tabla122323[[#This Row],[Columna512]]</f>
        <v>4</v>
      </c>
      <c r="BL55" s="93">
        <v>4</v>
      </c>
      <c r="BM55" s="57"/>
      <c r="BN55" s="57"/>
      <c r="BO55" s="57"/>
      <c r="BP55" s="57">
        <f>ROUND((Tabla122323[[#This Row],[Columna56]]*0.4),0)</f>
        <v>1</v>
      </c>
      <c r="BQ55" s="57">
        <f>Tabla122323[[#This Row],[Columna562]]</f>
        <v>2</v>
      </c>
      <c r="BR55" s="93">
        <v>2</v>
      </c>
      <c r="BS55" s="57"/>
      <c r="BT55" s="57"/>
      <c r="BU55" s="57"/>
      <c r="BV55" s="57">
        <f>ROUND((Tabla122323[[#This Row],[Columna61]]*0.4),0)</f>
        <v>9</v>
      </c>
      <c r="BW55" s="57">
        <f>Tabla122323[[#This Row],[Columna612]]</f>
        <v>22</v>
      </c>
      <c r="BX55" s="93">
        <v>22</v>
      </c>
      <c r="BY55" s="57"/>
      <c r="BZ55" s="57"/>
      <c r="CA55" s="57"/>
      <c r="CB55" s="57">
        <f>ROUND((Tabla122323[[#This Row],[Columna66]]*0.4),0)</f>
        <v>8</v>
      </c>
      <c r="CC55" s="57">
        <f>Tabla122323[[#This Row],[Columna662]]</f>
        <v>20</v>
      </c>
      <c r="CD55" s="93">
        <v>20</v>
      </c>
      <c r="CE55" s="57"/>
      <c r="CF55" s="57"/>
      <c r="CG55" s="57"/>
      <c r="CH55" s="57">
        <f>ROUND((Tabla122323[[#This Row],[Columna71]]*0.4),0)</f>
        <v>23</v>
      </c>
      <c r="CI55" s="57">
        <f>Tabla122323[[#This Row],[Columna712]]</f>
        <v>58</v>
      </c>
      <c r="CJ55" s="93">
        <v>58</v>
      </c>
      <c r="CK55" s="57"/>
      <c r="CL55" s="57"/>
      <c r="CM55" s="57"/>
      <c r="CN55" s="57">
        <f>ROUND((Tabla122323[[#This Row],[Columna76]]*0.4),0)</f>
        <v>7</v>
      </c>
      <c r="CO55" s="57">
        <f>Tabla122323[[#This Row],[Columna762]]</f>
        <v>18</v>
      </c>
      <c r="CP55" s="93">
        <v>18</v>
      </c>
      <c r="CQ55" s="57"/>
      <c r="CR55" s="57"/>
      <c r="CS55" s="57"/>
      <c r="CT55" s="57">
        <f>ROUND((Tabla122323[[#This Row],[Columna81]]*0.4),0)</f>
        <v>7</v>
      </c>
      <c r="CU55" s="57">
        <f>Tabla122323[[#This Row],[Columna812]]</f>
        <v>18</v>
      </c>
      <c r="CV55" s="93">
        <v>18</v>
      </c>
      <c r="CW55" s="57"/>
      <c r="CX55" s="57"/>
      <c r="CY55" s="57"/>
      <c r="CZ55" s="57">
        <f>ROUND((Tabla122323[[#This Row],[Columna86]]*0.4),0)</f>
        <v>3</v>
      </c>
      <c r="DA55" s="57">
        <f>Tabla122323[[#This Row],[Columna862]]</f>
        <v>8</v>
      </c>
      <c r="DB55" s="93">
        <v>8</v>
      </c>
      <c r="DC55" s="57"/>
      <c r="DD55" s="57"/>
      <c r="DE55" s="57"/>
      <c r="DF55" s="57">
        <f>ROUND((Tabla122323[[#This Row],[Columna91]]*0.4),0)</f>
        <v>11</v>
      </c>
      <c r="DG55" s="57">
        <f>Tabla122323[[#This Row],[Columna912]]</f>
        <v>28</v>
      </c>
      <c r="DH55" s="93">
        <v>28</v>
      </c>
      <c r="DI55" s="57"/>
      <c r="DJ55" s="57"/>
      <c r="DK55" s="57"/>
      <c r="DL55" s="57">
        <f>ROUND((Tabla122323[[#This Row],[Columna96]]*0.4),0)</f>
        <v>20</v>
      </c>
      <c r="DM55" s="57">
        <f>Tabla122323[[#This Row],[Columna962]]</f>
        <v>50</v>
      </c>
      <c r="DN55" s="93">
        <v>50</v>
      </c>
      <c r="DO55" s="57"/>
      <c r="DP55" s="57"/>
      <c r="DQ55" s="57"/>
      <c r="DR55" s="57">
        <f>ROUND((Tabla122323[[#This Row],[Columna101]]*0.4),0)</f>
        <v>5</v>
      </c>
      <c r="DS55" s="57">
        <f>Tabla122323[[#This Row],[Columna1012]]</f>
        <v>12</v>
      </c>
      <c r="DT55" s="93">
        <v>12</v>
      </c>
      <c r="DU55" s="57"/>
      <c r="DV55" s="57"/>
      <c r="DW55" s="57"/>
      <c r="DX55" s="57">
        <f>ROUND((Tabla122323[[#This Row],[Columna106]]*0.4),0)</f>
        <v>4</v>
      </c>
      <c r="DY55" s="57">
        <f>Tabla122323[[#This Row],[Columna1062]]</f>
        <v>10</v>
      </c>
      <c r="DZ55" s="93">
        <v>10</v>
      </c>
      <c r="EA55" s="57"/>
      <c r="EB55" s="57"/>
      <c r="EC55" s="57"/>
      <c r="ED55" s="57">
        <f>ROUND((Tabla122323[[#This Row],[Columna111]]*0.4),0)</f>
        <v>4</v>
      </c>
      <c r="EE55" s="57">
        <f>Tabla122323[[#This Row],[Columna1112]]</f>
        <v>10</v>
      </c>
      <c r="EF55" s="93">
        <v>10</v>
      </c>
      <c r="EG55" s="57"/>
      <c r="EH55" s="57"/>
      <c r="EI55" s="57"/>
      <c r="EJ55" s="57">
        <f>ROUND((Tabla122323[[#This Row],[Columna116]]*0.4),0)</f>
        <v>1</v>
      </c>
      <c r="EK55" s="57">
        <f>Tabla122323[[#This Row],[Columna1162]]</f>
        <v>2</v>
      </c>
      <c r="EL55" s="96">
        <v>2</v>
      </c>
      <c r="EM55" s="76"/>
      <c r="EN55" s="76"/>
      <c r="EO55" s="76"/>
      <c r="EP55" s="67"/>
      <c r="EQ55" s="64"/>
      <c r="ER55" s="64"/>
      <c r="ES55" s="64"/>
      <c r="ET55" s="64"/>
      <c r="EU55" s="64"/>
      <c r="EV55" s="64"/>
      <c r="EW55" s="64"/>
      <c r="EX55" s="64"/>
      <c r="EY55" s="64"/>
      <c r="EZ55" s="64"/>
      <c r="FA55" s="64"/>
      <c r="FB55" s="64"/>
      <c r="FC55" s="64"/>
      <c r="FD55" s="64"/>
      <c r="FE55" s="64"/>
      <c r="FF55" s="64"/>
      <c r="FG55" s="64"/>
      <c r="FH55" s="64"/>
      <c r="FI55" s="64"/>
      <c r="FJ55" s="64"/>
      <c r="FK55" s="64"/>
      <c r="FL55" s="64"/>
      <c r="FM55" s="64"/>
      <c r="FN55" s="64"/>
      <c r="FO55" s="64"/>
      <c r="FP55" s="64"/>
      <c r="FQ55" s="64"/>
      <c r="FR55" s="64"/>
      <c r="FS55" s="64"/>
      <c r="FT55" s="64"/>
      <c r="FU55" s="64"/>
      <c r="FV55" s="64"/>
      <c r="FW55" s="64"/>
      <c r="FX55" s="64"/>
      <c r="FY55" s="64"/>
      <c r="FZ55" s="64"/>
      <c r="GA55" s="64"/>
      <c r="GB55" s="64"/>
      <c r="GC55" s="64"/>
      <c r="GD55" s="64"/>
      <c r="GE55" s="64"/>
      <c r="GF55" s="64"/>
      <c r="GG55" s="64"/>
      <c r="GH55" s="64"/>
      <c r="GI55" s="64"/>
      <c r="GJ55" s="64"/>
      <c r="GK55" s="64"/>
      <c r="GL55" s="64"/>
      <c r="GM55" s="64"/>
      <c r="GN55" s="64"/>
      <c r="GO55" s="64"/>
      <c r="GP55" s="64"/>
      <c r="GQ55" s="64"/>
      <c r="GR55" s="64"/>
      <c r="GS55" s="64"/>
      <c r="GT55" s="64"/>
      <c r="GU55" s="64"/>
      <c r="GV55" s="64"/>
      <c r="GW55" s="64"/>
      <c r="GX55" s="64"/>
      <c r="GY55" s="64"/>
      <c r="GZ55" s="64"/>
      <c r="HA55" s="64"/>
      <c r="HB55" s="64"/>
      <c r="HC55" s="64"/>
      <c r="HD55" s="64"/>
      <c r="HE55" s="64"/>
      <c r="HF55" s="64"/>
      <c r="HG55" s="64"/>
      <c r="HH55" s="64"/>
      <c r="HI55" s="64"/>
      <c r="HJ55" s="64"/>
      <c r="HK55" s="64"/>
      <c r="HL55" s="64"/>
      <c r="HM55" s="64"/>
      <c r="HN55" s="64"/>
      <c r="HO55" s="64"/>
      <c r="HP55" s="64"/>
      <c r="HQ55" s="64"/>
      <c r="HR55" s="64"/>
      <c r="HS55" s="64"/>
      <c r="HT55" s="64"/>
      <c r="HU55" s="64"/>
      <c r="HV55" s="64"/>
      <c r="HW55" s="64"/>
      <c r="HX55" s="64"/>
      <c r="HY55" s="64"/>
      <c r="HZ55" s="64"/>
      <c r="IA55" s="64"/>
      <c r="IB55" s="64"/>
      <c r="IC55" s="64"/>
      <c r="ID55" s="64"/>
      <c r="IE55" s="64"/>
      <c r="IF55" s="64"/>
      <c r="IG55" s="64"/>
      <c r="IH55" s="64"/>
      <c r="II55" s="64"/>
      <c r="IJ55" s="64"/>
      <c r="IK55" s="64"/>
      <c r="IL55" s="64"/>
      <c r="IM55" s="64"/>
      <c r="IN55" s="64"/>
      <c r="IO55" s="64"/>
      <c r="IP55" s="64"/>
      <c r="IQ55" s="64"/>
      <c r="IR55" s="64"/>
      <c r="IS55" s="64"/>
      <c r="IT55" s="64"/>
      <c r="IU55" s="64"/>
      <c r="IV55" s="64"/>
      <c r="IW55" s="64"/>
      <c r="IX55" s="64"/>
      <c r="IY55" s="64"/>
      <c r="IZ55" s="64"/>
      <c r="JA55" s="64"/>
      <c r="JB55" s="64"/>
      <c r="JC55" s="64"/>
      <c r="JD55" s="64"/>
      <c r="JE55" s="64"/>
      <c r="JF55" s="64"/>
      <c r="JG55" s="64"/>
      <c r="JH55" s="64"/>
      <c r="JI55" s="64"/>
      <c r="JJ55" s="64"/>
      <c r="JK55" s="64"/>
      <c r="JL55" s="64"/>
      <c r="JM55" s="64"/>
      <c r="JN55" s="64"/>
      <c r="JO55" s="64"/>
      <c r="JP55" s="64"/>
      <c r="JQ55" s="64"/>
      <c r="JR55" s="64"/>
      <c r="JS55" s="64"/>
      <c r="JT55" s="64"/>
      <c r="JU55" s="64"/>
      <c r="JV55" s="64"/>
      <c r="JW55" s="64"/>
      <c r="JX55" s="64"/>
      <c r="JY55" s="64"/>
      <c r="JZ55" s="64"/>
      <c r="KA55" s="64"/>
      <c r="KB55" s="64"/>
      <c r="KC55" s="64"/>
      <c r="KD55" s="64"/>
      <c r="KE55" s="64"/>
      <c r="KF55" s="64"/>
      <c r="KG55" s="64"/>
      <c r="KH55" s="64"/>
      <c r="KI55" s="64"/>
      <c r="KJ55" s="64"/>
      <c r="KK55" s="64"/>
      <c r="KL55" s="64"/>
      <c r="KM55" s="64"/>
      <c r="KN55" s="64"/>
      <c r="KO55" s="64"/>
      <c r="KP55" s="64"/>
      <c r="KQ55" s="64"/>
      <c r="KR55" s="64"/>
      <c r="KS55" s="64"/>
      <c r="KT55" s="64"/>
      <c r="KU55" s="64"/>
      <c r="KV55" s="64"/>
      <c r="KW55" s="64"/>
      <c r="KX55" s="64"/>
      <c r="KY55" s="64"/>
      <c r="KZ55" s="64"/>
      <c r="LA55" s="64"/>
      <c r="LB55" s="64"/>
      <c r="LC55" s="64"/>
      <c r="LD55" s="64"/>
      <c r="LE55" s="64"/>
      <c r="LF55" s="64"/>
      <c r="LG55" s="64"/>
      <c r="LH55" s="64"/>
      <c r="LI55" s="64"/>
      <c r="LJ55" s="64"/>
      <c r="LK55" s="64"/>
      <c r="LL55" s="64"/>
      <c r="LM55" s="64"/>
      <c r="LN55" s="64"/>
      <c r="LO55" s="64"/>
      <c r="LP55" s="64"/>
      <c r="LQ55" s="64"/>
      <c r="LR55" s="64"/>
      <c r="LS55" s="64"/>
      <c r="LT55" s="64"/>
      <c r="LU55" s="64"/>
      <c r="LV55" s="64"/>
      <c r="LW55" s="64"/>
      <c r="LX55" s="64"/>
      <c r="LY55" s="64"/>
      <c r="LZ55" s="64"/>
      <c r="MA55" s="64"/>
      <c r="MB55" s="64"/>
      <c r="MC55" s="64"/>
      <c r="MD55" s="64"/>
      <c r="ME55" s="64"/>
      <c r="MF55" s="64"/>
      <c r="MG55" s="64"/>
      <c r="MH55" s="64"/>
      <c r="MI55" s="64"/>
      <c r="MJ55" s="64"/>
      <c r="MK55" s="64"/>
      <c r="ML55" s="64"/>
      <c r="MM55" s="64"/>
      <c r="MN55" s="64"/>
      <c r="MO55" s="64"/>
      <c r="MP55" s="64"/>
      <c r="MQ55" s="64"/>
      <c r="MR55" s="64"/>
      <c r="MS55" s="64"/>
      <c r="MT55" s="64"/>
      <c r="MU55" s="64"/>
      <c r="MV55" s="64"/>
      <c r="MW55" s="64"/>
      <c r="MX55" s="64"/>
      <c r="MY55" s="64"/>
      <c r="MZ55" s="64"/>
      <c r="NA55" s="64"/>
      <c r="NB55" s="64"/>
      <c r="NC55" s="64"/>
      <c r="ND55" s="64"/>
      <c r="NE55" s="64"/>
      <c r="NF55" s="64"/>
      <c r="NG55" s="64"/>
      <c r="NH55" s="64"/>
      <c r="NI55" s="64"/>
      <c r="NJ55" s="64"/>
      <c r="NK55" s="64"/>
      <c r="NL55" s="64"/>
      <c r="NM55" s="64"/>
      <c r="NN55" s="64"/>
      <c r="NO55" s="64"/>
      <c r="NP55" s="64"/>
      <c r="NQ55" s="64"/>
      <c r="NR55" s="64"/>
      <c r="NS55" s="64"/>
      <c r="NT55" s="64"/>
      <c r="NU55" s="64"/>
      <c r="NV55" s="64"/>
      <c r="NW55" s="64"/>
      <c r="NX55" s="64"/>
      <c r="NY55" s="64"/>
      <c r="NZ55" s="64"/>
      <c r="OA55" s="64"/>
      <c r="OB55" s="64"/>
    </row>
    <row r="56" spans="1:392" s="68" customFormat="1" ht="13.5">
      <c r="A56" s="179">
        <v>38</v>
      </c>
      <c r="B56" s="65"/>
      <c r="C56" s="84">
        <v>35501</v>
      </c>
      <c r="D56" s="60" t="s">
        <v>135</v>
      </c>
      <c r="E56" s="57" t="s">
        <v>107</v>
      </c>
      <c r="F56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6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6" s="57">
        <f>ROUND((Tabla122323[[#This Row],[Columna6]]*0.4),0)</f>
        <v>1</v>
      </c>
      <c r="I56" s="57">
        <f>Tabla122323[[#This Row],[Columna610]]</f>
        <v>2</v>
      </c>
      <c r="J56" s="95">
        <v>2</v>
      </c>
      <c r="K56" s="74"/>
      <c r="L56" s="74"/>
      <c r="M56" s="74"/>
      <c r="N56" s="57">
        <f>ROUND((Tabla122323[[#This Row],[Columna11]]*0.4),0)</f>
        <v>36</v>
      </c>
      <c r="O56" s="57">
        <f>Tabla122323[[#This Row],[Columna1110]]</f>
        <v>90</v>
      </c>
      <c r="P56" s="93">
        <v>90</v>
      </c>
      <c r="Q56" s="57"/>
      <c r="R56" s="57"/>
      <c r="S56" s="57"/>
      <c r="T56" s="57">
        <f>ROUND((Tabla122323[[#This Row],[Columna16]]*0.4),0)</f>
        <v>3</v>
      </c>
      <c r="U56" s="57">
        <f>Tabla122323[[#This Row],[Columna162]]</f>
        <v>8</v>
      </c>
      <c r="V56" s="93">
        <v>8</v>
      </c>
      <c r="W56" s="57"/>
      <c r="X56" s="57"/>
      <c r="Y56" s="57"/>
      <c r="Z56" s="57">
        <f>ROUND((Tabla122323[[#This Row],[Columna21]]*0.4),0)</f>
        <v>2</v>
      </c>
      <c r="AA56" s="57">
        <f>Tabla122323[[#This Row],[Columna212]]</f>
        <v>4</v>
      </c>
      <c r="AB56" s="93">
        <v>4</v>
      </c>
      <c r="AC56" s="57"/>
      <c r="AD56" s="57"/>
      <c r="AE56" s="57"/>
      <c r="AF56" s="57">
        <f>ROUND((Tabla122323[[#This Row],[Columna26]]*0.4),0)</f>
        <v>12</v>
      </c>
      <c r="AG56" s="57">
        <f>Tabla122323[[#This Row],[Columna262]]</f>
        <v>30</v>
      </c>
      <c r="AH56" s="93">
        <v>30</v>
      </c>
      <c r="AI56" s="57"/>
      <c r="AJ56" s="57"/>
      <c r="AK56" s="57"/>
      <c r="AL56" s="57">
        <f>ROUND((Tabla122323[[#This Row],[Columna31]]*0.4),0)</f>
        <v>137</v>
      </c>
      <c r="AM56" s="57">
        <f>Tabla122323[[#This Row],[Columna312]]</f>
        <v>342</v>
      </c>
      <c r="AN56" s="93">
        <v>342</v>
      </c>
      <c r="AO56" s="57"/>
      <c r="AP56" s="57"/>
      <c r="AQ56" s="57"/>
      <c r="AR56" s="57">
        <f>ROUND((Tabla122323[[#This Row],[Columna36]]*0.4),0)</f>
        <v>35</v>
      </c>
      <c r="AS56" s="57">
        <f>Tabla122323[[#This Row],[Columna362]]</f>
        <v>88</v>
      </c>
      <c r="AT56" s="93">
        <v>88</v>
      </c>
      <c r="AU56" s="57"/>
      <c r="AV56" s="57"/>
      <c r="AW56" s="57"/>
      <c r="AX56" s="57">
        <f>ROUND((Tabla122323[[#This Row],[Columna41]]*0.4),0)</f>
        <v>14</v>
      </c>
      <c r="AY56" s="57">
        <f>Tabla122323[[#This Row],[Columna412]]</f>
        <v>34</v>
      </c>
      <c r="AZ56" s="93">
        <v>34</v>
      </c>
      <c r="BA56" s="57"/>
      <c r="BB56" s="57"/>
      <c r="BC56" s="57"/>
      <c r="BD56" s="57">
        <f>ROUND((Tabla122323[[#This Row],[Columna46]]*0.4),0)</f>
        <v>8</v>
      </c>
      <c r="BE56" s="57">
        <f>Tabla122323[[#This Row],[Columna462]]</f>
        <v>20</v>
      </c>
      <c r="BF56" s="93">
        <v>20</v>
      </c>
      <c r="BG56" s="57"/>
      <c r="BH56" s="57"/>
      <c r="BI56" s="57"/>
      <c r="BJ56" s="57">
        <f>ROUND((Tabla122323[[#This Row],[Columna51]]*0.4),0)</f>
        <v>2</v>
      </c>
      <c r="BK56" s="57">
        <f>Tabla122323[[#This Row],[Columna512]]</f>
        <v>4</v>
      </c>
      <c r="BL56" s="93">
        <v>4</v>
      </c>
      <c r="BM56" s="57"/>
      <c r="BN56" s="57"/>
      <c r="BO56" s="57"/>
      <c r="BP56" s="57">
        <f>ROUND((Tabla122323[[#This Row],[Columna56]]*0.4),0)</f>
        <v>1</v>
      </c>
      <c r="BQ56" s="57">
        <f>Tabla122323[[#This Row],[Columna562]]</f>
        <v>2</v>
      </c>
      <c r="BR56" s="93">
        <v>2</v>
      </c>
      <c r="BS56" s="57"/>
      <c r="BT56" s="57"/>
      <c r="BU56" s="57"/>
      <c r="BV56" s="57">
        <f>ROUND((Tabla122323[[#This Row],[Columna61]]*0.4),0)</f>
        <v>9</v>
      </c>
      <c r="BW56" s="57">
        <f>Tabla122323[[#This Row],[Columna612]]</f>
        <v>22</v>
      </c>
      <c r="BX56" s="93">
        <v>22</v>
      </c>
      <c r="BY56" s="57"/>
      <c r="BZ56" s="57"/>
      <c r="CA56" s="57"/>
      <c r="CB56" s="57">
        <f>ROUND((Tabla122323[[#This Row],[Columna66]]*0.4),0)</f>
        <v>8</v>
      </c>
      <c r="CC56" s="57">
        <f>Tabla122323[[#This Row],[Columna662]]</f>
        <v>20</v>
      </c>
      <c r="CD56" s="93">
        <v>20</v>
      </c>
      <c r="CE56" s="57"/>
      <c r="CF56" s="57"/>
      <c r="CG56" s="57"/>
      <c r="CH56" s="57">
        <f>ROUND((Tabla122323[[#This Row],[Columna71]]*0.4),0)</f>
        <v>23</v>
      </c>
      <c r="CI56" s="57">
        <f>Tabla122323[[#This Row],[Columna712]]</f>
        <v>58</v>
      </c>
      <c r="CJ56" s="93">
        <v>58</v>
      </c>
      <c r="CK56" s="57"/>
      <c r="CL56" s="57"/>
      <c r="CM56" s="57"/>
      <c r="CN56" s="57">
        <f>ROUND((Tabla122323[[#This Row],[Columna76]]*0.4),0)</f>
        <v>7</v>
      </c>
      <c r="CO56" s="57">
        <f>Tabla122323[[#This Row],[Columna762]]</f>
        <v>18</v>
      </c>
      <c r="CP56" s="93">
        <v>18</v>
      </c>
      <c r="CQ56" s="57"/>
      <c r="CR56" s="57"/>
      <c r="CS56" s="57"/>
      <c r="CT56" s="57">
        <f>ROUND((Tabla122323[[#This Row],[Columna81]]*0.4),0)</f>
        <v>7</v>
      </c>
      <c r="CU56" s="57">
        <f>Tabla122323[[#This Row],[Columna812]]</f>
        <v>18</v>
      </c>
      <c r="CV56" s="93">
        <v>18</v>
      </c>
      <c r="CW56" s="57"/>
      <c r="CX56" s="57"/>
      <c r="CY56" s="57"/>
      <c r="CZ56" s="57">
        <f>ROUND((Tabla122323[[#This Row],[Columna86]]*0.4),0)</f>
        <v>3</v>
      </c>
      <c r="DA56" s="57">
        <f>Tabla122323[[#This Row],[Columna862]]</f>
        <v>8</v>
      </c>
      <c r="DB56" s="93">
        <v>8</v>
      </c>
      <c r="DC56" s="57"/>
      <c r="DD56" s="57"/>
      <c r="DE56" s="57"/>
      <c r="DF56" s="57">
        <f>ROUND((Tabla122323[[#This Row],[Columna91]]*0.4),0)</f>
        <v>11</v>
      </c>
      <c r="DG56" s="57">
        <f>Tabla122323[[#This Row],[Columna912]]</f>
        <v>28</v>
      </c>
      <c r="DH56" s="93">
        <v>28</v>
      </c>
      <c r="DI56" s="57"/>
      <c r="DJ56" s="57"/>
      <c r="DK56" s="57"/>
      <c r="DL56" s="57">
        <f>ROUND((Tabla122323[[#This Row],[Columna96]]*0.4),0)</f>
        <v>20</v>
      </c>
      <c r="DM56" s="57">
        <f>Tabla122323[[#This Row],[Columna962]]</f>
        <v>50</v>
      </c>
      <c r="DN56" s="93">
        <v>50</v>
      </c>
      <c r="DO56" s="57"/>
      <c r="DP56" s="57"/>
      <c r="DQ56" s="57"/>
      <c r="DR56" s="57">
        <f>ROUND((Tabla122323[[#This Row],[Columna101]]*0.4),0)</f>
        <v>5</v>
      </c>
      <c r="DS56" s="57">
        <f>Tabla122323[[#This Row],[Columna1012]]</f>
        <v>12</v>
      </c>
      <c r="DT56" s="93">
        <v>12</v>
      </c>
      <c r="DU56" s="57"/>
      <c r="DV56" s="57"/>
      <c r="DW56" s="57"/>
      <c r="DX56" s="57">
        <f>ROUND((Tabla122323[[#This Row],[Columna106]]*0.4),0)</f>
        <v>4</v>
      </c>
      <c r="DY56" s="57">
        <f>Tabla122323[[#This Row],[Columna1062]]</f>
        <v>10</v>
      </c>
      <c r="DZ56" s="93">
        <v>10</v>
      </c>
      <c r="EA56" s="57"/>
      <c r="EB56" s="57"/>
      <c r="EC56" s="57"/>
      <c r="ED56" s="57">
        <f>ROUND((Tabla122323[[#This Row],[Columna111]]*0.4),0)</f>
        <v>4</v>
      </c>
      <c r="EE56" s="57">
        <f>Tabla122323[[#This Row],[Columna1112]]</f>
        <v>10</v>
      </c>
      <c r="EF56" s="93">
        <v>10</v>
      </c>
      <c r="EG56" s="57"/>
      <c r="EH56" s="57"/>
      <c r="EI56" s="57"/>
      <c r="EJ56" s="57">
        <f>ROUND((Tabla122323[[#This Row],[Columna116]]*0.4),0)</f>
        <v>1</v>
      </c>
      <c r="EK56" s="57">
        <f>Tabla122323[[#This Row],[Columna1162]]</f>
        <v>2</v>
      </c>
      <c r="EL56" s="96">
        <v>2</v>
      </c>
      <c r="EM56" s="76"/>
      <c r="EN56" s="76"/>
      <c r="EO56" s="76"/>
      <c r="EP56" s="67"/>
      <c r="EQ56" s="64"/>
      <c r="ER56" s="64"/>
      <c r="ES56" s="64"/>
      <c r="ET56" s="64"/>
      <c r="EU56" s="64"/>
      <c r="EV56" s="64"/>
      <c r="EW56" s="64"/>
      <c r="EX56" s="64"/>
      <c r="EY56" s="64"/>
      <c r="EZ56" s="64"/>
      <c r="FA56" s="64"/>
      <c r="FB56" s="64"/>
      <c r="FC56" s="64"/>
      <c r="FD56" s="64"/>
      <c r="FE56" s="64"/>
      <c r="FF56" s="64"/>
      <c r="FG56" s="64"/>
      <c r="FH56" s="64"/>
      <c r="FI56" s="64"/>
      <c r="FJ56" s="64"/>
      <c r="FK56" s="64"/>
      <c r="FL56" s="64"/>
      <c r="FM56" s="64"/>
      <c r="FN56" s="64"/>
      <c r="FO56" s="64"/>
      <c r="FP56" s="64"/>
      <c r="FQ56" s="64"/>
      <c r="FR56" s="64"/>
      <c r="FS56" s="64"/>
      <c r="FT56" s="64"/>
      <c r="FU56" s="64"/>
      <c r="FV56" s="64"/>
      <c r="FW56" s="64"/>
      <c r="FX56" s="64"/>
      <c r="FY56" s="64"/>
      <c r="FZ56" s="64"/>
      <c r="GA56" s="64"/>
      <c r="GB56" s="64"/>
      <c r="GC56" s="64"/>
      <c r="GD56" s="64"/>
      <c r="GE56" s="64"/>
      <c r="GF56" s="64"/>
      <c r="GG56" s="64"/>
      <c r="GH56" s="64"/>
      <c r="GI56" s="64"/>
      <c r="GJ56" s="64"/>
      <c r="GK56" s="64"/>
      <c r="GL56" s="64"/>
      <c r="GM56" s="64"/>
      <c r="GN56" s="64"/>
      <c r="GO56" s="64"/>
      <c r="GP56" s="64"/>
      <c r="GQ56" s="64"/>
      <c r="GR56" s="64"/>
      <c r="GS56" s="64"/>
      <c r="GT56" s="64"/>
      <c r="GU56" s="64"/>
      <c r="GV56" s="64"/>
      <c r="GW56" s="64"/>
      <c r="GX56" s="64"/>
      <c r="GY56" s="64"/>
      <c r="GZ56" s="64"/>
      <c r="HA56" s="64"/>
      <c r="HB56" s="64"/>
      <c r="HC56" s="64"/>
      <c r="HD56" s="64"/>
      <c r="HE56" s="64"/>
      <c r="HF56" s="64"/>
      <c r="HG56" s="64"/>
      <c r="HH56" s="64"/>
      <c r="HI56" s="64"/>
      <c r="HJ56" s="64"/>
      <c r="HK56" s="64"/>
      <c r="HL56" s="64"/>
      <c r="HM56" s="64"/>
      <c r="HN56" s="64"/>
      <c r="HO56" s="64"/>
      <c r="HP56" s="64"/>
      <c r="HQ56" s="64"/>
      <c r="HR56" s="64"/>
      <c r="HS56" s="64"/>
      <c r="HT56" s="64"/>
      <c r="HU56" s="64"/>
      <c r="HV56" s="64"/>
      <c r="HW56" s="64"/>
      <c r="HX56" s="64"/>
      <c r="HY56" s="64"/>
      <c r="HZ56" s="64"/>
      <c r="IA56" s="64"/>
      <c r="IB56" s="64"/>
      <c r="IC56" s="64"/>
      <c r="ID56" s="64"/>
      <c r="IE56" s="64"/>
      <c r="IF56" s="64"/>
      <c r="IG56" s="64"/>
      <c r="IH56" s="64"/>
      <c r="II56" s="64"/>
      <c r="IJ56" s="64"/>
      <c r="IK56" s="64"/>
      <c r="IL56" s="64"/>
      <c r="IM56" s="64"/>
      <c r="IN56" s="64"/>
      <c r="IO56" s="64"/>
      <c r="IP56" s="64"/>
      <c r="IQ56" s="64"/>
      <c r="IR56" s="64"/>
      <c r="IS56" s="64"/>
      <c r="IT56" s="64"/>
      <c r="IU56" s="64"/>
      <c r="IV56" s="64"/>
      <c r="IW56" s="64"/>
      <c r="IX56" s="64"/>
      <c r="IY56" s="64"/>
      <c r="IZ56" s="64"/>
      <c r="JA56" s="64"/>
      <c r="JB56" s="64"/>
      <c r="JC56" s="64"/>
      <c r="JD56" s="64"/>
      <c r="JE56" s="64"/>
      <c r="JF56" s="64"/>
      <c r="JG56" s="64"/>
      <c r="JH56" s="64"/>
      <c r="JI56" s="64"/>
      <c r="JJ56" s="64"/>
      <c r="JK56" s="64"/>
      <c r="JL56" s="64"/>
      <c r="JM56" s="64"/>
      <c r="JN56" s="64"/>
      <c r="JO56" s="64"/>
      <c r="JP56" s="64"/>
      <c r="JQ56" s="64"/>
      <c r="JR56" s="64"/>
      <c r="JS56" s="64"/>
      <c r="JT56" s="64"/>
      <c r="JU56" s="64"/>
      <c r="JV56" s="64"/>
      <c r="JW56" s="64"/>
      <c r="JX56" s="64"/>
      <c r="JY56" s="64"/>
      <c r="JZ56" s="64"/>
      <c r="KA56" s="64"/>
      <c r="KB56" s="64"/>
      <c r="KC56" s="64"/>
      <c r="KD56" s="64"/>
      <c r="KE56" s="64"/>
      <c r="KF56" s="64"/>
      <c r="KG56" s="64"/>
      <c r="KH56" s="64"/>
      <c r="KI56" s="64"/>
      <c r="KJ56" s="64"/>
      <c r="KK56" s="64"/>
      <c r="KL56" s="64"/>
      <c r="KM56" s="64"/>
      <c r="KN56" s="64"/>
      <c r="KO56" s="64"/>
      <c r="KP56" s="64"/>
      <c r="KQ56" s="64"/>
      <c r="KR56" s="64"/>
      <c r="KS56" s="64"/>
      <c r="KT56" s="64"/>
      <c r="KU56" s="64"/>
      <c r="KV56" s="64"/>
      <c r="KW56" s="64"/>
      <c r="KX56" s="64"/>
      <c r="KY56" s="64"/>
      <c r="KZ56" s="64"/>
      <c r="LA56" s="64"/>
      <c r="LB56" s="64"/>
      <c r="LC56" s="64"/>
      <c r="LD56" s="64"/>
      <c r="LE56" s="64"/>
      <c r="LF56" s="64"/>
      <c r="LG56" s="64"/>
      <c r="LH56" s="64"/>
      <c r="LI56" s="64"/>
      <c r="LJ56" s="64"/>
      <c r="LK56" s="64"/>
      <c r="LL56" s="64"/>
      <c r="LM56" s="64"/>
      <c r="LN56" s="64"/>
      <c r="LO56" s="64"/>
      <c r="LP56" s="64"/>
      <c r="LQ56" s="64"/>
      <c r="LR56" s="64"/>
      <c r="LS56" s="64"/>
      <c r="LT56" s="64"/>
      <c r="LU56" s="64"/>
      <c r="LV56" s="64"/>
      <c r="LW56" s="64"/>
      <c r="LX56" s="64"/>
      <c r="LY56" s="64"/>
      <c r="LZ56" s="64"/>
      <c r="MA56" s="64"/>
      <c r="MB56" s="64"/>
      <c r="MC56" s="64"/>
      <c r="MD56" s="64"/>
      <c r="ME56" s="64"/>
      <c r="MF56" s="64"/>
      <c r="MG56" s="64"/>
      <c r="MH56" s="64"/>
      <c r="MI56" s="64"/>
      <c r="MJ56" s="64"/>
      <c r="MK56" s="64"/>
      <c r="ML56" s="64"/>
      <c r="MM56" s="64"/>
      <c r="MN56" s="64"/>
      <c r="MO56" s="64"/>
      <c r="MP56" s="64"/>
      <c r="MQ56" s="64"/>
      <c r="MR56" s="64"/>
      <c r="MS56" s="64"/>
      <c r="MT56" s="64"/>
      <c r="MU56" s="64"/>
      <c r="MV56" s="64"/>
      <c r="MW56" s="64"/>
      <c r="MX56" s="64"/>
      <c r="MY56" s="64"/>
      <c r="MZ56" s="64"/>
      <c r="NA56" s="64"/>
      <c r="NB56" s="64"/>
      <c r="NC56" s="64"/>
      <c r="ND56" s="64"/>
      <c r="NE56" s="64"/>
      <c r="NF56" s="64"/>
      <c r="NG56" s="64"/>
      <c r="NH56" s="64"/>
      <c r="NI56" s="64"/>
      <c r="NJ56" s="64"/>
      <c r="NK56" s="64"/>
      <c r="NL56" s="64"/>
      <c r="NM56" s="64"/>
      <c r="NN56" s="64"/>
      <c r="NO56" s="64"/>
      <c r="NP56" s="64"/>
      <c r="NQ56" s="64"/>
      <c r="NR56" s="64"/>
      <c r="NS56" s="64"/>
      <c r="NT56" s="64"/>
      <c r="NU56" s="64"/>
      <c r="NV56" s="64"/>
      <c r="NW56" s="64"/>
      <c r="NX56" s="64"/>
      <c r="NY56" s="64"/>
      <c r="NZ56" s="64"/>
      <c r="OA56" s="64"/>
      <c r="OB56" s="64"/>
    </row>
    <row r="57" spans="1:392" s="68" customFormat="1" ht="13.5">
      <c r="A57" s="179">
        <v>39</v>
      </c>
      <c r="B57" s="65"/>
      <c r="C57" s="84">
        <v>35501</v>
      </c>
      <c r="D57" s="62" t="s">
        <v>136</v>
      </c>
      <c r="E57" s="57" t="s">
        <v>107</v>
      </c>
      <c r="F57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7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7" s="57">
        <f>ROUND((Tabla122323[[#This Row],[Columna6]]*0.4),0)</f>
        <v>1</v>
      </c>
      <c r="I57" s="57">
        <f>Tabla122323[[#This Row],[Columna610]]</f>
        <v>2</v>
      </c>
      <c r="J57" s="95">
        <v>2</v>
      </c>
      <c r="K57" s="74"/>
      <c r="L57" s="74"/>
      <c r="M57" s="74"/>
      <c r="N57" s="57">
        <f>ROUND((Tabla122323[[#This Row],[Columna11]]*0.4),0)</f>
        <v>36</v>
      </c>
      <c r="O57" s="57">
        <f>Tabla122323[[#This Row],[Columna1110]]</f>
        <v>90</v>
      </c>
      <c r="P57" s="93">
        <v>90</v>
      </c>
      <c r="Q57" s="57"/>
      <c r="R57" s="57"/>
      <c r="S57" s="57"/>
      <c r="T57" s="57">
        <f>ROUND((Tabla122323[[#This Row],[Columna16]]*0.4),0)</f>
        <v>3</v>
      </c>
      <c r="U57" s="57">
        <f>Tabla122323[[#This Row],[Columna162]]</f>
        <v>8</v>
      </c>
      <c r="V57" s="93">
        <v>8</v>
      </c>
      <c r="W57" s="57"/>
      <c r="X57" s="57"/>
      <c r="Y57" s="57"/>
      <c r="Z57" s="57">
        <f>ROUND((Tabla122323[[#This Row],[Columna21]]*0.4),0)</f>
        <v>2</v>
      </c>
      <c r="AA57" s="57">
        <f>Tabla122323[[#This Row],[Columna212]]</f>
        <v>4</v>
      </c>
      <c r="AB57" s="93">
        <v>4</v>
      </c>
      <c r="AC57" s="57"/>
      <c r="AD57" s="57"/>
      <c r="AE57" s="57"/>
      <c r="AF57" s="57">
        <f>ROUND((Tabla122323[[#This Row],[Columna26]]*0.4),0)</f>
        <v>12</v>
      </c>
      <c r="AG57" s="57">
        <f>Tabla122323[[#This Row],[Columna262]]</f>
        <v>30</v>
      </c>
      <c r="AH57" s="93">
        <v>30</v>
      </c>
      <c r="AI57" s="57"/>
      <c r="AJ57" s="57"/>
      <c r="AK57" s="57"/>
      <c r="AL57" s="57">
        <f>ROUND((Tabla122323[[#This Row],[Columna31]]*0.4),0)</f>
        <v>137</v>
      </c>
      <c r="AM57" s="57">
        <f>Tabla122323[[#This Row],[Columna312]]</f>
        <v>342</v>
      </c>
      <c r="AN57" s="93">
        <v>342</v>
      </c>
      <c r="AO57" s="57"/>
      <c r="AP57" s="57"/>
      <c r="AQ57" s="57"/>
      <c r="AR57" s="57">
        <f>ROUND((Tabla122323[[#This Row],[Columna36]]*0.4),0)</f>
        <v>35</v>
      </c>
      <c r="AS57" s="57">
        <f>Tabla122323[[#This Row],[Columna362]]</f>
        <v>88</v>
      </c>
      <c r="AT57" s="93">
        <v>88</v>
      </c>
      <c r="AU57" s="57"/>
      <c r="AV57" s="57"/>
      <c r="AW57" s="57"/>
      <c r="AX57" s="57">
        <f>ROUND((Tabla122323[[#This Row],[Columna41]]*0.4),0)</f>
        <v>14</v>
      </c>
      <c r="AY57" s="57">
        <f>Tabla122323[[#This Row],[Columna412]]</f>
        <v>34</v>
      </c>
      <c r="AZ57" s="93">
        <v>34</v>
      </c>
      <c r="BA57" s="57"/>
      <c r="BB57" s="57"/>
      <c r="BC57" s="57"/>
      <c r="BD57" s="57">
        <f>ROUND((Tabla122323[[#This Row],[Columna46]]*0.4),0)</f>
        <v>8</v>
      </c>
      <c r="BE57" s="57">
        <f>Tabla122323[[#This Row],[Columna462]]</f>
        <v>20</v>
      </c>
      <c r="BF57" s="93">
        <v>20</v>
      </c>
      <c r="BG57" s="57"/>
      <c r="BH57" s="57"/>
      <c r="BI57" s="57"/>
      <c r="BJ57" s="57">
        <f>ROUND((Tabla122323[[#This Row],[Columna51]]*0.4),0)</f>
        <v>2</v>
      </c>
      <c r="BK57" s="57">
        <f>Tabla122323[[#This Row],[Columna512]]</f>
        <v>4</v>
      </c>
      <c r="BL57" s="93">
        <v>4</v>
      </c>
      <c r="BM57" s="57"/>
      <c r="BN57" s="57"/>
      <c r="BO57" s="57"/>
      <c r="BP57" s="57">
        <f>ROUND((Tabla122323[[#This Row],[Columna56]]*0.4),0)</f>
        <v>1</v>
      </c>
      <c r="BQ57" s="57">
        <f>Tabla122323[[#This Row],[Columna562]]</f>
        <v>2</v>
      </c>
      <c r="BR57" s="93">
        <v>2</v>
      </c>
      <c r="BS57" s="57"/>
      <c r="BT57" s="57"/>
      <c r="BU57" s="57"/>
      <c r="BV57" s="57">
        <f>ROUND((Tabla122323[[#This Row],[Columna61]]*0.4),0)</f>
        <v>9</v>
      </c>
      <c r="BW57" s="57">
        <f>Tabla122323[[#This Row],[Columna612]]</f>
        <v>22</v>
      </c>
      <c r="BX57" s="93">
        <v>22</v>
      </c>
      <c r="BY57" s="57"/>
      <c r="BZ57" s="57"/>
      <c r="CA57" s="57"/>
      <c r="CB57" s="57">
        <f>ROUND((Tabla122323[[#This Row],[Columna66]]*0.4),0)</f>
        <v>8</v>
      </c>
      <c r="CC57" s="57">
        <f>Tabla122323[[#This Row],[Columna662]]</f>
        <v>20</v>
      </c>
      <c r="CD57" s="93">
        <v>20</v>
      </c>
      <c r="CE57" s="57"/>
      <c r="CF57" s="57"/>
      <c r="CG57" s="57"/>
      <c r="CH57" s="57">
        <f>ROUND((Tabla122323[[#This Row],[Columna71]]*0.4),0)</f>
        <v>23</v>
      </c>
      <c r="CI57" s="57">
        <f>Tabla122323[[#This Row],[Columna712]]</f>
        <v>58</v>
      </c>
      <c r="CJ57" s="93">
        <v>58</v>
      </c>
      <c r="CK57" s="57"/>
      <c r="CL57" s="57"/>
      <c r="CM57" s="57"/>
      <c r="CN57" s="57">
        <f>ROUND((Tabla122323[[#This Row],[Columna76]]*0.4),0)</f>
        <v>7</v>
      </c>
      <c r="CO57" s="57">
        <f>Tabla122323[[#This Row],[Columna762]]</f>
        <v>18</v>
      </c>
      <c r="CP57" s="93">
        <v>18</v>
      </c>
      <c r="CQ57" s="57"/>
      <c r="CR57" s="57"/>
      <c r="CS57" s="57"/>
      <c r="CT57" s="57">
        <f>ROUND((Tabla122323[[#This Row],[Columna81]]*0.4),0)</f>
        <v>7</v>
      </c>
      <c r="CU57" s="57">
        <f>Tabla122323[[#This Row],[Columna812]]</f>
        <v>18</v>
      </c>
      <c r="CV57" s="93">
        <v>18</v>
      </c>
      <c r="CW57" s="57"/>
      <c r="CX57" s="57"/>
      <c r="CY57" s="57"/>
      <c r="CZ57" s="57">
        <f>ROUND((Tabla122323[[#This Row],[Columna86]]*0.4),0)</f>
        <v>3</v>
      </c>
      <c r="DA57" s="57">
        <f>Tabla122323[[#This Row],[Columna862]]</f>
        <v>8</v>
      </c>
      <c r="DB57" s="93">
        <v>8</v>
      </c>
      <c r="DC57" s="57"/>
      <c r="DD57" s="57"/>
      <c r="DE57" s="57"/>
      <c r="DF57" s="57">
        <f>ROUND((Tabla122323[[#This Row],[Columna91]]*0.4),0)</f>
        <v>11</v>
      </c>
      <c r="DG57" s="57">
        <f>Tabla122323[[#This Row],[Columna912]]</f>
        <v>28</v>
      </c>
      <c r="DH57" s="93">
        <v>28</v>
      </c>
      <c r="DI57" s="57"/>
      <c r="DJ57" s="57"/>
      <c r="DK57" s="57"/>
      <c r="DL57" s="57">
        <f>ROUND((Tabla122323[[#This Row],[Columna96]]*0.4),0)</f>
        <v>20</v>
      </c>
      <c r="DM57" s="57">
        <f>Tabla122323[[#This Row],[Columna962]]</f>
        <v>50</v>
      </c>
      <c r="DN57" s="93">
        <v>50</v>
      </c>
      <c r="DO57" s="57"/>
      <c r="DP57" s="57"/>
      <c r="DQ57" s="57"/>
      <c r="DR57" s="57">
        <f>ROUND((Tabla122323[[#This Row],[Columna101]]*0.4),0)</f>
        <v>5</v>
      </c>
      <c r="DS57" s="57">
        <f>Tabla122323[[#This Row],[Columna1012]]</f>
        <v>12</v>
      </c>
      <c r="DT57" s="93">
        <v>12</v>
      </c>
      <c r="DU57" s="57"/>
      <c r="DV57" s="57"/>
      <c r="DW57" s="57"/>
      <c r="DX57" s="57">
        <f>ROUND((Tabla122323[[#This Row],[Columna106]]*0.4),0)</f>
        <v>4</v>
      </c>
      <c r="DY57" s="57">
        <f>Tabla122323[[#This Row],[Columna1062]]</f>
        <v>10</v>
      </c>
      <c r="DZ57" s="93">
        <v>10</v>
      </c>
      <c r="EA57" s="57"/>
      <c r="EB57" s="57"/>
      <c r="EC57" s="57"/>
      <c r="ED57" s="57">
        <f>ROUND((Tabla122323[[#This Row],[Columna111]]*0.4),0)</f>
        <v>4</v>
      </c>
      <c r="EE57" s="57">
        <f>Tabla122323[[#This Row],[Columna1112]]</f>
        <v>10</v>
      </c>
      <c r="EF57" s="93">
        <v>10</v>
      </c>
      <c r="EG57" s="57"/>
      <c r="EH57" s="57"/>
      <c r="EI57" s="57"/>
      <c r="EJ57" s="57">
        <f>ROUND((Tabla122323[[#This Row],[Columna116]]*0.4),0)</f>
        <v>1</v>
      </c>
      <c r="EK57" s="57">
        <f>Tabla122323[[#This Row],[Columna1162]]</f>
        <v>2</v>
      </c>
      <c r="EL57" s="96">
        <v>2</v>
      </c>
      <c r="EM57" s="76"/>
      <c r="EN57" s="76"/>
      <c r="EO57" s="76"/>
      <c r="EP57" s="67"/>
      <c r="EQ57" s="64"/>
      <c r="ER57" s="64"/>
      <c r="ES57" s="64"/>
      <c r="ET57" s="64"/>
      <c r="EU57" s="64"/>
      <c r="EV57" s="64"/>
      <c r="EW57" s="64"/>
      <c r="EX57" s="64"/>
      <c r="EY57" s="64"/>
      <c r="EZ57" s="64"/>
      <c r="FA57" s="64"/>
      <c r="FB57" s="64"/>
      <c r="FC57" s="64"/>
      <c r="FD57" s="64"/>
      <c r="FE57" s="64"/>
      <c r="FF57" s="64"/>
      <c r="FG57" s="64"/>
      <c r="FH57" s="64"/>
      <c r="FI57" s="64"/>
      <c r="FJ57" s="64"/>
      <c r="FK57" s="64"/>
      <c r="FL57" s="64"/>
      <c r="FM57" s="64"/>
      <c r="FN57" s="64"/>
      <c r="FO57" s="64"/>
      <c r="FP57" s="64"/>
      <c r="FQ57" s="64"/>
      <c r="FR57" s="64"/>
      <c r="FS57" s="64"/>
      <c r="FT57" s="64"/>
      <c r="FU57" s="64"/>
      <c r="FV57" s="64"/>
      <c r="FW57" s="64"/>
      <c r="FX57" s="64"/>
      <c r="FY57" s="64"/>
      <c r="FZ57" s="64"/>
      <c r="GA57" s="64"/>
      <c r="GB57" s="64"/>
      <c r="GC57" s="64"/>
      <c r="GD57" s="64"/>
      <c r="GE57" s="64"/>
      <c r="GF57" s="64"/>
      <c r="GG57" s="64"/>
      <c r="GH57" s="64"/>
      <c r="GI57" s="64"/>
      <c r="GJ57" s="64"/>
      <c r="GK57" s="64"/>
      <c r="GL57" s="64"/>
      <c r="GM57" s="64"/>
      <c r="GN57" s="64"/>
      <c r="GO57" s="64"/>
      <c r="GP57" s="64"/>
      <c r="GQ57" s="64"/>
      <c r="GR57" s="64"/>
      <c r="GS57" s="64"/>
      <c r="GT57" s="64"/>
      <c r="GU57" s="64"/>
      <c r="GV57" s="64"/>
      <c r="GW57" s="64"/>
      <c r="GX57" s="64"/>
      <c r="GY57" s="64"/>
      <c r="GZ57" s="64"/>
      <c r="HA57" s="64"/>
      <c r="HB57" s="64"/>
      <c r="HC57" s="64"/>
      <c r="HD57" s="64"/>
      <c r="HE57" s="64"/>
      <c r="HF57" s="64"/>
      <c r="HG57" s="64"/>
      <c r="HH57" s="64"/>
      <c r="HI57" s="64"/>
      <c r="HJ57" s="64"/>
      <c r="HK57" s="64"/>
      <c r="HL57" s="64"/>
      <c r="HM57" s="64"/>
      <c r="HN57" s="64"/>
      <c r="HO57" s="64"/>
      <c r="HP57" s="64"/>
      <c r="HQ57" s="64"/>
      <c r="HR57" s="64"/>
      <c r="HS57" s="64"/>
      <c r="HT57" s="64"/>
      <c r="HU57" s="64"/>
      <c r="HV57" s="64"/>
      <c r="HW57" s="64"/>
      <c r="HX57" s="64"/>
      <c r="HY57" s="64"/>
      <c r="HZ57" s="64"/>
      <c r="IA57" s="64"/>
      <c r="IB57" s="64"/>
      <c r="IC57" s="64"/>
      <c r="ID57" s="64"/>
      <c r="IE57" s="64"/>
      <c r="IF57" s="64"/>
      <c r="IG57" s="64"/>
      <c r="IH57" s="64"/>
      <c r="II57" s="64"/>
      <c r="IJ57" s="64"/>
      <c r="IK57" s="64"/>
      <c r="IL57" s="64"/>
      <c r="IM57" s="64"/>
      <c r="IN57" s="64"/>
      <c r="IO57" s="64"/>
      <c r="IP57" s="64"/>
      <c r="IQ57" s="64"/>
      <c r="IR57" s="64"/>
      <c r="IS57" s="64"/>
      <c r="IT57" s="64"/>
      <c r="IU57" s="64"/>
      <c r="IV57" s="64"/>
      <c r="IW57" s="64"/>
      <c r="IX57" s="64"/>
      <c r="IY57" s="64"/>
      <c r="IZ57" s="64"/>
      <c r="JA57" s="64"/>
      <c r="JB57" s="64"/>
      <c r="JC57" s="64"/>
      <c r="JD57" s="64"/>
      <c r="JE57" s="64"/>
      <c r="JF57" s="64"/>
      <c r="JG57" s="64"/>
      <c r="JH57" s="64"/>
      <c r="JI57" s="64"/>
      <c r="JJ57" s="64"/>
      <c r="JK57" s="64"/>
      <c r="JL57" s="64"/>
      <c r="JM57" s="64"/>
      <c r="JN57" s="64"/>
      <c r="JO57" s="64"/>
      <c r="JP57" s="64"/>
      <c r="JQ57" s="64"/>
      <c r="JR57" s="64"/>
      <c r="JS57" s="64"/>
      <c r="JT57" s="64"/>
      <c r="JU57" s="64"/>
      <c r="JV57" s="64"/>
      <c r="JW57" s="64"/>
      <c r="JX57" s="64"/>
      <c r="JY57" s="64"/>
      <c r="JZ57" s="64"/>
      <c r="KA57" s="64"/>
      <c r="KB57" s="64"/>
      <c r="KC57" s="64"/>
      <c r="KD57" s="64"/>
      <c r="KE57" s="64"/>
      <c r="KF57" s="64"/>
      <c r="KG57" s="64"/>
      <c r="KH57" s="64"/>
      <c r="KI57" s="64"/>
      <c r="KJ57" s="64"/>
      <c r="KK57" s="64"/>
      <c r="KL57" s="64"/>
      <c r="KM57" s="64"/>
      <c r="KN57" s="64"/>
      <c r="KO57" s="64"/>
      <c r="KP57" s="64"/>
      <c r="KQ57" s="64"/>
      <c r="KR57" s="64"/>
      <c r="KS57" s="64"/>
      <c r="KT57" s="64"/>
      <c r="KU57" s="64"/>
      <c r="KV57" s="64"/>
      <c r="KW57" s="64"/>
      <c r="KX57" s="64"/>
      <c r="KY57" s="64"/>
      <c r="KZ57" s="64"/>
      <c r="LA57" s="64"/>
      <c r="LB57" s="64"/>
      <c r="LC57" s="64"/>
      <c r="LD57" s="64"/>
      <c r="LE57" s="64"/>
      <c r="LF57" s="64"/>
      <c r="LG57" s="64"/>
      <c r="LH57" s="64"/>
      <c r="LI57" s="64"/>
      <c r="LJ57" s="64"/>
      <c r="LK57" s="64"/>
      <c r="LL57" s="64"/>
      <c r="LM57" s="64"/>
      <c r="LN57" s="64"/>
      <c r="LO57" s="64"/>
      <c r="LP57" s="64"/>
      <c r="LQ57" s="64"/>
      <c r="LR57" s="64"/>
      <c r="LS57" s="64"/>
      <c r="LT57" s="64"/>
      <c r="LU57" s="64"/>
      <c r="LV57" s="64"/>
      <c r="LW57" s="64"/>
      <c r="LX57" s="64"/>
      <c r="LY57" s="64"/>
      <c r="LZ57" s="64"/>
      <c r="MA57" s="64"/>
      <c r="MB57" s="64"/>
      <c r="MC57" s="64"/>
      <c r="MD57" s="64"/>
      <c r="ME57" s="64"/>
      <c r="MF57" s="64"/>
      <c r="MG57" s="64"/>
      <c r="MH57" s="64"/>
      <c r="MI57" s="64"/>
      <c r="MJ57" s="64"/>
      <c r="MK57" s="64"/>
      <c r="ML57" s="64"/>
      <c r="MM57" s="64"/>
      <c r="MN57" s="64"/>
      <c r="MO57" s="64"/>
      <c r="MP57" s="64"/>
      <c r="MQ57" s="64"/>
      <c r="MR57" s="64"/>
      <c r="MS57" s="64"/>
      <c r="MT57" s="64"/>
      <c r="MU57" s="64"/>
      <c r="MV57" s="64"/>
      <c r="MW57" s="64"/>
      <c r="MX57" s="64"/>
      <c r="MY57" s="64"/>
      <c r="MZ57" s="64"/>
      <c r="NA57" s="64"/>
      <c r="NB57" s="64"/>
      <c r="NC57" s="64"/>
      <c r="ND57" s="64"/>
      <c r="NE57" s="64"/>
      <c r="NF57" s="64"/>
      <c r="NG57" s="64"/>
      <c r="NH57" s="64"/>
      <c r="NI57" s="64"/>
      <c r="NJ57" s="64"/>
      <c r="NK57" s="64"/>
      <c r="NL57" s="64"/>
      <c r="NM57" s="64"/>
      <c r="NN57" s="64"/>
      <c r="NO57" s="64"/>
      <c r="NP57" s="64"/>
      <c r="NQ57" s="64"/>
      <c r="NR57" s="64"/>
      <c r="NS57" s="64"/>
      <c r="NT57" s="64"/>
      <c r="NU57" s="64"/>
      <c r="NV57" s="64"/>
      <c r="NW57" s="64"/>
      <c r="NX57" s="64"/>
      <c r="NY57" s="64"/>
      <c r="NZ57" s="64"/>
      <c r="OA57" s="64"/>
      <c r="OB57" s="64"/>
    </row>
    <row r="58" spans="1:392" s="68" customFormat="1" ht="13.5">
      <c r="A58" s="179">
        <v>40</v>
      </c>
      <c r="B58" s="65"/>
      <c r="C58" s="84">
        <v>35501</v>
      </c>
      <c r="D58" s="62" t="s">
        <v>137</v>
      </c>
      <c r="E58" s="57" t="s">
        <v>107</v>
      </c>
      <c r="F58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8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8" s="57">
        <f>ROUND((Tabla122323[[#This Row],[Columna6]]*0.4),0)</f>
        <v>1</v>
      </c>
      <c r="I58" s="57">
        <f>Tabla122323[[#This Row],[Columna610]]</f>
        <v>2</v>
      </c>
      <c r="J58" s="95">
        <v>2</v>
      </c>
      <c r="K58" s="74"/>
      <c r="L58" s="74"/>
      <c r="M58" s="74"/>
      <c r="N58" s="57">
        <f>ROUND((Tabla122323[[#This Row],[Columna11]]*0.4),0)</f>
        <v>36</v>
      </c>
      <c r="O58" s="57">
        <f>Tabla122323[[#This Row],[Columna1110]]</f>
        <v>90</v>
      </c>
      <c r="P58" s="93">
        <v>90</v>
      </c>
      <c r="Q58" s="57"/>
      <c r="R58" s="57"/>
      <c r="S58" s="57"/>
      <c r="T58" s="57">
        <f>ROUND((Tabla122323[[#This Row],[Columna16]]*0.4),0)</f>
        <v>3</v>
      </c>
      <c r="U58" s="57">
        <f>Tabla122323[[#This Row],[Columna162]]</f>
        <v>8</v>
      </c>
      <c r="V58" s="93">
        <v>8</v>
      </c>
      <c r="W58" s="57"/>
      <c r="X58" s="57"/>
      <c r="Y58" s="57"/>
      <c r="Z58" s="57">
        <f>ROUND((Tabla122323[[#This Row],[Columna21]]*0.4),0)</f>
        <v>2</v>
      </c>
      <c r="AA58" s="57">
        <f>Tabla122323[[#This Row],[Columna212]]</f>
        <v>4</v>
      </c>
      <c r="AB58" s="93">
        <v>4</v>
      </c>
      <c r="AC58" s="57"/>
      <c r="AD58" s="57"/>
      <c r="AE58" s="57"/>
      <c r="AF58" s="57">
        <f>ROUND((Tabla122323[[#This Row],[Columna26]]*0.4),0)</f>
        <v>12</v>
      </c>
      <c r="AG58" s="57">
        <f>Tabla122323[[#This Row],[Columna262]]</f>
        <v>30</v>
      </c>
      <c r="AH58" s="93">
        <v>30</v>
      </c>
      <c r="AI58" s="57"/>
      <c r="AJ58" s="57"/>
      <c r="AK58" s="57"/>
      <c r="AL58" s="57">
        <f>ROUND((Tabla122323[[#This Row],[Columna31]]*0.4),0)</f>
        <v>137</v>
      </c>
      <c r="AM58" s="57">
        <f>Tabla122323[[#This Row],[Columna312]]</f>
        <v>342</v>
      </c>
      <c r="AN58" s="93">
        <v>342</v>
      </c>
      <c r="AO58" s="57"/>
      <c r="AP58" s="57"/>
      <c r="AQ58" s="57"/>
      <c r="AR58" s="57">
        <f>ROUND((Tabla122323[[#This Row],[Columna36]]*0.4),0)</f>
        <v>35</v>
      </c>
      <c r="AS58" s="57">
        <f>Tabla122323[[#This Row],[Columna362]]</f>
        <v>88</v>
      </c>
      <c r="AT58" s="93">
        <v>88</v>
      </c>
      <c r="AU58" s="57"/>
      <c r="AV58" s="57"/>
      <c r="AW58" s="57"/>
      <c r="AX58" s="57">
        <f>ROUND((Tabla122323[[#This Row],[Columna41]]*0.4),0)</f>
        <v>14</v>
      </c>
      <c r="AY58" s="57">
        <f>Tabla122323[[#This Row],[Columna412]]</f>
        <v>34</v>
      </c>
      <c r="AZ58" s="93">
        <v>34</v>
      </c>
      <c r="BA58" s="57"/>
      <c r="BB58" s="57"/>
      <c r="BC58" s="57"/>
      <c r="BD58" s="57">
        <f>ROUND((Tabla122323[[#This Row],[Columna46]]*0.4),0)</f>
        <v>8</v>
      </c>
      <c r="BE58" s="57">
        <f>Tabla122323[[#This Row],[Columna462]]</f>
        <v>20</v>
      </c>
      <c r="BF58" s="93">
        <v>20</v>
      </c>
      <c r="BG58" s="57"/>
      <c r="BH58" s="57"/>
      <c r="BI58" s="57"/>
      <c r="BJ58" s="57">
        <f>ROUND((Tabla122323[[#This Row],[Columna51]]*0.4),0)</f>
        <v>2</v>
      </c>
      <c r="BK58" s="57">
        <f>Tabla122323[[#This Row],[Columna512]]</f>
        <v>4</v>
      </c>
      <c r="BL58" s="93">
        <v>4</v>
      </c>
      <c r="BM58" s="57"/>
      <c r="BN58" s="57"/>
      <c r="BO58" s="57"/>
      <c r="BP58" s="57">
        <f>ROUND((Tabla122323[[#This Row],[Columna56]]*0.4),0)</f>
        <v>1</v>
      </c>
      <c r="BQ58" s="57">
        <f>Tabla122323[[#This Row],[Columna562]]</f>
        <v>2</v>
      </c>
      <c r="BR58" s="93">
        <v>2</v>
      </c>
      <c r="BS58" s="57"/>
      <c r="BT58" s="57"/>
      <c r="BU58" s="57"/>
      <c r="BV58" s="57">
        <f>ROUND((Tabla122323[[#This Row],[Columna61]]*0.4),0)</f>
        <v>9</v>
      </c>
      <c r="BW58" s="57">
        <f>Tabla122323[[#This Row],[Columna612]]</f>
        <v>22</v>
      </c>
      <c r="BX58" s="93">
        <v>22</v>
      </c>
      <c r="BY58" s="57"/>
      <c r="BZ58" s="57"/>
      <c r="CA58" s="57"/>
      <c r="CB58" s="57">
        <f>ROUND((Tabla122323[[#This Row],[Columna66]]*0.4),0)</f>
        <v>8</v>
      </c>
      <c r="CC58" s="57">
        <f>Tabla122323[[#This Row],[Columna662]]</f>
        <v>20</v>
      </c>
      <c r="CD58" s="93">
        <v>20</v>
      </c>
      <c r="CE58" s="57"/>
      <c r="CF58" s="57"/>
      <c r="CG58" s="57"/>
      <c r="CH58" s="57">
        <f>ROUND((Tabla122323[[#This Row],[Columna71]]*0.4),0)</f>
        <v>23</v>
      </c>
      <c r="CI58" s="57">
        <f>Tabla122323[[#This Row],[Columna712]]</f>
        <v>58</v>
      </c>
      <c r="CJ58" s="93">
        <v>58</v>
      </c>
      <c r="CK58" s="57"/>
      <c r="CL58" s="57"/>
      <c r="CM58" s="57"/>
      <c r="CN58" s="57">
        <f>ROUND((Tabla122323[[#This Row],[Columna76]]*0.4),0)</f>
        <v>7</v>
      </c>
      <c r="CO58" s="57">
        <f>Tabla122323[[#This Row],[Columna762]]</f>
        <v>18</v>
      </c>
      <c r="CP58" s="93">
        <v>18</v>
      </c>
      <c r="CQ58" s="57"/>
      <c r="CR58" s="57"/>
      <c r="CS58" s="57"/>
      <c r="CT58" s="57">
        <f>ROUND((Tabla122323[[#This Row],[Columna81]]*0.4),0)</f>
        <v>7</v>
      </c>
      <c r="CU58" s="57">
        <f>Tabla122323[[#This Row],[Columna812]]</f>
        <v>18</v>
      </c>
      <c r="CV58" s="93">
        <v>18</v>
      </c>
      <c r="CW58" s="57"/>
      <c r="CX58" s="57"/>
      <c r="CY58" s="57"/>
      <c r="CZ58" s="57">
        <f>ROUND((Tabla122323[[#This Row],[Columna86]]*0.4),0)</f>
        <v>3</v>
      </c>
      <c r="DA58" s="57">
        <f>Tabla122323[[#This Row],[Columna862]]</f>
        <v>8</v>
      </c>
      <c r="DB58" s="93">
        <v>8</v>
      </c>
      <c r="DC58" s="57"/>
      <c r="DD58" s="57"/>
      <c r="DE58" s="57"/>
      <c r="DF58" s="57">
        <f>ROUND((Tabla122323[[#This Row],[Columna91]]*0.4),0)</f>
        <v>11</v>
      </c>
      <c r="DG58" s="57">
        <f>Tabla122323[[#This Row],[Columna912]]</f>
        <v>28</v>
      </c>
      <c r="DH58" s="93">
        <v>28</v>
      </c>
      <c r="DI58" s="57"/>
      <c r="DJ58" s="57"/>
      <c r="DK58" s="57"/>
      <c r="DL58" s="57">
        <f>ROUND((Tabla122323[[#This Row],[Columna96]]*0.4),0)</f>
        <v>20</v>
      </c>
      <c r="DM58" s="57">
        <f>Tabla122323[[#This Row],[Columna962]]</f>
        <v>50</v>
      </c>
      <c r="DN58" s="93">
        <v>50</v>
      </c>
      <c r="DO58" s="57"/>
      <c r="DP58" s="57"/>
      <c r="DQ58" s="57"/>
      <c r="DR58" s="57">
        <f>ROUND((Tabla122323[[#This Row],[Columna101]]*0.4),0)</f>
        <v>5</v>
      </c>
      <c r="DS58" s="57">
        <f>Tabla122323[[#This Row],[Columna1012]]</f>
        <v>12</v>
      </c>
      <c r="DT58" s="93">
        <v>12</v>
      </c>
      <c r="DU58" s="57"/>
      <c r="DV58" s="57"/>
      <c r="DW58" s="57"/>
      <c r="DX58" s="57">
        <f>ROUND((Tabla122323[[#This Row],[Columna106]]*0.4),0)</f>
        <v>4</v>
      </c>
      <c r="DY58" s="57">
        <f>Tabla122323[[#This Row],[Columna1062]]</f>
        <v>10</v>
      </c>
      <c r="DZ58" s="93">
        <v>10</v>
      </c>
      <c r="EA58" s="57"/>
      <c r="EB58" s="57"/>
      <c r="EC58" s="57"/>
      <c r="ED58" s="57">
        <f>ROUND((Tabla122323[[#This Row],[Columna111]]*0.4),0)</f>
        <v>4</v>
      </c>
      <c r="EE58" s="57">
        <f>Tabla122323[[#This Row],[Columna1112]]</f>
        <v>10</v>
      </c>
      <c r="EF58" s="93">
        <v>10</v>
      </c>
      <c r="EG58" s="57"/>
      <c r="EH58" s="57"/>
      <c r="EI58" s="57"/>
      <c r="EJ58" s="57">
        <f>ROUND((Tabla122323[[#This Row],[Columna116]]*0.4),0)</f>
        <v>1</v>
      </c>
      <c r="EK58" s="57">
        <f>Tabla122323[[#This Row],[Columna1162]]</f>
        <v>2</v>
      </c>
      <c r="EL58" s="96">
        <v>2</v>
      </c>
      <c r="EM58" s="76"/>
      <c r="EN58" s="76"/>
      <c r="EO58" s="76"/>
      <c r="EP58" s="67"/>
      <c r="EQ58" s="64"/>
      <c r="ER58" s="64"/>
      <c r="ES58" s="64"/>
      <c r="ET58" s="64"/>
      <c r="EU58" s="64"/>
      <c r="EV58" s="64"/>
      <c r="EW58" s="64"/>
      <c r="EX58" s="64"/>
      <c r="EY58" s="64"/>
      <c r="EZ58" s="64"/>
      <c r="FA58" s="64"/>
      <c r="FB58" s="64"/>
      <c r="FC58" s="64"/>
      <c r="FD58" s="64"/>
      <c r="FE58" s="64"/>
      <c r="FF58" s="64"/>
      <c r="FG58" s="64"/>
      <c r="FH58" s="64"/>
      <c r="FI58" s="64"/>
      <c r="FJ58" s="64"/>
      <c r="FK58" s="64"/>
      <c r="FL58" s="64"/>
      <c r="FM58" s="64"/>
      <c r="FN58" s="64"/>
      <c r="FO58" s="64"/>
      <c r="FP58" s="64"/>
      <c r="FQ58" s="64"/>
      <c r="FR58" s="64"/>
      <c r="FS58" s="64"/>
      <c r="FT58" s="64"/>
      <c r="FU58" s="64"/>
      <c r="FV58" s="64"/>
      <c r="FW58" s="64"/>
      <c r="FX58" s="64"/>
      <c r="FY58" s="64"/>
      <c r="FZ58" s="64"/>
      <c r="GA58" s="64"/>
      <c r="GB58" s="64"/>
      <c r="GC58" s="64"/>
      <c r="GD58" s="64"/>
      <c r="GE58" s="64"/>
      <c r="GF58" s="64"/>
      <c r="GG58" s="64"/>
      <c r="GH58" s="64"/>
      <c r="GI58" s="64"/>
      <c r="GJ58" s="64"/>
      <c r="GK58" s="64"/>
      <c r="GL58" s="64"/>
      <c r="GM58" s="64"/>
      <c r="GN58" s="64"/>
      <c r="GO58" s="64"/>
      <c r="GP58" s="64"/>
      <c r="GQ58" s="64"/>
      <c r="GR58" s="64"/>
      <c r="GS58" s="64"/>
      <c r="GT58" s="64"/>
      <c r="GU58" s="64"/>
      <c r="GV58" s="64"/>
      <c r="GW58" s="64"/>
      <c r="GX58" s="64"/>
      <c r="GY58" s="64"/>
      <c r="GZ58" s="64"/>
      <c r="HA58" s="64"/>
      <c r="HB58" s="64"/>
      <c r="HC58" s="64"/>
      <c r="HD58" s="64"/>
      <c r="HE58" s="64"/>
      <c r="HF58" s="64"/>
      <c r="HG58" s="64"/>
      <c r="HH58" s="64"/>
      <c r="HI58" s="64"/>
      <c r="HJ58" s="64"/>
      <c r="HK58" s="64"/>
      <c r="HL58" s="64"/>
      <c r="HM58" s="64"/>
      <c r="HN58" s="64"/>
      <c r="HO58" s="64"/>
      <c r="HP58" s="64"/>
      <c r="HQ58" s="64"/>
      <c r="HR58" s="64"/>
      <c r="HS58" s="64"/>
      <c r="HT58" s="64"/>
      <c r="HU58" s="64"/>
      <c r="HV58" s="64"/>
      <c r="HW58" s="64"/>
      <c r="HX58" s="64"/>
      <c r="HY58" s="64"/>
      <c r="HZ58" s="64"/>
      <c r="IA58" s="64"/>
      <c r="IB58" s="64"/>
      <c r="IC58" s="64"/>
      <c r="ID58" s="64"/>
      <c r="IE58" s="64"/>
      <c r="IF58" s="64"/>
      <c r="IG58" s="64"/>
      <c r="IH58" s="64"/>
      <c r="II58" s="64"/>
      <c r="IJ58" s="64"/>
      <c r="IK58" s="64"/>
      <c r="IL58" s="64"/>
      <c r="IM58" s="64"/>
      <c r="IN58" s="64"/>
      <c r="IO58" s="64"/>
      <c r="IP58" s="64"/>
      <c r="IQ58" s="64"/>
      <c r="IR58" s="64"/>
      <c r="IS58" s="64"/>
      <c r="IT58" s="64"/>
      <c r="IU58" s="64"/>
      <c r="IV58" s="64"/>
      <c r="IW58" s="64"/>
      <c r="IX58" s="64"/>
      <c r="IY58" s="64"/>
      <c r="IZ58" s="64"/>
      <c r="JA58" s="64"/>
      <c r="JB58" s="64"/>
      <c r="JC58" s="64"/>
      <c r="JD58" s="64"/>
      <c r="JE58" s="64"/>
      <c r="JF58" s="64"/>
      <c r="JG58" s="64"/>
      <c r="JH58" s="64"/>
      <c r="JI58" s="64"/>
      <c r="JJ58" s="64"/>
      <c r="JK58" s="64"/>
      <c r="JL58" s="64"/>
      <c r="JM58" s="64"/>
      <c r="JN58" s="64"/>
      <c r="JO58" s="64"/>
      <c r="JP58" s="64"/>
      <c r="JQ58" s="64"/>
      <c r="JR58" s="64"/>
      <c r="JS58" s="64"/>
      <c r="JT58" s="64"/>
      <c r="JU58" s="64"/>
      <c r="JV58" s="64"/>
      <c r="JW58" s="64"/>
      <c r="JX58" s="64"/>
      <c r="JY58" s="64"/>
      <c r="JZ58" s="64"/>
      <c r="KA58" s="64"/>
      <c r="KB58" s="64"/>
      <c r="KC58" s="64"/>
      <c r="KD58" s="64"/>
      <c r="KE58" s="64"/>
      <c r="KF58" s="64"/>
      <c r="KG58" s="64"/>
      <c r="KH58" s="64"/>
      <c r="KI58" s="64"/>
      <c r="KJ58" s="64"/>
      <c r="KK58" s="64"/>
      <c r="KL58" s="64"/>
      <c r="KM58" s="64"/>
      <c r="KN58" s="64"/>
      <c r="KO58" s="64"/>
      <c r="KP58" s="64"/>
      <c r="KQ58" s="64"/>
      <c r="KR58" s="64"/>
      <c r="KS58" s="64"/>
      <c r="KT58" s="64"/>
      <c r="KU58" s="64"/>
      <c r="KV58" s="64"/>
      <c r="KW58" s="64"/>
      <c r="KX58" s="64"/>
      <c r="KY58" s="64"/>
      <c r="KZ58" s="64"/>
      <c r="LA58" s="64"/>
      <c r="LB58" s="64"/>
      <c r="LC58" s="64"/>
      <c r="LD58" s="64"/>
      <c r="LE58" s="64"/>
      <c r="LF58" s="64"/>
      <c r="LG58" s="64"/>
      <c r="LH58" s="64"/>
      <c r="LI58" s="64"/>
      <c r="LJ58" s="64"/>
      <c r="LK58" s="64"/>
      <c r="LL58" s="64"/>
      <c r="LM58" s="64"/>
      <c r="LN58" s="64"/>
      <c r="LO58" s="64"/>
      <c r="LP58" s="64"/>
      <c r="LQ58" s="64"/>
      <c r="LR58" s="64"/>
      <c r="LS58" s="64"/>
      <c r="LT58" s="64"/>
      <c r="LU58" s="64"/>
      <c r="LV58" s="64"/>
      <c r="LW58" s="64"/>
      <c r="LX58" s="64"/>
      <c r="LY58" s="64"/>
      <c r="LZ58" s="64"/>
      <c r="MA58" s="64"/>
      <c r="MB58" s="64"/>
      <c r="MC58" s="64"/>
      <c r="MD58" s="64"/>
      <c r="ME58" s="64"/>
      <c r="MF58" s="64"/>
      <c r="MG58" s="64"/>
      <c r="MH58" s="64"/>
      <c r="MI58" s="64"/>
      <c r="MJ58" s="64"/>
      <c r="MK58" s="64"/>
      <c r="ML58" s="64"/>
      <c r="MM58" s="64"/>
      <c r="MN58" s="64"/>
      <c r="MO58" s="64"/>
      <c r="MP58" s="64"/>
      <c r="MQ58" s="64"/>
      <c r="MR58" s="64"/>
      <c r="MS58" s="64"/>
      <c r="MT58" s="64"/>
      <c r="MU58" s="64"/>
      <c r="MV58" s="64"/>
      <c r="MW58" s="64"/>
      <c r="MX58" s="64"/>
      <c r="MY58" s="64"/>
      <c r="MZ58" s="64"/>
      <c r="NA58" s="64"/>
      <c r="NB58" s="64"/>
      <c r="NC58" s="64"/>
      <c r="ND58" s="64"/>
      <c r="NE58" s="64"/>
      <c r="NF58" s="64"/>
      <c r="NG58" s="64"/>
      <c r="NH58" s="64"/>
      <c r="NI58" s="64"/>
      <c r="NJ58" s="64"/>
      <c r="NK58" s="64"/>
      <c r="NL58" s="64"/>
      <c r="NM58" s="64"/>
      <c r="NN58" s="64"/>
      <c r="NO58" s="64"/>
      <c r="NP58" s="64"/>
      <c r="NQ58" s="64"/>
      <c r="NR58" s="64"/>
      <c r="NS58" s="64"/>
      <c r="NT58" s="64"/>
      <c r="NU58" s="64"/>
      <c r="NV58" s="64"/>
      <c r="NW58" s="64"/>
      <c r="NX58" s="64"/>
      <c r="NY58" s="64"/>
      <c r="NZ58" s="64"/>
      <c r="OA58" s="64"/>
      <c r="OB58" s="64"/>
    </row>
    <row r="59" spans="1:392" s="68" customFormat="1" ht="27">
      <c r="A59" s="179">
        <v>41</v>
      </c>
      <c r="B59" s="65"/>
      <c r="C59" s="84">
        <v>35501</v>
      </c>
      <c r="D59" s="66" t="s">
        <v>138</v>
      </c>
      <c r="E59" s="57" t="s">
        <v>107</v>
      </c>
      <c r="F59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59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59" s="57">
        <f>ROUND((Tabla122323[[#This Row],[Columna6]]*0.4),0)</f>
        <v>1</v>
      </c>
      <c r="I59" s="57">
        <f>Tabla122323[[#This Row],[Columna610]]</f>
        <v>2</v>
      </c>
      <c r="J59" s="95">
        <v>2</v>
      </c>
      <c r="K59" s="74"/>
      <c r="L59" s="74"/>
      <c r="M59" s="74"/>
      <c r="N59" s="57">
        <f>ROUND((Tabla122323[[#This Row],[Columna11]]*0.4),0)</f>
        <v>36</v>
      </c>
      <c r="O59" s="57">
        <f>Tabla122323[[#This Row],[Columna1110]]</f>
        <v>90</v>
      </c>
      <c r="P59" s="93">
        <v>90</v>
      </c>
      <c r="Q59" s="57"/>
      <c r="R59" s="57"/>
      <c r="S59" s="57"/>
      <c r="T59" s="57">
        <f>ROUND((Tabla122323[[#This Row],[Columna16]]*0.4),0)</f>
        <v>3</v>
      </c>
      <c r="U59" s="57">
        <f>Tabla122323[[#This Row],[Columna162]]</f>
        <v>8</v>
      </c>
      <c r="V59" s="93">
        <v>8</v>
      </c>
      <c r="W59" s="57"/>
      <c r="X59" s="57"/>
      <c r="Y59" s="57"/>
      <c r="Z59" s="57">
        <f>ROUND((Tabla122323[[#This Row],[Columna21]]*0.4),0)</f>
        <v>2</v>
      </c>
      <c r="AA59" s="57">
        <f>Tabla122323[[#This Row],[Columna212]]</f>
        <v>4</v>
      </c>
      <c r="AB59" s="93">
        <v>4</v>
      </c>
      <c r="AC59" s="57"/>
      <c r="AD59" s="57"/>
      <c r="AE59" s="57"/>
      <c r="AF59" s="57">
        <f>ROUND((Tabla122323[[#This Row],[Columna26]]*0.4),0)</f>
        <v>12</v>
      </c>
      <c r="AG59" s="57">
        <f>Tabla122323[[#This Row],[Columna262]]</f>
        <v>30</v>
      </c>
      <c r="AH59" s="93">
        <v>30</v>
      </c>
      <c r="AI59" s="57"/>
      <c r="AJ59" s="57"/>
      <c r="AK59" s="57"/>
      <c r="AL59" s="57">
        <f>ROUND((Tabla122323[[#This Row],[Columna31]]*0.4),0)</f>
        <v>137</v>
      </c>
      <c r="AM59" s="57">
        <f>Tabla122323[[#This Row],[Columna312]]</f>
        <v>342</v>
      </c>
      <c r="AN59" s="93">
        <v>342</v>
      </c>
      <c r="AO59" s="57"/>
      <c r="AP59" s="57"/>
      <c r="AQ59" s="57"/>
      <c r="AR59" s="57">
        <f>ROUND((Tabla122323[[#This Row],[Columna36]]*0.4),0)</f>
        <v>35</v>
      </c>
      <c r="AS59" s="57">
        <f>Tabla122323[[#This Row],[Columna362]]</f>
        <v>88</v>
      </c>
      <c r="AT59" s="93">
        <v>88</v>
      </c>
      <c r="AU59" s="57"/>
      <c r="AV59" s="57"/>
      <c r="AW59" s="57"/>
      <c r="AX59" s="57">
        <f>ROUND((Tabla122323[[#This Row],[Columna41]]*0.4),0)</f>
        <v>14</v>
      </c>
      <c r="AY59" s="57">
        <f>Tabla122323[[#This Row],[Columna412]]</f>
        <v>34</v>
      </c>
      <c r="AZ59" s="93">
        <v>34</v>
      </c>
      <c r="BA59" s="57"/>
      <c r="BB59" s="57"/>
      <c r="BC59" s="57"/>
      <c r="BD59" s="57">
        <f>ROUND((Tabla122323[[#This Row],[Columna46]]*0.4),0)</f>
        <v>8</v>
      </c>
      <c r="BE59" s="57">
        <f>Tabla122323[[#This Row],[Columna462]]</f>
        <v>20</v>
      </c>
      <c r="BF59" s="93">
        <v>20</v>
      </c>
      <c r="BG59" s="57"/>
      <c r="BH59" s="57"/>
      <c r="BI59" s="57"/>
      <c r="BJ59" s="57">
        <f>ROUND((Tabla122323[[#This Row],[Columna51]]*0.4),0)</f>
        <v>2</v>
      </c>
      <c r="BK59" s="57">
        <f>Tabla122323[[#This Row],[Columna512]]</f>
        <v>4</v>
      </c>
      <c r="BL59" s="93">
        <v>4</v>
      </c>
      <c r="BM59" s="57"/>
      <c r="BN59" s="57"/>
      <c r="BO59" s="57"/>
      <c r="BP59" s="57">
        <f>ROUND((Tabla122323[[#This Row],[Columna56]]*0.4),0)</f>
        <v>1</v>
      </c>
      <c r="BQ59" s="57">
        <f>Tabla122323[[#This Row],[Columna562]]</f>
        <v>2</v>
      </c>
      <c r="BR59" s="93">
        <v>2</v>
      </c>
      <c r="BS59" s="57"/>
      <c r="BT59" s="57"/>
      <c r="BU59" s="57"/>
      <c r="BV59" s="57">
        <f>ROUND((Tabla122323[[#This Row],[Columna61]]*0.4),0)</f>
        <v>9</v>
      </c>
      <c r="BW59" s="57">
        <f>Tabla122323[[#This Row],[Columna612]]</f>
        <v>22</v>
      </c>
      <c r="BX59" s="93">
        <v>22</v>
      </c>
      <c r="BY59" s="57"/>
      <c r="BZ59" s="57"/>
      <c r="CA59" s="57"/>
      <c r="CB59" s="57">
        <f>ROUND((Tabla122323[[#This Row],[Columna66]]*0.4),0)</f>
        <v>8</v>
      </c>
      <c r="CC59" s="57">
        <f>Tabla122323[[#This Row],[Columna662]]</f>
        <v>20</v>
      </c>
      <c r="CD59" s="93">
        <v>20</v>
      </c>
      <c r="CE59" s="57"/>
      <c r="CF59" s="57"/>
      <c r="CG59" s="57"/>
      <c r="CH59" s="57">
        <f>ROUND((Tabla122323[[#This Row],[Columna71]]*0.4),0)</f>
        <v>23</v>
      </c>
      <c r="CI59" s="57">
        <f>Tabla122323[[#This Row],[Columna712]]</f>
        <v>58</v>
      </c>
      <c r="CJ59" s="93">
        <v>58</v>
      </c>
      <c r="CK59" s="57"/>
      <c r="CL59" s="57"/>
      <c r="CM59" s="57"/>
      <c r="CN59" s="57">
        <f>ROUND((Tabla122323[[#This Row],[Columna76]]*0.4),0)</f>
        <v>7</v>
      </c>
      <c r="CO59" s="57">
        <f>Tabla122323[[#This Row],[Columna762]]</f>
        <v>18</v>
      </c>
      <c r="CP59" s="93">
        <v>18</v>
      </c>
      <c r="CQ59" s="57"/>
      <c r="CR59" s="57"/>
      <c r="CS59" s="57"/>
      <c r="CT59" s="57">
        <f>ROUND((Tabla122323[[#This Row],[Columna81]]*0.4),0)</f>
        <v>7</v>
      </c>
      <c r="CU59" s="57">
        <f>Tabla122323[[#This Row],[Columna812]]</f>
        <v>18</v>
      </c>
      <c r="CV59" s="93">
        <v>18</v>
      </c>
      <c r="CW59" s="57"/>
      <c r="CX59" s="57"/>
      <c r="CY59" s="57"/>
      <c r="CZ59" s="57">
        <f>ROUND((Tabla122323[[#This Row],[Columna86]]*0.4),0)</f>
        <v>3</v>
      </c>
      <c r="DA59" s="57">
        <f>Tabla122323[[#This Row],[Columna862]]</f>
        <v>8</v>
      </c>
      <c r="DB59" s="93">
        <v>8</v>
      </c>
      <c r="DC59" s="57"/>
      <c r="DD59" s="57"/>
      <c r="DE59" s="57"/>
      <c r="DF59" s="57">
        <f>ROUND((Tabla122323[[#This Row],[Columna91]]*0.4),0)</f>
        <v>11</v>
      </c>
      <c r="DG59" s="57">
        <f>Tabla122323[[#This Row],[Columna912]]</f>
        <v>28</v>
      </c>
      <c r="DH59" s="93">
        <v>28</v>
      </c>
      <c r="DI59" s="57"/>
      <c r="DJ59" s="57"/>
      <c r="DK59" s="57"/>
      <c r="DL59" s="57">
        <f>ROUND((Tabla122323[[#This Row],[Columna96]]*0.4),0)</f>
        <v>20</v>
      </c>
      <c r="DM59" s="57">
        <f>Tabla122323[[#This Row],[Columna962]]</f>
        <v>50</v>
      </c>
      <c r="DN59" s="93">
        <v>50</v>
      </c>
      <c r="DO59" s="57"/>
      <c r="DP59" s="57"/>
      <c r="DQ59" s="57"/>
      <c r="DR59" s="57">
        <f>ROUND((Tabla122323[[#This Row],[Columna101]]*0.4),0)</f>
        <v>5</v>
      </c>
      <c r="DS59" s="57">
        <f>Tabla122323[[#This Row],[Columna1012]]</f>
        <v>12</v>
      </c>
      <c r="DT59" s="93">
        <v>12</v>
      </c>
      <c r="DU59" s="57"/>
      <c r="DV59" s="57"/>
      <c r="DW59" s="57"/>
      <c r="DX59" s="57">
        <f>ROUND((Tabla122323[[#This Row],[Columna106]]*0.4),0)</f>
        <v>4</v>
      </c>
      <c r="DY59" s="57">
        <f>Tabla122323[[#This Row],[Columna1062]]</f>
        <v>10</v>
      </c>
      <c r="DZ59" s="93">
        <v>10</v>
      </c>
      <c r="EA59" s="57"/>
      <c r="EB59" s="57"/>
      <c r="EC59" s="57"/>
      <c r="ED59" s="57">
        <f>ROUND((Tabla122323[[#This Row],[Columna111]]*0.4),0)</f>
        <v>4</v>
      </c>
      <c r="EE59" s="57">
        <f>Tabla122323[[#This Row],[Columna1112]]</f>
        <v>10</v>
      </c>
      <c r="EF59" s="93">
        <v>10</v>
      </c>
      <c r="EG59" s="57"/>
      <c r="EH59" s="57"/>
      <c r="EI59" s="57"/>
      <c r="EJ59" s="57">
        <f>ROUND((Tabla122323[[#This Row],[Columna116]]*0.4),0)</f>
        <v>1</v>
      </c>
      <c r="EK59" s="57">
        <f>Tabla122323[[#This Row],[Columna1162]]</f>
        <v>2</v>
      </c>
      <c r="EL59" s="93">
        <v>2</v>
      </c>
      <c r="EM59" s="57"/>
      <c r="EN59" s="57"/>
      <c r="EO59" s="57"/>
      <c r="EP59" s="67"/>
      <c r="EQ59" s="64"/>
      <c r="ER59" s="64"/>
      <c r="ES59" s="64"/>
      <c r="ET59" s="64"/>
      <c r="EU59" s="64"/>
      <c r="EV59" s="64"/>
      <c r="EW59" s="64"/>
      <c r="EX59" s="64"/>
      <c r="EY59" s="64"/>
      <c r="EZ59" s="64"/>
      <c r="FA59" s="64"/>
      <c r="FB59" s="64"/>
      <c r="FC59" s="64"/>
      <c r="FD59" s="64"/>
      <c r="FE59" s="64"/>
      <c r="FF59" s="64"/>
      <c r="FG59" s="64"/>
      <c r="FH59" s="64"/>
      <c r="FI59" s="64"/>
      <c r="FJ59" s="64"/>
      <c r="FK59" s="64"/>
      <c r="FL59" s="64"/>
      <c r="FM59" s="64"/>
      <c r="FN59" s="64"/>
      <c r="FO59" s="64"/>
      <c r="FP59" s="64"/>
      <c r="FQ59" s="64"/>
      <c r="FR59" s="64"/>
      <c r="FS59" s="64"/>
      <c r="FT59" s="64"/>
      <c r="FU59" s="64"/>
      <c r="FV59" s="64"/>
      <c r="FW59" s="64"/>
      <c r="FX59" s="64"/>
      <c r="FY59" s="64"/>
      <c r="FZ59" s="64"/>
      <c r="GA59" s="64"/>
      <c r="GB59" s="64"/>
      <c r="GC59" s="64"/>
      <c r="GD59" s="64"/>
      <c r="GE59" s="64"/>
      <c r="GF59" s="64"/>
      <c r="GG59" s="64"/>
      <c r="GH59" s="64"/>
      <c r="GI59" s="64"/>
      <c r="GJ59" s="64"/>
      <c r="GK59" s="64"/>
      <c r="GL59" s="64"/>
      <c r="GM59" s="64"/>
      <c r="GN59" s="64"/>
      <c r="GO59" s="64"/>
      <c r="GP59" s="64"/>
      <c r="GQ59" s="64"/>
      <c r="GR59" s="64"/>
      <c r="GS59" s="64"/>
      <c r="GT59" s="64"/>
      <c r="GU59" s="64"/>
      <c r="GV59" s="64"/>
      <c r="GW59" s="64"/>
      <c r="GX59" s="64"/>
      <c r="GY59" s="64"/>
      <c r="GZ59" s="64"/>
      <c r="HA59" s="64"/>
      <c r="HB59" s="64"/>
      <c r="HC59" s="64"/>
      <c r="HD59" s="64"/>
      <c r="HE59" s="64"/>
      <c r="HF59" s="64"/>
      <c r="HG59" s="64"/>
      <c r="HH59" s="64"/>
      <c r="HI59" s="64"/>
      <c r="HJ59" s="64"/>
      <c r="HK59" s="64"/>
      <c r="HL59" s="64"/>
      <c r="HM59" s="64"/>
      <c r="HN59" s="64"/>
      <c r="HO59" s="64"/>
      <c r="HP59" s="64"/>
      <c r="HQ59" s="64"/>
      <c r="HR59" s="64"/>
      <c r="HS59" s="64"/>
      <c r="HT59" s="64"/>
      <c r="HU59" s="64"/>
      <c r="HV59" s="64"/>
      <c r="HW59" s="64"/>
      <c r="HX59" s="64"/>
      <c r="HY59" s="64"/>
      <c r="HZ59" s="64"/>
      <c r="IA59" s="64"/>
      <c r="IB59" s="64"/>
      <c r="IC59" s="64"/>
      <c r="ID59" s="64"/>
      <c r="IE59" s="64"/>
      <c r="IF59" s="64"/>
      <c r="IG59" s="64"/>
      <c r="IH59" s="64"/>
      <c r="II59" s="64"/>
      <c r="IJ59" s="64"/>
      <c r="IK59" s="64"/>
      <c r="IL59" s="64"/>
      <c r="IM59" s="64"/>
      <c r="IN59" s="64"/>
      <c r="IO59" s="64"/>
      <c r="IP59" s="64"/>
      <c r="IQ59" s="64"/>
      <c r="IR59" s="64"/>
      <c r="IS59" s="64"/>
      <c r="IT59" s="64"/>
      <c r="IU59" s="64"/>
      <c r="IV59" s="64"/>
      <c r="IW59" s="64"/>
      <c r="IX59" s="64"/>
      <c r="IY59" s="64"/>
      <c r="IZ59" s="64"/>
      <c r="JA59" s="64"/>
      <c r="JB59" s="64"/>
      <c r="JC59" s="64"/>
      <c r="JD59" s="64"/>
      <c r="JE59" s="64"/>
      <c r="JF59" s="64"/>
      <c r="JG59" s="64"/>
      <c r="JH59" s="64"/>
      <c r="JI59" s="64"/>
      <c r="JJ59" s="64"/>
      <c r="JK59" s="64"/>
      <c r="JL59" s="64"/>
      <c r="JM59" s="64"/>
      <c r="JN59" s="64"/>
      <c r="JO59" s="64"/>
      <c r="JP59" s="64"/>
      <c r="JQ59" s="64"/>
      <c r="JR59" s="64"/>
      <c r="JS59" s="64"/>
      <c r="JT59" s="64"/>
      <c r="JU59" s="64"/>
      <c r="JV59" s="64"/>
      <c r="JW59" s="64"/>
      <c r="JX59" s="64"/>
      <c r="JY59" s="64"/>
      <c r="JZ59" s="64"/>
      <c r="KA59" s="64"/>
      <c r="KB59" s="64"/>
      <c r="KC59" s="64"/>
      <c r="KD59" s="64"/>
      <c r="KE59" s="64"/>
      <c r="KF59" s="64"/>
      <c r="KG59" s="64"/>
      <c r="KH59" s="64"/>
      <c r="KI59" s="64"/>
      <c r="KJ59" s="64"/>
      <c r="KK59" s="64"/>
      <c r="KL59" s="64"/>
      <c r="KM59" s="64"/>
      <c r="KN59" s="64"/>
      <c r="KO59" s="64"/>
      <c r="KP59" s="64"/>
      <c r="KQ59" s="64"/>
      <c r="KR59" s="64"/>
      <c r="KS59" s="64"/>
      <c r="KT59" s="64"/>
      <c r="KU59" s="64"/>
      <c r="KV59" s="64"/>
      <c r="KW59" s="64"/>
      <c r="KX59" s="64"/>
      <c r="KY59" s="64"/>
      <c r="KZ59" s="64"/>
      <c r="LA59" s="64"/>
      <c r="LB59" s="64"/>
      <c r="LC59" s="64"/>
      <c r="LD59" s="64"/>
      <c r="LE59" s="64"/>
      <c r="LF59" s="64"/>
      <c r="LG59" s="64"/>
      <c r="LH59" s="64"/>
      <c r="LI59" s="64"/>
      <c r="LJ59" s="64"/>
      <c r="LK59" s="64"/>
      <c r="LL59" s="64"/>
      <c r="LM59" s="64"/>
      <c r="LN59" s="64"/>
      <c r="LO59" s="64"/>
      <c r="LP59" s="64"/>
      <c r="LQ59" s="64"/>
      <c r="LR59" s="64"/>
      <c r="LS59" s="64"/>
      <c r="LT59" s="64"/>
      <c r="LU59" s="64"/>
      <c r="LV59" s="64"/>
      <c r="LW59" s="64"/>
      <c r="LX59" s="64"/>
      <c r="LY59" s="64"/>
      <c r="LZ59" s="64"/>
      <c r="MA59" s="64"/>
      <c r="MB59" s="64"/>
      <c r="MC59" s="64"/>
      <c r="MD59" s="64"/>
      <c r="ME59" s="64"/>
      <c r="MF59" s="64"/>
      <c r="MG59" s="64"/>
      <c r="MH59" s="64"/>
      <c r="MI59" s="64"/>
      <c r="MJ59" s="64"/>
      <c r="MK59" s="64"/>
      <c r="ML59" s="64"/>
      <c r="MM59" s="64"/>
      <c r="MN59" s="64"/>
      <c r="MO59" s="64"/>
      <c r="MP59" s="64"/>
      <c r="MQ59" s="64"/>
      <c r="MR59" s="64"/>
      <c r="MS59" s="64"/>
      <c r="MT59" s="64"/>
      <c r="MU59" s="64"/>
      <c r="MV59" s="64"/>
      <c r="MW59" s="64"/>
      <c r="MX59" s="64"/>
      <c r="MY59" s="64"/>
      <c r="MZ59" s="64"/>
      <c r="NA59" s="64"/>
      <c r="NB59" s="64"/>
      <c r="NC59" s="64"/>
      <c r="ND59" s="64"/>
      <c r="NE59" s="64"/>
      <c r="NF59" s="64"/>
      <c r="NG59" s="64"/>
      <c r="NH59" s="64"/>
      <c r="NI59" s="64"/>
      <c r="NJ59" s="64"/>
      <c r="NK59" s="64"/>
      <c r="NL59" s="64"/>
      <c r="NM59" s="64"/>
      <c r="NN59" s="64"/>
      <c r="NO59" s="64"/>
      <c r="NP59" s="64"/>
      <c r="NQ59" s="64"/>
      <c r="NR59" s="64"/>
      <c r="NS59" s="64"/>
      <c r="NT59" s="64"/>
      <c r="NU59" s="64"/>
      <c r="NV59" s="64"/>
      <c r="NW59" s="64"/>
      <c r="NX59" s="64"/>
      <c r="NY59" s="64"/>
      <c r="NZ59" s="64"/>
      <c r="OA59" s="64"/>
      <c r="OB59" s="64"/>
    </row>
    <row r="60" spans="1:392" s="68" customFormat="1" ht="13.5">
      <c r="A60" s="179">
        <v>42</v>
      </c>
      <c r="B60" s="65"/>
      <c r="C60" s="84">
        <v>35501</v>
      </c>
      <c r="D60" s="104" t="s">
        <v>139</v>
      </c>
      <c r="E60" s="57" t="s">
        <v>107</v>
      </c>
      <c r="F60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316</v>
      </c>
      <c r="G60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822</v>
      </c>
      <c r="H60" s="57">
        <v>1</v>
      </c>
      <c r="I60" s="57">
        <f>Tabla122323[[#This Row],[Columna610]]</f>
        <v>2</v>
      </c>
      <c r="J60" s="95">
        <v>2</v>
      </c>
      <c r="K60" s="74"/>
      <c r="L60" s="74"/>
      <c r="M60" s="74"/>
      <c r="N60" s="57">
        <v>35</v>
      </c>
      <c r="O60" s="57">
        <f>Tabla122323[[#This Row],[Columna1110]]</f>
        <v>90</v>
      </c>
      <c r="P60" s="93">
        <v>90</v>
      </c>
      <c r="Q60" s="57"/>
      <c r="R60" s="57"/>
      <c r="S60" s="57"/>
      <c r="T60" s="57">
        <f>ROUND((Tabla122323[[#This Row],[Columna16]]*0.4),0)</f>
        <v>3</v>
      </c>
      <c r="U60" s="57">
        <f>Tabla122323[[#This Row],[Columna162]]</f>
        <v>8</v>
      </c>
      <c r="V60" s="93">
        <v>8</v>
      </c>
      <c r="W60" s="57"/>
      <c r="X60" s="57"/>
      <c r="Y60" s="57"/>
      <c r="Z60" s="57">
        <v>1</v>
      </c>
      <c r="AA60" s="57">
        <f>Tabla122323[[#This Row],[Columna212]]</f>
        <v>4</v>
      </c>
      <c r="AB60" s="93">
        <v>4</v>
      </c>
      <c r="AC60" s="57"/>
      <c r="AD60" s="57"/>
      <c r="AE60" s="57"/>
      <c r="AF60" s="57">
        <f>ROUND((Tabla122323[[#This Row],[Columna26]]*0.4),0)</f>
        <v>12</v>
      </c>
      <c r="AG60" s="57">
        <f>Tabla122323[[#This Row],[Columna262]]</f>
        <v>30</v>
      </c>
      <c r="AH60" s="93">
        <v>30</v>
      </c>
      <c r="AI60" s="57"/>
      <c r="AJ60" s="57"/>
      <c r="AK60" s="57"/>
      <c r="AL60" s="57">
        <v>136</v>
      </c>
      <c r="AM60" s="57">
        <f>Tabla122323[[#This Row],[Columna312]]</f>
        <v>342</v>
      </c>
      <c r="AN60" s="93">
        <v>342</v>
      </c>
      <c r="AO60" s="57"/>
      <c r="AP60" s="57"/>
      <c r="AQ60" s="57"/>
      <c r="AR60" s="57">
        <f>ROUND((Tabla122323[[#This Row],[Columna36]]*0.4),0)</f>
        <v>35</v>
      </c>
      <c r="AS60" s="57">
        <f>Tabla122323[[#This Row],[Columna362]]</f>
        <v>88</v>
      </c>
      <c r="AT60" s="93">
        <v>88</v>
      </c>
      <c r="AU60" s="57"/>
      <c r="AV60" s="57"/>
      <c r="AW60" s="57"/>
      <c r="AX60" s="57">
        <v>12</v>
      </c>
      <c r="AY60" s="57">
        <f>Tabla122323[[#This Row],[Columna412]]</f>
        <v>34</v>
      </c>
      <c r="AZ60" s="93">
        <v>34</v>
      </c>
      <c r="BA60" s="57"/>
      <c r="BB60" s="57"/>
      <c r="BC60" s="57"/>
      <c r="BD60" s="57">
        <v>6</v>
      </c>
      <c r="BE60" s="57">
        <f>Tabla122323[[#This Row],[Columna462]]</f>
        <v>20</v>
      </c>
      <c r="BF60" s="93">
        <v>20</v>
      </c>
      <c r="BG60" s="57"/>
      <c r="BH60" s="57"/>
      <c r="BI60" s="57"/>
      <c r="BJ60" s="57">
        <v>1</v>
      </c>
      <c r="BK60" s="57">
        <f>Tabla122323[[#This Row],[Columna512]]</f>
        <v>4</v>
      </c>
      <c r="BL60" s="93">
        <v>4</v>
      </c>
      <c r="BM60" s="57"/>
      <c r="BN60" s="57"/>
      <c r="BO60" s="57"/>
      <c r="BP60" s="57">
        <f>ROUND((Tabla122323[[#This Row],[Columna56]]*0.4),0)</f>
        <v>1</v>
      </c>
      <c r="BQ60" s="57">
        <f>Tabla122323[[#This Row],[Columna562]]</f>
        <v>2</v>
      </c>
      <c r="BR60" s="93">
        <v>2</v>
      </c>
      <c r="BS60" s="57"/>
      <c r="BT60" s="57"/>
      <c r="BU60" s="57"/>
      <c r="BV60" s="57">
        <v>7</v>
      </c>
      <c r="BW60" s="57">
        <f>Tabla122323[[#This Row],[Columna612]]</f>
        <v>22</v>
      </c>
      <c r="BX60" s="93">
        <v>22</v>
      </c>
      <c r="BY60" s="57"/>
      <c r="BZ60" s="57"/>
      <c r="CA60" s="57"/>
      <c r="CB60" s="57">
        <f>ROUND((Tabla122323[[#This Row],[Columna66]]*0.4),0)</f>
        <v>8</v>
      </c>
      <c r="CC60" s="57">
        <f>Tabla122323[[#This Row],[Columna662]]</f>
        <v>20</v>
      </c>
      <c r="CD60" s="93">
        <v>20</v>
      </c>
      <c r="CE60" s="57"/>
      <c r="CF60" s="57"/>
      <c r="CG60" s="57"/>
      <c r="CH60" s="106">
        <v>0</v>
      </c>
      <c r="CI60" s="106">
        <v>0</v>
      </c>
      <c r="CJ60" s="93">
        <v>58</v>
      </c>
      <c r="CK60" s="57"/>
      <c r="CL60" s="57"/>
      <c r="CM60" s="57"/>
      <c r="CN60" s="57">
        <v>5</v>
      </c>
      <c r="CO60" s="57">
        <f>Tabla122323[[#This Row],[Columna762]]</f>
        <v>18</v>
      </c>
      <c r="CP60" s="93">
        <v>18</v>
      </c>
      <c r="CQ60" s="57"/>
      <c r="CR60" s="57"/>
      <c r="CS60" s="57"/>
      <c r="CT60" s="57">
        <v>5</v>
      </c>
      <c r="CU60" s="57">
        <f>Tabla122323[[#This Row],[Columna812]]</f>
        <v>18</v>
      </c>
      <c r="CV60" s="93">
        <v>18</v>
      </c>
      <c r="CW60" s="57"/>
      <c r="CX60" s="57"/>
      <c r="CY60" s="57"/>
      <c r="CZ60" s="57">
        <f>ROUND((Tabla122323[[#This Row],[Columna86]]*0.4),0)</f>
        <v>3</v>
      </c>
      <c r="DA60" s="57">
        <f>Tabla122323[[#This Row],[Columna862]]</f>
        <v>8</v>
      </c>
      <c r="DB60" s="93">
        <v>8</v>
      </c>
      <c r="DC60" s="57"/>
      <c r="DD60" s="57"/>
      <c r="DE60" s="57"/>
      <c r="DF60" s="57">
        <f>ROUND((Tabla122323[[#This Row],[Columna91]]*0.4),0)</f>
        <v>11</v>
      </c>
      <c r="DG60" s="57">
        <f>Tabla122323[[#This Row],[Columna912]]</f>
        <v>28</v>
      </c>
      <c r="DH60" s="93">
        <v>28</v>
      </c>
      <c r="DI60" s="57"/>
      <c r="DJ60" s="57"/>
      <c r="DK60" s="57"/>
      <c r="DL60" s="57">
        <f>ROUND((Tabla122323[[#This Row],[Columna96]]*0.4),0)</f>
        <v>20</v>
      </c>
      <c r="DM60" s="57">
        <f>Tabla122323[[#This Row],[Columna962]]</f>
        <v>50</v>
      </c>
      <c r="DN60" s="93">
        <v>50</v>
      </c>
      <c r="DO60" s="57"/>
      <c r="DP60" s="57"/>
      <c r="DQ60" s="57"/>
      <c r="DR60" s="57">
        <f>ROUND((Tabla122323[[#This Row],[Columna101]]*0.4),0)</f>
        <v>5</v>
      </c>
      <c r="DS60" s="57">
        <f>Tabla122323[[#This Row],[Columna1012]]</f>
        <v>12</v>
      </c>
      <c r="DT60" s="93">
        <v>12</v>
      </c>
      <c r="DU60" s="57"/>
      <c r="DV60" s="57"/>
      <c r="DW60" s="57"/>
      <c r="DX60" s="57">
        <f>ROUND((Tabla122323[[#This Row],[Columna106]]*0.4),0)</f>
        <v>4</v>
      </c>
      <c r="DY60" s="57">
        <f>Tabla122323[[#This Row],[Columna1062]]</f>
        <v>10</v>
      </c>
      <c r="DZ60" s="93">
        <v>10</v>
      </c>
      <c r="EA60" s="57"/>
      <c r="EB60" s="57"/>
      <c r="EC60" s="57"/>
      <c r="ED60" s="57">
        <f>ROUND((Tabla122323[[#This Row],[Columna111]]*0.4),0)</f>
        <v>4</v>
      </c>
      <c r="EE60" s="57">
        <f>Tabla122323[[#This Row],[Columna1112]]</f>
        <v>10</v>
      </c>
      <c r="EF60" s="93">
        <v>10</v>
      </c>
      <c r="EG60" s="57"/>
      <c r="EH60" s="57"/>
      <c r="EI60" s="57"/>
      <c r="EJ60" s="57">
        <f>ROUND((Tabla122323[[#This Row],[Columna116]]*0.4),0)</f>
        <v>1</v>
      </c>
      <c r="EK60" s="57">
        <f>Tabla122323[[#This Row],[Columna1162]]</f>
        <v>2</v>
      </c>
      <c r="EL60" s="96">
        <v>2</v>
      </c>
      <c r="EM60" s="76"/>
      <c r="EN60" s="76"/>
      <c r="EO60" s="76"/>
      <c r="EP60" s="67"/>
      <c r="EQ60" s="64"/>
      <c r="ER60" s="64"/>
      <c r="ES60" s="64"/>
      <c r="ET60" s="64"/>
      <c r="EU60" s="64"/>
      <c r="EV60" s="64"/>
      <c r="EW60" s="64"/>
      <c r="EX60" s="64"/>
      <c r="EY60" s="64"/>
      <c r="EZ60" s="64"/>
      <c r="FA60" s="64"/>
      <c r="FB60" s="64"/>
      <c r="FC60" s="64"/>
      <c r="FD60" s="64"/>
      <c r="FE60" s="64"/>
      <c r="FF60" s="64"/>
      <c r="FG60" s="64"/>
      <c r="FH60" s="64"/>
      <c r="FI60" s="64"/>
      <c r="FJ60" s="64"/>
      <c r="FK60" s="64"/>
      <c r="FL60" s="64"/>
      <c r="FM60" s="64"/>
      <c r="FN60" s="64"/>
      <c r="FO60" s="64"/>
      <c r="FP60" s="64"/>
      <c r="FQ60" s="64"/>
      <c r="FR60" s="64"/>
      <c r="FS60" s="64"/>
      <c r="FT60" s="64"/>
      <c r="FU60" s="64"/>
      <c r="FV60" s="64"/>
      <c r="FW60" s="64"/>
      <c r="FX60" s="64"/>
      <c r="FY60" s="64"/>
      <c r="FZ60" s="64"/>
      <c r="GA60" s="64"/>
      <c r="GB60" s="64"/>
      <c r="GC60" s="64"/>
      <c r="GD60" s="64"/>
      <c r="GE60" s="64"/>
      <c r="GF60" s="64"/>
      <c r="GG60" s="64"/>
      <c r="GH60" s="64"/>
      <c r="GI60" s="64"/>
      <c r="GJ60" s="64"/>
      <c r="GK60" s="64"/>
      <c r="GL60" s="64"/>
      <c r="GM60" s="64"/>
      <c r="GN60" s="64"/>
      <c r="GO60" s="64"/>
      <c r="GP60" s="64"/>
      <c r="GQ60" s="64"/>
      <c r="GR60" s="64"/>
      <c r="GS60" s="64"/>
      <c r="GT60" s="64"/>
      <c r="GU60" s="64"/>
      <c r="GV60" s="64"/>
      <c r="GW60" s="64"/>
      <c r="GX60" s="64"/>
      <c r="GY60" s="64"/>
      <c r="GZ60" s="64"/>
      <c r="HA60" s="64"/>
      <c r="HB60" s="64"/>
      <c r="HC60" s="64"/>
      <c r="HD60" s="64"/>
      <c r="HE60" s="64"/>
      <c r="HF60" s="64"/>
      <c r="HG60" s="64"/>
      <c r="HH60" s="64"/>
      <c r="HI60" s="64"/>
      <c r="HJ60" s="64"/>
      <c r="HK60" s="64"/>
      <c r="HL60" s="64"/>
      <c r="HM60" s="64"/>
      <c r="HN60" s="64"/>
      <c r="HO60" s="64"/>
      <c r="HP60" s="64"/>
      <c r="HQ60" s="64"/>
      <c r="HR60" s="64"/>
      <c r="HS60" s="64"/>
      <c r="HT60" s="64"/>
      <c r="HU60" s="64"/>
      <c r="HV60" s="64"/>
      <c r="HW60" s="64"/>
      <c r="HX60" s="64"/>
      <c r="HY60" s="64"/>
      <c r="HZ60" s="64"/>
      <c r="IA60" s="64"/>
      <c r="IB60" s="64"/>
      <c r="IC60" s="64"/>
      <c r="ID60" s="64"/>
      <c r="IE60" s="64"/>
      <c r="IF60" s="64"/>
      <c r="IG60" s="64"/>
      <c r="IH60" s="64"/>
      <c r="II60" s="64"/>
      <c r="IJ60" s="64"/>
      <c r="IK60" s="64"/>
      <c r="IL60" s="64"/>
      <c r="IM60" s="64"/>
      <c r="IN60" s="64"/>
      <c r="IO60" s="64"/>
      <c r="IP60" s="64"/>
      <c r="IQ60" s="64"/>
      <c r="IR60" s="64"/>
      <c r="IS60" s="64"/>
      <c r="IT60" s="64"/>
      <c r="IU60" s="64"/>
      <c r="IV60" s="64"/>
      <c r="IW60" s="64"/>
      <c r="IX60" s="64"/>
      <c r="IY60" s="64"/>
      <c r="IZ60" s="64"/>
      <c r="JA60" s="64"/>
      <c r="JB60" s="64"/>
      <c r="JC60" s="64"/>
      <c r="JD60" s="64"/>
      <c r="JE60" s="64"/>
      <c r="JF60" s="64"/>
      <c r="JG60" s="64"/>
      <c r="JH60" s="64"/>
      <c r="JI60" s="64"/>
      <c r="JJ60" s="64"/>
      <c r="JK60" s="64"/>
      <c r="JL60" s="64"/>
      <c r="JM60" s="64"/>
      <c r="JN60" s="64"/>
      <c r="JO60" s="64"/>
      <c r="JP60" s="64"/>
      <c r="JQ60" s="64"/>
      <c r="JR60" s="64"/>
      <c r="JS60" s="64"/>
      <c r="JT60" s="64"/>
      <c r="JU60" s="64"/>
      <c r="JV60" s="64"/>
      <c r="JW60" s="64"/>
      <c r="JX60" s="64"/>
      <c r="JY60" s="64"/>
      <c r="JZ60" s="64"/>
      <c r="KA60" s="64"/>
      <c r="KB60" s="64"/>
      <c r="KC60" s="64"/>
      <c r="KD60" s="64"/>
      <c r="KE60" s="64"/>
      <c r="KF60" s="64"/>
      <c r="KG60" s="64"/>
      <c r="KH60" s="64"/>
      <c r="KI60" s="64"/>
      <c r="KJ60" s="64"/>
      <c r="KK60" s="64"/>
      <c r="KL60" s="64"/>
      <c r="KM60" s="64"/>
      <c r="KN60" s="64"/>
      <c r="KO60" s="64"/>
      <c r="KP60" s="64"/>
      <c r="KQ60" s="64"/>
      <c r="KR60" s="64"/>
      <c r="KS60" s="64"/>
      <c r="KT60" s="64"/>
      <c r="KU60" s="64"/>
      <c r="KV60" s="64"/>
      <c r="KW60" s="64"/>
      <c r="KX60" s="64"/>
      <c r="KY60" s="64"/>
      <c r="KZ60" s="64"/>
      <c r="LA60" s="64"/>
      <c r="LB60" s="64"/>
      <c r="LC60" s="64"/>
      <c r="LD60" s="64"/>
      <c r="LE60" s="64"/>
      <c r="LF60" s="64"/>
      <c r="LG60" s="64"/>
      <c r="LH60" s="64"/>
      <c r="LI60" s="64"/>
      <c r="LJ60" s="64"/>
      <c r="LK60" s="64"/>
      <c r="LL60" s="64"/>
      <c r="LM60" s="64"/>
      <c r="LN60" s="64"/>
      <c r="LO60" s="64"/>
      <c r="LP60" s="64"/>
      <c r="LQ60" s="64"/>
      <c r="LR60" s="64"/>
      <c r="LS60" s="64"/>
      <c r="LT60" s="64"/>
      <c r="LU60" s="64"/>
      <c r="LV60" s="64"/>
      <c r="LW60" s="64"/>
      <c r="LX60" s="64"/>
      <c r="LY60" s="64"/>
      <c r="LZ60" s="64"/>
      <c r="MA60" s="64"/>
      <c r="MB60" s="64"/>
      <c r="MC60" s="64"/>
      <c r="MD60" s="64"/>
      <c r="ME60" s="64"/>
      <c r="MF60" s="64"/>
      <c r="MG60" s="64"/>
      <c r="MH60" s="64"/>
      <c r="MI60" s="64"/>
      <c r="MJ60" s="64"/>
      <c r="MK60" s="64"/>
      <c r="ML60" s="64"/>
      <c r="MM60" s="64"/>
      <c r="MN60" s="64"/>
      <c r="MO60" s="64"/>
      <c r="MP60" s="64"/>
      <c r="MQ60" s="64"/>
      <c r="MR60" s="64"/>
      <c r="MS60" s="64"/>
      <c r="MT60" s="64"/>
      <c r="MU60" s="64"/>
      <c r="MV60" s="64"/>
      <c r="MW60" s="64"/>
      <c r="MX60" s="64"/>
      <c r="MY60" s="64"/>
      <c r="MZ60" s="64"/>
      <c r="NA60" s="64"/>
      <c r="NB60" s="64"/>
      <c r="NC60" s="64"/>
      <c r="ND60" s="64"/>
      <c r="NE60" s="64"/>
      <c r="NF60" s="64"/>
      <c r="NG60" s="64"/>
      <c r="NH60" s="64"/>
      <c r="NI60" s="64"/>
      <c r="NJ60" s="64"/>
      <c r="NK60" s="64"/>
      <c r="NL60" s="64"/>
      <c r="NM60" s="64"/>
      <c r="NN60" s="64"/>
      <c r="NO60" s="64"/>
      <c r="NP60" s="64"/>
      <c r="NQ60" s="64"/>
      <c r="NR60" s="64"/>
      <c r="NS60" s="64"/>
      <c r="NT60" s="64"/>
      <c r="NU60" s="64"/>
      <c r="NV60" s="64"/>
      <c r="NW60" s="64"/>
      <c r="NX60" s="64"/>
      <c r="NY60" s="64"/>
      <c r="NZ60" s="64"/>
      <c r="OA60" s="64"/>
      <c r="OB60" s="64"/>
    </row>
    <row r="61" spans="1:392" s="68" customFormat="1" ht="13.5">
      <c r="A61" s="179">
        <v>43</v>
      </c>
      <c r="B61" s="65"/>
      <c r="C61" s="84">
        <v>35501</v>
      </c>
      <c r="D61" s="62" t="s">
        <v>140</v>
      </c>
      <c r="E61" s="57" t="s">
        <v>107</v>
      </c>
      <c r="F61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337</v>
      </c>
      <c r="G61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878</v>
      </c>
      <c r="H61" s="57">
        <f>ROUND((Tabla122323[[#This Row],[Columna6]]*0.4),0)</f>
        <v>1</v>
      </c>
      <c r="I61" s="57">
        <f>Tabla122323[[#This Row],[Columna610]]</f>
        <v>2</v>
      </c>
      <c r="J61" s="95">
        <v>2</v>
      </c>
      <c r="K61" s="74"/>
      <c r="L61" s="74"/>
      <c r="M61" s="74"/>
      <c r="N61" s="57">
        <v>35</v>
      </c>
      <c r="O61" s="57">
        <f>Tabla122323[[#This Row],[Columna1110]]</f>
        <v>90</v>
      </c>
      <c r="P61" s="93">
        <v>90</v>
      </c>
      <c r="Q61" s="57"/>
      <c r="R61" s="57"/>
      <c r="S61" s="57"/>
      <c r="T61" s="57">
        <f>ROUND((Tabla122323[[#This Row],[Columna16]]*0.4),0)</f>
        <v>3</v>
      </c>
      <c r="U61" s="57">
        <f>Tabla122323[[#This Row],[Columna162]]</f>
        <v>8</v>
      </c>
      <c r="V61" s="93">
        <v>8</v>
      </c>
      <c r="W61" s="57"/>
      <c r="X61" s="57"/>
      <c r="Y61" s="57"/>
      <c r="Z61" s="57">
        <v>1</v>
      </c>
      <c r="AA61" s="57">
        <f>Tabla122323[[#This Row],[Columna212]]</f>
        <v>4</v>
      </c>
      <c r="AB61" s="93">
        <v>4</v>
      </c>
      <c r="AC61" s="57"/>
      <c r="AD61" s="57"/>
      <c r="AE61" s="57"/>
      <c r="AF61" s="57">
        <f>ROUND((Tabla122323[[#This Row],[Columna26]]*0.4),0)</f>
        <v>12</v>
      </c>
      <c r="AG61" s="57">
        <f>Tabla122323[[#This Row],[Columna262]]</f>
        <v>30</v>
      </c>
      <c r="AH61" s="93">
        <v>30</v>
      </c>
      <c r="AI61" s="57"/>
      <c r="AJ61" s="57"/>
      <c r="AK61" s="57"/>
      <c r="AL61" s="57">
        <v>136</v>
      </c>
      <c r="AM61" s="57">
        <f>Tabla122323[[#This Row],[Columna312]]</f>
        <v>342</v>
      </c>
      <c r="AN61" s="93">
        <v>342</v>
      </c>
      <c r="AO61" s="57"/>
      <c r="AP61" s="57"/>
      <c r="AQ61" s="57"/>
      <c r="AR61" s="57">
        <f>ROUND((Tabla122323[[#This Row],[Columna36]]*0.4),0)</f>
        <v>35</v>
      </c>
      <c r="AS61" s="57">
        <f>Tabla122323[[#This Row],[Columna362]]</f>
        <v>88</v>
      </c>
      <c r="AT61" s="93">
        <v>88</v>
      </c>
      <c r="AU61" s="57"/>
      <c r="AV61" s="57"/>
      <c r="AW61" s="57"/>
      <c r="AX61" s="57">
        <v>12</v>
      </c>
      <c r="AY61" s="57">
        <f>Tabla122323[[#This Row],[Columna412]]</f>
        <v>34</v>
      </c>
      <c r="AZ61" s="93">
        <v>34</v>
      </c>
      <c r="BA61" s="57"/>
      <c r="BB61" s="57"/>
      <c r="BC61" s="57"/>
      <c r="BD61" s="57">
        <v>6</v>
      </c>
      <c r="BE61" s="57">
        <f>Tabla122323[[#This Row],[Columna462]]</f>
        <v>20</v>
      </c>
      <c r="BF61" s="93">
        <v>20</v>
      </c>
      <c r="BG61" s="57"/>
      <c r="BH61" s="57"/>
      <c r="BI61" s="57"/>
      <c r="BJ61" s="57">
        <v>1</v>
      </c>
      <c r="BK61" s="57">
        <f>Tabla122323[[#This Row],[Columna512]]</f>
        <v>4</v>
      </c>
      <c r="BL61" s="93">
        <v>4</v>
      </c>
      <c r="BM61" s="57"/>
      <c r="BN61" s="57"/>
      <c r="BO61" s="57"/>
      <c r="BP61" s="57">
        <f>ROUND((Tabla122323[[#This Row],[Columna56]]*0.4),0)</f>
        <v>1</v>
      </c>
      <c r="BQ61" s="57">
        <f>Tabla122323[[#This Row],[Columna562]]</f>
        <v>2</v>
      </c>
      <c r="BR61" s="93">
        <v>2</v>
      </c>
      <c r="BS61" s="57"/>
      <c r="BT61" s="57"/>
      <c r="BU61" s="57"/>
      <c r="BV61" s="57">
        <v>7</v>
      </c>
      <c r="BW61" s="57">
        <f>Tabla122323[[#This Row],[Columna612]]</f>
        <v>22</v>
      </c>
      <c r="BX61" s="93">
        <v>22</v>
      </c>
      <c r="BY61" s="57"/>
      <c r="BZ61" s="57"/>
      <c r="CA61" s="57"/>
      <c r="CB61" s="57">
        <f>ROUND((Tabla122323[[#This Row],[Columna66]]*0.4),0)</f>
        <v>8</v>
      </c>
      <c r="CC61" s="57">
        <f>Tabla122323[[#This Row],[Columna662]]</f>
        <v>20</v>
      </c>
      <c r="CD61" s="93">
        <v>20</v>
      </c>
      <c r="CE61" s="57"/>
      <c r="CF61" s="57"/>
      <c r="CG61" s="57"/>
      <c r="CH61" s="57">
        <v>21</v>
      </c>
      <c r="CI61" s="57">
        <v>56</v>
      </c>
      <c r="CJ61" s="93">
        <v>58</v>
      </c>
      <c r="CK61" s="57"/>
      <c r="CL61" s="57"/>
      <c r="CM61" s="57"/>
      <c r="CN61" s="57">
        <v>5</v>
      </c>
      <c r="CO61" s="57">
        <f>Tabla122323[[#This Row],[Columna762]]</f>
        <v>18</v>
      </c>
      <c r="CP61" s="93">
        <v>18</v>
      </c>
      <c r="CQ61" s="57"/>
      <c r="CR61" s="57"/>
      <c r="CS61" s="57"/>
      <c r="CT61" s="57">
        <v>5</v>
      </c>
      <c r="CU61" s="57">
        <f>Tabla122323[[#This Row],[Columna812]]</f>
        <v>18</v>
      </c>
      <c r="CV61" s="93">
        <v>18</v>
      </c>
      <c r="CW61" s="57"/>
      <c r="CX61" s="57"/>
      <c r="CY61" s="57"/>
      <c r="CZ61" s="57">
        <f>ROUND((Tabla122323[[#This Row],[Columna86]]*0.4),0)</f>
        <v>3</v>
      </c>
      <c r="DA61" s="57">
        <f>Tabla122323[[#This Row],[Columna862]]</f>
        <v>8</v>
      </c>
      <c r="DB61" s="93">
        <v>8</v>
      </c>
      <c r="DC61" s="57"/>
      <c r="DD61" s="57"/>
      <c r="DE61" s="57"/>
      <c r="DF61" s="57">
        <f>ROUND((Tabla122323[[#This Row],[Columna91]]*0.4),0)</f>
        <v>11</v>
      </c>
      <c r="DG61" s="57">
        <f>Tabla122323[[#This Row],[Columna912]]</f>
        <v>28</v>
      </c>
      <c r="DH61" s="93">
        <v>28</v>
      </c>
      <c r="DI61" s="57"/>
      <c r="DJ61" s="57"/>
      <c r="DK61" s="57"/>
      <c r="DL61" s="57">
        <f>ROUND((Tabla122323[[#This Row],[Columna96]]*0.4),0)</f>
        <v>20</v>
      </c>
      <c r="DM61" s="57">
        <f>Tabla122323[[#This Row],[Columna962]]</f>
        <v>50</v>
      </c>
      <c r="DN61" s="93">
        <v>50</v>
      </c>
      <c r="DO61" s="57"/>
      <c r="DP61" s="57"/>
      <c r="DQ61" s="57"/>
      <c r="DR61" s="57">
        <f>ROUND((Tabla122323[[#This Row],[Columna101]]*0.4),0)</f>
        <v>5</v>
      </c>
      <c r="DS61" s="57">
        <f>Tabla122323[[#This Row],[Columna1012]]</f>
        <v>12</v>
      </c>
      <c r="DT61" s="93">
        <v>12</v>
      </c>
      <c r="DU61" s="57"/>
      <c r="DV61" s="57"/>
      <c r="DW61" s="57"/>
      <c r="DX61" s="57">
        <f>ROUND((Tabla122323[[#This Row],[Columna106]]*0.4),0)</f>
        <v>4</v>
      </c>
      <c r="DY61" s="57">
        <f>Tabla122323[[#This Row],[Columna1062]]</f>
        <v>10</v>
      </c>
      <c r="DZ61" s="93">
        <v>10</v>
      </c>
      <c r="EA61" s="57"/>
      <c r="EB61" s="57"/>
      <c r="EC61" s="57"/>
      <c r="ED61" s="57">
        <f>ROUND((Tabla122323[[#This Row],[Columna111]]*0.4),0)</f>
        <v>4</v>
      </c>
      <c r="EE61" s="57">
        <f>Tabla122323[[#This Row],[Columna1112]]</f>
        <v>10</v>
      </c>
      <c r="EF61" s="93">
        <v>10</v>
      </c>
      <c r="EG61" s="57"/>
      <c r="EH61" s="57"/>
      <c r="EI61" s="57"/>
      <c r="EJ61" s="57">
        <f>ROUND((Tabla122323[[#This Row],[Columna116]]*0.4),0)</f>
        <v>1</v>
      </c>
      <c r="EK61" s="57">
        <f>Tabla122323[[#This Row],[Columna1162]]</f>
        <v>2</v>
      </c>
      <c r="EL61" s="96">
        <v>2</v>
      </c>
      <c r="EM61" s="76"/>
      <c r="EN61" s="76"/>
      <c r="EO61" s="76"/>
      <c r="EP61" s="67"/>
      <c r="EQ61" s="64"/>
      <c r="ER61" s="64"/>
      <c r="ES61" s="64"/>
      <c r="ET61" s="64"/>
      <c r="EU61" s="64"/>
      <c r="EV61" s="64"/>
      <c r="EW61" s="64"/>
      <c r="EX61" s="64"/>
      <c r="EY61" s="64"/>
      <c r="EZ61" s="64"/>
      <c r="FA61" s="64"/>
      <c r="FB61" s="64"/>
      <c r="FC61" s="64"/>
      <c r="FD61" s="64"/>
      <c r="FE61" s="64"/>
      <c r="FF61" s="64"/>
      <c r="FG61" s="64"/>
      <c r="FH61" s="64"/>
      <c r="FI61" s="64"/>
      <c r="FJ61" s="64"/>
      <c r="FK61" s="64"/>
      <c r="FL61" s="64"/>
      <c r="FM61" s="64"/>
      <c r="FN61" s="64"/>
      <c r="FO61" s="64"/>
      <c r="FP61" s="64"/>
      <c r="FQ61" s="64"/>
      <c r="FR61" s="64"/>
      <c r="FS61" s="64"/>
      <c r="FT61" s="64"/>
      <c r="FU61" s="64"/>
      <c r="FV61" s="64"/>
      <c r="FW61" s="64"/>
      <c r="FX61" s="64"/>
      <c r="FY61" s="64"/>
      <c r="FZ61" s="64"/>
      <c r="GA61" s="64"/>
      <c r="GB61" s="64"/>
      <c r="GC61" s="64"/>
      <c r="GD61" s="64"/>
      <c r="GE61" s="64"/>
      <c r="GF61" s="64"/>
      <c r="GG61" s="64"/>
      <c r="GH61" s="64"/>
      <c r="GI61" s="64"/>
      <c r="GJ61" s="64"/>
      <c r="GK61" s="64"/>
      <c r="GL61" s="64"/>
      <c r="GM61" s="64"/>
      <c r="GN61" s="64"/>
      <c r="GO61" s="64"/>
      <c r="GP61" s="64"/>
      <c r="GQ61" s="64"/>
      <c r="GR61" s="64"/>
      <c r="GS61" s="64"/>
      <c r="GT61" s="64"/>
      <c r="GU61" s="64"/>
      <c r="GV61" s="64"/>
      <c r="GW61" s="64"/>
      <c r="GX61" s="64"/>
      <c r="GY61" s="64"/>
      <c r="GZ61" s="64"/>
      <c r="HA61" s="64"/>
      <c r="HB61" s="64"/>
      <c r="HC61" s="64"/>
      <c r="HD61" s="64"/>
      <c r="HE61" s="64"/>
      <c r="HF61" s="64"/>
      <c r="HG61" s="64"/>
      <c r="HH61" s="64"/>
      <c r="HI61" s="64"/>
      <c r="HJ61" s="64"/>
      <c r="HK61" s="64"/>
      <c r="HL61" s="64"/>
      <c r="HM61" s="64"/>
      <c r="HN61" s="64"/>
      <c r="HO61" s="64"/>
      <c r="HP61" s="64"/>
      <c r="HQ61" s="64"/>
      <c r="HR61" s="64"/>
      <c r="HS61" s="64"/>
      <c r="HT61" s="64"/>
      <c r="HU61" s="64"/>
      <c r="HV61" s="64"/>
      <c r="HW61" s="64"/>
      <c r="HX61" s="64"/>
      <c r="HY61" s="64"/>
      <c r="HZ61" s="64"/>
      <c r="IA61" s="64"/>
      <c r="IB61" s="64"/>
      <c r="IC61" s="64"/>
      <c r="ID61" s="64"/>
      <c r="IE61" s="64"/>
      <c r="IF61" s="64"/>
      <c r="IG61" s="64"/>
      <c r="IH61" s="64"/>
      <c r="II61" s="64"/>
      <c r="IJ61" s="64"/>
      <c r="IK61" s="64"/>
      <c r="IL61" s="64"/>
      <c r="IM61" s="64"/>
      <c r="IN61" s="64"/>
      <c r="IO61" s="64"/>
      <c r="IP61" s="64"/>
      <c r="IQ61" s="64"/>
      <c r="IR61" s="64"/>
      <c r="IS61" s="64"/>
      <c r="IT61" s="64"/>
      <c r="IU61" s="64"/>
      <c r="IV61" s="64"/>
      <c r="IW61" s="64"/>
      <c r="IX61" s="64"/>
      <c r="IY61" s="64"/>
      <c r="IZ61" s="64"/>
      <c r="JA61" s="64"/>
      <c r="JB61" s="64"/>
      <c r="JC61" s="64"/>
      <c r="JD61" s="64"/>
      <c r="JE61" s="64"/>
      <c r="JF61" s="64"/>
      <c r="JG61" s="64"/>
      <c r="JH61" s="64"/>
      <c r="JI61" s="64"/>
      <c r="JJ61" s="64"/>
      <c r="JK61" s="64"/>
      <c r="JL61" s="64"/>
      <c r="JM61" s="64"/>
      <c r="JN61" s="64"/>
      <c r="JO61" s="64"/>
      <c r="JP61" s="64"/>
      <c r="JQ61" s="64"/>
      <c r="JR61" s="64"/>
      <c r="JS61" s="64"/>
      <c r="JT61" s="64"/>
      <c r="JU61" s="64"/>
      <c r="JV61" s="64"/>
      <c r="JW61" s="64"/>
      <c r="JX61" s="64"/>
      <c r="JY61" s="64"/>
      <c r="JZ61" s="64"/>
      <c r="KA61" s="64"/>
      <c r="KB61" s="64"/>
      <c r="KC61" s="64"/>
      <c r="KD61" s="64"/>
      <c r="KE61" s="64"/>
      <c r="KF61" s="64"/>
      <c r="KG61" s="64"/>
      <c r="KH61" s="64"/>
      <c r="KI61" s="64"/>
      <c r="KJ61" s="64"/>
      <c r="KK61" s="64"/>
      <c r="KL61" s="64"/>
      <c r="KM61" s="64"/>
      <c r="KN61" s="64"/>
      <c r="KO61" s="64"/>
      <c r="KP61" s="64"/>
      <c r="KQ61" s="64"/>
      <c r="KR61" s="64"/>
      <c r="KS61" s="64"/>
      <c r="KT61" s="64"/>
      <c r="KU61" s="64"/>
      <c r="KV61" s="64"/>
      <c r="KW61" s="64"/>
      <c r="KX61" s="64"/>
      <c r="KY61" s="64"/>
      <c r="KZ61" s="64"/>
      <c r="LA61" s="64"/>
      <c r="LB61" s="64"/>
      <c r="LC61" s="64"/>
      <c r="LD61" s="64"/>
      <c r="LE61" s="64"/>
      <c r="LF61" s="64"/>
      <c r="LG61" s="64"/>
      <c r="LH61" s="64"/>
      <c r="LI61" s="64"/>
      <c r="LJ61" s="64"/>
      <c r="LK61" s="64"/>
      <c r="LL61" s="64"/>
      <c r="LM61" s="64"/>
      <c r="LN61" s="64"/>
      <c r="LO61" s="64"/>
      <c r="LP61" s="64"/>
      <c r="LQ61" s="64"/>
      <c r="LR61" s="64"/>
      <c r="LS61" s="64"/>
      <c r="LT61" s="64"/>
      <c r="LU61" s="64"/>
      <c r="LV61" s="64"/>
      <c r="LW61" s="64"/>
      <c r="LX61" s="64"/>
      <c r="LY61" s="64"/>
      <c r="LZ61" s="64"/>
      <c r="MA61" s="64"/>
      <c r="MB61" s="64"/>
      <c r="MC61" s="64"/>
      <c r="MD61" s="64"/>
      <c r="ME61" s="64"/>
      <c r="MF61" s="64"/>
      <c r="MG61" s="64"/>
      <c r="MH61" s="64"/>
      <c r="MI61" s="64"/>
      <c r="MJ61" s="64"/>
      <c r="MK61" s="64"/>
      <c r="ML61" s="64"/>
      <c r="MM61" s="64"/>
      <c r="MN61" s="64"/>
      <c r="MO61" s="64"/>
      <c r="MP61" s="64"/>
      <c r="MQ61" s="64"/>
      <c r="MR61" s="64"/>
      <c r="MS61" s="64"/>
      <c r="MT61" s="64"/>
      <c r="MU61" s="64"/>
      <c r="MV61" s="64"/>
      <c r="MW61" s="64"/>
      <c r="MX61" s="64"/>
      <c r="MY61" s="64"/>
      <c r="MZ61" s="64"/>
      <c r="NA61" s="64"/>
      <c r="NB61" s="64"/>
      <c r="NC61" s="64"/>
      <c r="ND61" s="64"/>
      <c r="NE61" s="64"/>
      <c r="NF61" s="64"/>
      <c r="NG61" s="64"/>
      <c r="NH61" s="64"/>
      <c r="NI61" s="64"/>
      <c r="NJ61" s="64"/>
      <c r="NK61" s="64"/>
      <c r="NL61" s="64"/>
      <c r="NM61" s="64"/>
      <c r="NN61" s="64"/>
      <c r="NO61" s="64"/>
      <c r="NP61" s="64"/>
      <c r="NQ61" s="64"/>
      <c r="NR61" s="64"/>
      <c r="NS61" s="64"/>
      <c r="NT61" s="64"/>
      <c r="NU61" s="64"/>
      <c r="NV61" s="64"/>
      <c r="NW61" s="64"/>
      <c r="NX61" s="64"/>
      <c r="NY61" s="64"/>
      <c r="NZ61" s="64"/>
      <c r="OA61" s="64"/>
      <c r="OB61" s="64"/>
    </row>
    <row r="62" spans="1:392" s="68" customFormat="1" ht="13.5">
      <c r="A62" s="179">
        <v>44</v>
      </c>
      <c r="B62" s="65"/>
      <c r="C62" s="84">
        <v>35501</v>
      </c>
      <c r="D62" s="63" t="s">
        <v>328</v>
      </c>
      <c r="E62" s="57" t="s">
        <v>107</v>
      </c>
      <c r="F62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62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62" s="57">
        <f>ROUND((Tabla122323[[#This Row],[Columna6]]*0.4),0)</f>
        <v>1</v>
      </c>
      <c r="I62" s="57">
        <f>Tabla122323[[#This Row],[Columna610]]</f>
        <v>2</v>
      </c>
      <c r="J62" s="95">
        <v>2</v>
      </c>
      <c r="K62" s="74"/>
      <c r="L62" s="74"/>
      <c r="M62" s="74"/>
      <c r="N62" s="57">
        <f>ROUND((Tabla122323[[#This Row],[Columna11]]*0.4),0)</f>
        <v>36</v>
      </c>
      <c r="O62" s="57">
        <f>Tabla122323[[#This Row],[Columna1110]]</f>
        <v>90</v>
      </c>
      <c r="P62" s="93">
        <v>90</v>
      </c>
      <c r="Q62" s="57"/>
      <c r="R62" s="57"/>
      <c r="S62" s="57"/>
      <c r="T62" s="57">
        <f>ROUND((Tabla122323[[#This Row],[Columna16]]*0.4),0)</f>
        <v>3</v>
      </c>
      <c r="U62" s="57">
        <f>Tabla122323[[#This Row],[Columna162]]</f>
        <v>8</v>
      </c>
      <c r="V62" s="93">
        <v>8</v>
      </c>
      <c r="W62" s="57"/>
      <c r="X62" s="57"/>
      <c r="Y62" s="57"/>
      <c r="Z62" s="57">
        <f>ROUND((Tabla122323[[#This Row],[Columna21]]*0.4),0)</f>
        <v>2</v>
      </c>
      <c r="AA62" s="57">
        <f>Tabla122323[[#This Row],[Columna212]]</f>
        <v>4</v>
      </c>
      <c r="AB62" s="93">
        <v>4</v>
      </c>
      <c r="AC62" s="57"/>
      <c r="AD62" s="57"/>
      <c r="AE62" s="57"/>
      <c r="AF62" s="57">
        <f>ROUND((Tabla122323[[#This Row],[Columna26]]*0.4),0)</f>
        <v>12</v>
      </c>
      <c r="AG62" s="57">
        <f>Tabla122323[[#This Row],[Columna262]]</f>
        <v>30</v>
      </c>
      <c r="AH62" s="93">
        <v>30</v>
      </c>
      <c r="AI62" s="57"/>
      <c r="AJ62" s="57"/>
      <c r="AK62" s="57"/>
      <c r="AL62" s="57">
        <f>ROUND((Tabla122323[[#This Row],[Columna31]]*0.4),0)</f>
        <v>137</v>
      </c>
      <c r="AM62" s="57">
        <f>Tabla122323[[#This Row],[Columna312]]</f>
        <v>342</v>
      </c>
      <c r="AN62" s="93">
        <v>342</v>
      </c>
      <c r="AO62" s="57"/>
      <c r="AP62" s="57"/>
      <c r="AQ62" s="57"/>
      <c r="AR62" s="57">
        <f>ROUND((Tabla122323[[#This Row],[Columna36]]*0.4),0)</f>
        <v>35</v>
      </c>
      <c r="AS62" s="57">
        <f>Tabla122323[[#This Row],[Columna362]]</f>
        <v>88</v>
      </c>
      <c r="AT62" s="93">
        <v>88</v>
      </c>
      <c r="AU62" s="57"/>
      <c r="AV62" s="57"/>
      <c r="AW62" s="57"/>
      <c r="AX62" s="57">
        <f>ROUND((Tabla122323[[#This Row],[Columna41]]*0.4),0)</f>
        <v>14</v>
      </c>
      <c r="AY62" s="57">
        <f>Tabla122323[[#This Row],[Columna412]]</f>
        <v>34</v>
      </c>
      <c r="AZ62" s="93">
        <v>34</v>
      </c>
      <c r="BA62" s="57"/>
      <c r="BB62" s="57"/>
      <c r="BC62" s="57"/>
      <c r="BD62" s="57">
        <f>ROUND((Tabla122323[[#This Row],[Columna46]]*0.4),0)</f>
        <v>8</v>
      </c>
      <c r="BE62" s="57">
        <f>Tabla122323[[#This Row],[Columna462]]</f>
        <v>20</v>
      </c>
      <c r="BF62" s="93">
        <v>20</v>
      </c>
      <c r="BG62" s="57"/>
      <c r="BH62" s="57"/>
      <c r="BI62" s="57"/>
      <c r="BJ62" s="57">
        <f>ROUND((Tabla122323[[#This Row],[Columna51]]*0.4),0)</f>
        <v>2</v>
      </c>
      <c r="BK62" s="57">
        <f>Tabla122323[[#This Row],[Columna512]]</f>
        <v>4</v>
      </c>
      <c r="BL62" s="93">
        <v>4</v>
      </c>
      <c r="BM62" s="57"/>
      <c r="BN62" s="57"/>
      <c r="BO62" s="57"/>
      <c r="BP62" s="57">
        <f>ROUND((Tabla122323[[#This Row],[Columna56]]*0.4),0)</f>
        <v>1</v>
      </c>
      <c r="BQ62" s="57">
        <f>Tabla122323[[#This Row],[Columna562]]</f>
        <v>2</v>
      </c>
      <c r="BR62" s="93">
        <v>2</v>
      </c>
      <c r="BS62" s="57"/>
      <c r="BT62" s="57"/>
      <c r="BU62" s="57"/>
      <c r="BV62" s="57">
        <f>ROUND((Tabla122323[[#This Row],[Columna61]]*0.4),0)</f>
        <v>9</v>
      </c>
      <c r="BW62" s="57">
        <f>Tabla122323[[#This Row],[Columna612]]</f>
        <v>22</v>
      </c>
      <c r="BX62" s="93">
        <v>22</v>
      </c>
      <c r="BY62" s="57"/>
      <c r="BZ62" s="57"/>
      <c r="CA62" s="57"/>
      <c r="CB62" s="57">
        <f>ROUND((Tabla122323[[#This Row],[Columna66]]*0.4),0)</f>
        <v>8</v>
      </c>
      <c r="CC62" s="57">
        <f>Tabla122323[[#This Row],[Columna662]]</f>
        <v>20</v>
      </c>
      <c r="CD62" s="93">
        <v>20</v>
      </c>
      <c r="CE62" s="57"/>
      <c r="CF62" s="57"/>
      <c r="CG62" s="57"/>
      <c r="CH62" s="57">
        <f>ROUND((Tabla122323[[#This Row],[Columna71]]*0.4),0)</f>
        <v>23</v>
      </c>
      <c r="CI62" s="57">
        <f>Tabla122323[[#This Row],[Columna712]]</f>
        <v>58</v>
      </c>
      <c r="CJ62" s="93">
        <v>58</v>
      </c>
      <c r="CK62" s="57"/>
      <c r="CL62" s="57"/>
      <c r="CM62" s="57"/>
      <c r="CN62" s="57">
        <f>ROUND((Tabla122323[[#This Row],[Columna76]]*0.4),0)</f>
        <v>7</v>
      </c>
      <c r="CO62" s="57">
        <f>Tabla122323[[#This Row],[Columna762]]</f>
        <v>18</v>
      </c>
      <c r="CP62" s="93">
        <v>18</v>
      </c>
      <c r="CQ62" s="57"/>
      <c r="CR62" s="57"/>
      <c r="CS62" s="57"/>
      <c r="CT62" s="57">
        <f>ROUND((Tabla122323[[#This Row],[Columna81]]*0.4),0)</f>
        <v>7</v>
      </c>
      <c r="CU62" s="57">
        <f>Tabla122323[[#This Row],[Columna812]]</f>
        <v>18</v>
      </c>
      <c r="CV62" s="93">
        <v>18</v>
      </c>
      <c r="CW62" s="57"/>
      <c r="CX62" s="57"/>
      <c r="CY62" s="57"/>
      <c r="CZ62" s="57">
        <f>ROUND((Tabla122323[[#This Row],[Columna86]]*0.4),0)</f>
        <v>3</v>
      </c>
      <c r="DA62" s="57">
        <f>Tabla122323[[#This Row],[Columna862]]</f>
        <v>8</v>
      </c>
      <c r="DB62" s="93">
        <v>8</v>
      </c>
      <c r="DC62" s="57"/>
      <c r="DD62" s="57"/>
      <c r="DE62" s="57"/>
      <c r="DF62" s="57">
        <f>ROUND((Tabla122323[[#This Row],[Columna91]]*0.4),0)</f>
        <v>11</v>
      </c>
      <c r="DG62" s="57">
        <f>Tabla122323[[#This Row],[Columna912]]</f>
        <v>28</v>
      </c>
      <c r="DH62" s="93">
        <v>28</v>
      </c>
      <c r="DI62" s="57"/>
      <c r="DJ62" s="57"/>
      <c r="DK62" s="57"/>
      <c r="DL62" s="57">
        <f>ROUND((Tabla122323[[#This Row],[Columna96]]*0.4),0)</f>
        <v>20</v>
      </c>
      <c r="DM62" s="57">
        <f>Tabla122323[[#This Row],[Columna962]]</f>
        <v>50</v>
      </c>
      <c r="DN62" s="93">
        <v>50</v>
      </c>
      <c r="DO62" s="57"/>
      <c r="DP62" s="57"/>
      <c r="DQ62" s="57"/>
      <c r="DR62" s="57">
        <f>ROUND((Tabla122323[[#This Row],[Columna101]]*0.4),0)</f>
        <v>5</v>
      </c>
      <c r="DS62" s="57">
        <f>Tabla122323[[#This Row],[Columna1012]]</f>
        <v>12</v>
      </c>
      <c r="DT62" s="93">
        <v>12</v>
      </c>
      <c r="DU62" s="57"/>
      <c r="DV62" s="57"/>
      <c r="DW62" s="57"/>
      <c r="DX62" s="57">
        <f>ROUND((Tabla122323[[#This Row],[Columna106]]*0.4),0)</f>
        <v>4</v>
      </c>
      <c r="DY62" s="57">
        <f>Tabla122323[[#This Row],[Columna1062]]</f>
        <v>10</v>
      </c>
      <c r="DZ62" s="93">
        <v>10</v>
      </c>
      <c r="EA62" s="57"/>
      <c r="EB62" s="57"/>
      <c r="EC62" s="57"/>
      <c r="ED62" s="57">
        <f>ROUND((Tabla122323[[#This Row],[Columna111]]*0.4),0)</f>
        <v>4</v>
      </c>
      <c r="EE62" s="57">
        <f>Tabla122323[[#This Row],[Columna1112]]</f>
        <v>10</v>
      </c>
      <c r="EF62" s="93">
        <v>10</v>
      </c>
      <c r="EG62" s="57"/>
      <c r="EH62" s="57"/>
      <c r="EI62" s="57"/>
      <c r="EJ62" s="57">
        <f>ROUND((Tabla122323[[#This Row],[Columna116]]*0.4),0)</f>
        <v>1</v>
      </c>
      <c r="EK62" s="57">
        <f>Tabla122323[[#This Row],[Columna1162]]</f>
        <v>2</v>
      </c>
      <c r="EL62" s="96">
        <v>2</v>
      </c>
      <c r="EM62" s="76"/>
      <c r="EN62" s="76"/>
      <c r="EO62" s="76"/>
      <c r="EP62" s="67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4"/>
      <c r="HD62" s="64"/>
      <c r="HE62" s="64"/>
      <c r="HF62" s="64"/>
      <c r="HG62" s="64"/>
      <c r="HH62" s="64"/>
      <c r="HI62" s="64"/>
      <c r="HJ62" s="64"/>
      <c r="HK62" s="64"/>
      <c r="HL62" s="64"/>
      <c r="HM62" s="64"/>
      <c r="HN62" s="64"/>
      <c r="HO62" s="64"/>
      <c r="HP62" s="64"/>
      <c r="HQ62" s="64"/>
      <c r="HR62" s="64"/>
      <c r="HS62" s="64"/>
      <c r="HT62" s="64"/>
      <c r="HU62" s="64"/>
      <c r="HV62" s="64"/>
      <c r="HW62" s="64"/>
      <c r="HX62" s="64"/>
      <c r="HY62" s="64"/>
      <c r="HZ62" s="64"/>
      <c r="IA62" s="64"/>
      <c r="IB62" s="64"/>
      <c r="IC62" s="64"/>
      <c r="ID62" s="64"/>
      <c r="IE62" s="64"/>
      <c r="IF62" s="64"/>
      <c r="IG62" s="64"/>
      <c r="IH62" s="64"/>
      <c r="II62" s="64"/>
      <c r="IJ62" s="64"/>
      <c r="IK62" s="64"/>
      <c r="IL62" s="64"/>
      <c r="IM62" s="64"/>
      <c r="IN62" s="64"/>
      <c r="IO62" s="64"/>
      <c r="IP62" s="64"/>
      <c r="IQ62" s="64"/>
      <c r="IR62" s="64"/>
      <c r="IS62" s="64"/>
      <c r="IT62" s="64"/>
      <c r="IU62" s="64"/>
      <c r="IV62" s="64"/>
      <c r="IW62" s="64"/>
      <c r="IX62" s="64"/>
      <c r="IY62" s="64"/>
      <c r="IZ62" s="64"/>
      <c r="JA62" s="64"/>
      <c r="JB62" s="64"/>
      <c r="JC62" s="64"/>
      <c r="JD62" s="64"/>
      <c r="JE62" s="64"/>
      <c r="JF62" s="64"/>
      <c r="JG62" s="64"/>
      <c r="JH62" s="64"/>
      <c r="JI62" s="64"/>
      <c r="JJ62" s="64"/>
      <c r="JK62" s="64"/>
      <c r="JL62" s="64"/>
      <c r="JM62" s="64"/>
      <c r="JN62" s="64"/>
      <c r="JO62" s="64"/>
      <c r="JP62" s="64"/>
      <c r="JQ62" s="64"/>
      <c r="JR62" s="64"/>
      <c r="JS62" s="64"/>
      <c r="JT62" s="64"/>
      <c r="JU62" s="64"/>
      <c r="JV62" s="64"/>
      <c r="JW62" s="64"/>
      <c r="JX62" s="64"/>
      <c r="JY62" s="64"/>
      <c r="JZ62" s="64"/>
      <c r="KA62" s="64"/>
      <c r="KB62" s="64"/>
      <c r="KC62" s="64"/>
      <c r="KD62" s="64"/>
      <c r="KE62" s="64"/>
      <c r="KF62" s="64"/>
      <c r="KG62" s="64"/>
      <c r="KH62" s="64"/>
      <c r="KI62" s="64"/>
      <c r="KJ62" s="64"/>
      <c r="KK62" s="64"/>
      <c r="KL62" s="64"/>
      <c r="KM62" s="64"/>
      <c r="KN62" s="64"/>
      <c r="KO62" s="64"/>
      <c r="KP62" s="64"/>
      <c r="KQ62" s="64"/>
      <c r="KR62" s="64"/>
      <c r="KS62" s="64"/>
      <c r="KT62" s="64"/>
      <c r="KU62" s="64"/>
      <c r="KV62" s="64"/>
      <c r="KW62" s="64"/>
      <c r="KX62" s="64"/>
      <c r="KY62" s="64"/>
      <c r="KZ62" s="64"/>
      <c r="LA62" s="64"/>
      <c r="LB62" s="64"/>
      <c r="LC62" s="64"/>
      <c r="LD62" s="64"/>
      <c r="LE62" s="64"/>
      <c r="LF62" s="64"/>
      <c r="LG62" s="64"/>
      <c r="LH62" s="64"/>
      <c r="LI62" s="64"/>
      <c r="LJ62" s="64"/>
      <c r="LK62" s="64"/>
      <c r="LL62" s="64"/>
      <c r="LM62" s="64"/>
      <c r="LN62" s="64"/>
      <c r="LO62" s="64"/>
      <c r="LP62" s="64"/>
      <c r="LQ62" s="64"/>
      <c r="LR62" s="64"/>
      <c r="LS62" s="64"/>
      <c r="LT62" s="64"/>
      <c r="LU62" s="64"/>
      <c r="LV62" s="64"/>
      <c r="LW62" s="64"/>
      <c r="LX62" s="64"/>
      <c r="LY62" s="64"/>
      <c r="LZ62" s="64"/>
      <c r="MA62" s="64"/>
      <c r="MB62" s="64"/>
      <c r="MC62" s="64"/>
      <c r="MD62" s="64"/>
      <c r="ME62" s="64"/>
      <c r="MF62" s="64"/>
      <c r="MG62" s="64"/>
      <c r="MH62" s="64"/>
      <c r="MI62" s="64"/>
      <c r="MJ62" s="64"/>
      <c r="MK62" s="64"/>
      <c r="ML62" s="64"/>
      <c r="MM62" s="64"/>
      <c r="MN62" s="64"/>
      <c r="MO62" s="64"/>
      <c r="MP62" s="64"/>
      <c r="MQ62" s="64"/>
      <c r="MR62" s="64"/>
      <c r="MS62" s="64"/>
      <c r="MT62" s="64"/>
      <c r="MU62" s="64"/>
      <c r="MV62" s="64"/>
      <c r="MW62" s="64"/>
      <c r="MX62" s="64"/>
      <c r="MY62" s="64"/>
      <c r="MZ62" s="64"/>
      <c r="NA62" s="64"/>
      <c r="NB62" s="64"/>
      <c r="NC62" s="64"/>
      <c r="ND62" s="64"/>
      <c r="NE62" s="64"/>
      <c r="NF62" s="64"/>
      <c r="NG62" s="64"/>
      <c r="NH62" s="64"/>
      <c r="NI62" s="64"/>
      <c r="NJ62" s="64"/>
      <c r="NK62" s="64"/>
      <c r="NL62" s="64"/>
      <c r="NM62" s="64"/>
      <c r="NN62" s="64"/>
      <c r="NO62" s="64"/>
      <c r="NP62" s="64"/>
      <c r="NQ62" s="64"/>
      <c r="NR62" s="64"/>
      <c r="NS62" s="64"/>
      <c r="NT62" s="64"/>
      <c r="NU62" s="64"/>
      <c r="NV62" s="64"/>
      <c r="NW62" s="64"/>
      <c r="NX62" s="64"/>
      <c r="NY62" s="64"/>
      <c r="NZ62" s="64"/>
      <c r="OA62" s="64"/>
      <c r="OB62" s="64"/>
    </row>
    <row r="63" spans="1:392" s="63" customFormat="1" ht="13.5">
      <c r="A63" s="180">
        <v>45</v>
      </c>
      <c r="C63" s="84">
        <v>35501</v>
      </c>
      <c r="D63" s="63" t="s">
        <v>329</v>
      </c>
      <c r="E63" s="57" t="s">
        <v>107</v>
      </c>
      <c r="F63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63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63" s="57">
        <f>ROUND((Tabla122323[[#This Row],[Columna6]]*0.4),0)</f>
        <v>1</v>
      </c>
      <c r="I63" s="57">
        <f>Tabla122323[[#This Row],[Columna610]]</f>
        <v>2</v>
      </c>
      <c r="J63" s="97">
        <v>2</v>
      </c>
      <c r="K63" s="98"/>
      <c r="L63" s="98"/>
      <c r="M63" s="98"/>
      <c r="N63" s="57">
        <f>ROUND((Tabla122323[[#This Row],[Columna11]]*0.4),0)</f>
        <v>36</v>
      </c>
      <c r="O63" s="57">
        <f>Tabla122323[[#This Row],[Columna1110]]</f>
        <v>90</v>
      </c>
      <c r="P63" s="93">
        <v>90</v>
      </c>
      <c r="Q63" s="57"/>
      <c r="R63" s="57"/>
      <c r="S63" s="57"/>
      <c r="T63" s="57">
        <f>ROUND((Tabla122323[[#This Row],[Columna16]]*0.4),0)</f>
        <v>3</v>
      </c>
      <c r="U63" s="57">
        <f>Tabla122323[[#This Row],[Columna162]]</f>
        <v>8</v>
      </c>
      <c r="V63" s="93">
        <v>8</v>
      </c>
      <c r="W63" s="57"/>
      <c r="X63" s="57"/>
      <c r="Y63" s="57"/>
      <c r="Z63" s="57">
        <f>ROUND((Tabla122323[[#This Row],[Columna21]]*0.4),0)</f>
        <v>2</v>
      </c>
      <c r="AA63" s="57">
        <f>Tabla122323[[#This Row],[Columna212]]</f>
        <v>4</v>
      </c>
      <c r="AB63" s="93">
        <v>4</v>
      </c>
      <c r="AC63" s="57"/>
      <c r="AD63" s="57"/>
      <c r="AE63" s="57"/>
      <c r="AF63" s="57">
        <f>ROUND((Tabla122323[[#This Row],[Columna26]]*0.4),0)</f>
        <v>12</v>
      </c>
      <c r="AG63" s="57">
        <f>Tabla122323[[#This Row],[Columna262]]</f>
        <v>30</v>
      </c>
      <c r="AH63" s="93">
        <v>30</v>
      </c>
      <c r="AI63" s="57"/>
      <c r="AJ63" s="57"/>
      <c r="AK63" s="57"/>
      <c r="AL63" s="57">
        <f>ROUND((Tabla122323[[#This Row],[Columna31]]*0.4),0)</f>
        <v>137</v>
      </c>
      <c r="AM63" s="57">
        <f>Tabla122323[[#This Row],[Columna312]]</f>
        <v>342</v>
      </c>
      <c r="AN63" s="93">
        <v>342</v>
      </c>
      <c r="AO63" s="57"/>
      <c r="AP63" s="57"/>
      <c r="AQ63" s="57"/>
      <c r="AR63" s="57">
        <f>ROUND((Tabla122323[[#This Row],[Columna36]]*0.4),0)</f>
        <v>35</v>
      </c>
      <c r="AS63" s="57">
        <f>Tabla122323[[#This Row],[Columna362]]</f>
        <v>88</v>
      </c>
      <c r="AT63" s="93">
        <v>88</v>
      </c>
      <c r="AU63" s="57"/>
      <c r="AV63" s="57"/>
      <c r="AW63" s="57"/>
      <c r="AX63" s="57">
        <f>ROUND((Tabla122323[[#This Row],[Columna41]]*0.4),0)</f>
        <v>14</v>
      </c>
      <c r="AY63" s="57">
        <f>Tabla122323[[#This Row],[Columna412]]</f>
        <v>34</v>
      </c>
      <c r="AZ63" s="93">
        <v>34</v>
      </c>
      <c r="BA63" s="57"/>
      <c r="BB63" s="57"/>
      <c r="BC63" s="57"/>
      <c r="BD63" s="57">
        <f>ROUND((Tabla122323[[#This Row],[Columna46]]*0.4),0)</f>
        <v>8</v>
      </c>
      <c r="BE63" s="57">
        <f>Tabla122323[[#This Row],[Columna462]]</f>
        <v>20</v>
      </c>
      <c r="BF63" s="93">
        <v>20</v>
      </c>
      <c r="BG63" s="57"/>
      <c r="BH63" s="57"/>
      <c r="BI63" s="57"/>
      <c r="BJ63" s="57">
        <f>ROUND((Tabla122323[[#This Row],[Columna51]]*0.4),0)</f>
        <v>2</v>
      </c>
      <c r="BK63" s="57">
        <f>Tabla122323[[#This Row],[Columna512]]</f>
        <v>4</v>
      </c>
      <c r="BL63" s="93">
        <v>4</v>
      </c>
      <c r="BM63" s="57"/>
      <c r="BN63" s="57"/>
      <c r="BO63" s="57"/>
      <c r="BP63" s="57">
        <f>ROUND((Tabla122323[[#This Row],[Columna56]]*0.4),0)</f>
        <v>1</v>
      </c>
      <c r="BQ63" s="57">
        <f>Tabla122323[[#This Row],[Columna562]]</f>
        <v>2</v>
      </c>
      <c r="BR63" s="93">
        <v>2</v>
      </c>
      <c r="BS63" s="57"/>
      <c r="BT63" s="57"/>
      <c r="BU63" s="57"/>
      <c r="BV63" s="57">
        <f>ROUND((Tabla122323[[#This Row],[Columna61]]*0.4),0)</f>
        <v>9</v>
      </c>
      <c r="BW63" s="57">
        <f>Tabla122323[[#This Row],[Columna612]]</f>
        <v>22</v>
      </c>
      <c r="BX63" s="93">
        <v>22</v>
      </c>
      <c r="BY63" s="57"/>
      <c r="BZ63" s="57"/>
      <c r="CA63" s="57"/>
      <c r="CB63" s="57">
        <f>ROUND((Tabla122323[[#This Row],[Columna66]]*0.4),0)</f>
        <v>8</v>
      </c>
      <c r="CC63" s="57">
        <f>Tabla122323[[#This Row],[Columna662]]</f>
        <v>20</v>
      </c>
      <c r="CD63" s="93">
        <v>20</v>
      </c>
      <c r="CE63" s="57"/>
      <c r="CF63" s="57"/>
      <c r="CG63" s="57"/>
      <c r="CH63" s="57">
        <f>ROUND((Tabla122323[[#This Row],[Columna71]]*0.4),0)</f>
        <v>23</v>
      </c>
      <c r="CI63" s="57">
        <f>Tabla122323[[#This Row],[Columna712]]</f>
        <v>58</v>
      </c>
      <c r="CJ63" s="93">
        <v>58</v>
      </c>
      <c r="CK63" s="57"/>
      <c r="CL63" s="57"/>
      <c r="CM63" s="57"/>
      <c r="CN63" s="57">
        <f>ROUND((Tabla122323[[#This Row],[Columna76]]*0.4),0)</f>
        <v>7</v>
      </c>
      <c r="CO63" s="57">
        <f>Tabla122323[[#This Row],[Columna762]]</f>
        <v>18</v>
      </c>
      <c r="CP63" s="93">
        <v>18</v>
      </c>
      <c r="CQ63" s="57"/>
      <c r="CR63" s="57"/>
      <c r="CS63" s="57"/>
      <c r="CT63" s="57">
        <f>ROUND((Tabla122323[[#This Row],[Columna81]]*0.4),0)</f>
        <v>7</v>
      </c>
      <c r="CU63" s="57">
        <f>Tabla122323[[#This Row],[Columna812]]</f>
        <v>18</v>
      </c>
      <c r="CV63" s="93">
        <v>18</v>
      </c>
      <c r="CW63" s="57"/>
      <c r="CX63" s="57"/>
      <c r="CY63" s="57"/>
      <c r="CZ63" s="57">
        <f>ROUND((Tabla122323[[#This Row],[Columna86]]*0.4),0)</f>
        <v>3</v>
      </c>
      <c r="DA63" s="57">
        <f>Tabla122323[[#This Row],[Columna862]]</f>
        <v>8</v>
      </c>
      <c r="DB63" s="93">
        <v>8</v>
      </c>
      <c r="DC63" s="57"/>
      <c r="DD63" s="57"/>
      <c r="DE63" s="57"/>
      <c r="DF63" s="57">
        <f>ROUND((Tabla122323[[#This Row],[Columna91]]*0.4),0)</f>
        <v>11</v>
      </c>
      <c r="DG63" s="57">
        <f>Tabla122323[[#This Row],[Columna912]]</f>
        <v>28</v>
      </c>
      <c r="DH63" s="93">
        <v>28</v>
      </c>
      <c r="DI63" s="57"/>
      <c r="DJ63" s="57"/>
      <c r="DK63" s="57"/>
      <c r="DL63" s="57">
        <f>ROUND((Tabla122323[[#This Row],[Columna96]]*0.4),0)</f>
        <v>20</v>
      </c>
      <c r="DM63" s="57">
        <f>Tabla122323[[#This Row],[Columna962]]</f>
        <v>50</v>
      </c>
      <c r="DN63" s="93">
        <v>50</v>
      </c>
      <c r="DO63" s="57"/>
      <c r="DP63" s="57"/>
      <c r="DQ63" s="57"/>
      <c r="DR63" s="57">
        <f>ROUND((Tabla122323[[#This Row],[Columna101]]*0.4),0)</f>
        <v>5</v>
      </c>
      <c r="DS63" s="57">
        <f>Tabla122323[[#This Row],[Columna1012]]</f>
        <v>12</v>
      </c>
      <c r="DT63" s="93">
        <v>12</v>
      </c>
      <c r="DU63" s="57"/>
      <c r="DV63" s="57"/>
      <c r="DW63" s="57"/>
      <c r="DX63" s="57">
        <f>ROUND((Tabla122323[[#This Row],[Columna106]]*0.4),0)</f>
        <v>4</v>
      </c>
      <c r="DY63" s="57">
        <f>Tabla122323[[#This Row],[Columna1062]]</f>
        <v>10</v>
      </c>
      <c r="DZ63" s="93">
        <v>10</v>
      </c>
      <c r="EA63" s="57"/>
      <c r="EB63" s="57"/>
      <c r="EC63" s="57"/>
      <c r="ED63" s="57">
        <f>ROUND((Tabla122323[[#This Row],[Columna111]]*0.4),0)</f>
        <v>4</v>
      </c>
      <c r="EE63" s="57">
        <f>Tabla122323[[#This Row],[Columna1112]]</f>
        <v>10</v>
      </c>
      <c r="EF63" s="93">
        <v>10</v>
      </c>
      <c r="EG63" s="57"/>
      <c r="EH63" s="57"/>
      <c r="EI63" s="57"/>
      <c r="EJ63" s="57">
        <f>ROUND((Tabla122323[[#This Row],[Columna116]]*0.4),0)</f>
        <v>1</v>
      </c>
      <c r="EK63" s="57">
        <f>Tabla122323[[#This Row],[Columna1162]]</f>
        <v>2</v>
      </c>
      <c r="EL63" s="93">
        <v>2</v>
      </c>
      <c r="EM63" s="57"/>
      <c r="EN63" s="57"/>
      <c r="EO63" s="57"/>
      <c r="EQ63" s="87"/>
      <c r="ER63" s="64"/>
      <c r="ES63" s="64"/>
    </row>
    <row r="64" spans="1:392" s="69" customFormat="1" ht="13.5">
      <c r="A64" s="180">
        <v>46</v>
      </c>
      <c r="B64" s="63"/>
      <c r="C64" s="84">
        <v>35501</v>
      </c>
      <c r="D64" s="72" t="s">
        <v>147</v>
      </c>
      <c r="E64" s="57" t="s">
        <v>107</v>
      </c>
      <c r="F64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64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64" s="57">
        <f>ROUND((Tabla122323[[#This Row],[Columna6]]*0.4),0)</f>
        <v>1</v>
      </c>
      <c r="I64" s="57">
        <f>Tabla122323[[#This Row],[Columna610]]</f>
        <v>2</v>
      </c>
      <c r="J64" s="99">
        <v>2</v>
      </c>
      <c r="K64" s="75"/>
      <c r="L64" s="75"/>
      <c r="M64" s="75"/>
      <c r="N64" s="57">
        <f>ROUND((Tabla122323[[#This Row],[Columna11]]*0.4),0)</f>
        <v>36</v>
      </c>
      <c r="O64" s="57">
        <f>Tabla122323[[#This Row],[Columna1110]]</f>
        <v>90</v>
      </c>
      <c r="P64" s="93">
        <v>90</v>
      </c>
      <c r="Q64" s="57"/>
      <c r="R64" s="57"/>
      <c r="S64" s="57"/>
      <c r="T64" s="57">
        <f>ROUND((Tabla122323[[#This Row],[Columna16]]*0.4),0)</f>
        <v>3</v>
      </c>
      <c r="U64" s="57">
        <f>Tabla122323[[#This Row],[Columna162]]</f>
        <v>8</v>
      </c>
      <c r="V64" s="93">
        <v>8</v>
      </c>
      <c r="W64" s="57"/>
      <c r="X64" s="57"/>
      <c r="Y64" s="57"/>
      <c r="Z64" s="57">
        <f>ROUND((Tabla122323[[#This Row],[Columna21]]*0.4),0)</f>
        <v>2</v>
      </c>
      <c r="AA64" s="57">
        <f>Tabla122323[[#This Row],[Columna212]]</f>
        <v>4</v>
      </c>
      <c r="AB64" s="93">
        <v>4</v>
      </c>
      <c r="AC64" s="57"/>
      <c r="AD64" s="57"/>
      <c r="AE64" s="57"/>
      <c r="AF64" s="57">
        <f>ROUND((Tabla122323[[#This Row],[Columna26]]*0.4),0)</f>
        <v>12</v>
      </c>
      <c r="AG64" s="57">
        <f>Tabla122323[[#This Row],[Columna262]]</f>
        <v>30</v>
      </c>
      <c r="AH64" s="93">
        <v>30</v>
      </c>
      <c r="AI64" s="57"/>
      <c r="AJ64" s="57"/>
      <c r="AK64" s="57"/>
      <c r="AL64" s="57">
        <f>ROUND((Tabla122323[[#This Row],[Columna31]]*0.4),0)</f>
        <v>137</v>
      </c>
      <c r="AM64" s="57">
        <f>Tabla122323[[#This Row],[Columna312]]</f>
        <v>342</v>
      </c>
      <c r="AN64" s="93">
        <v>342</v>
      </c>
      <c r="AO64" s="57"/>
      <c r="AP64" s="57"/>
      <c r="AQ64" s="57"/>
      <c r="AR64" s="57">
        <f>ROUND((Tabla122323[[#This Row],[Columna36]]*0.4),0)</f>
        <v>35</v>
      </c>
      <c r="AS64" s="57">
        <f>Tabla122323[[#This Row],[Columna362]]</f>
        <v>88</v>
      </c>
      <c r="AT64" s="93">
        <v>88</v>
      </c>
      <c r="AU64" s="57"/>
      <c r="AV64" s="57"/>
      <c r="AW64" s="57"/>
      <c r="AX64" s="57">
        <f>ROUND((Tabla122323[[#This Row],[Columna41]]*0.4),0)</f>
        <v>14</v>
      </c>
      <c r="AY64" s="57">
        <f>Tabla122323[[#This Row],[Columna412]]</f>
        <v>34</v>
      </c>
      <c r="AZ64" s="93">
        <v>34</v>
      </c>
      <c r="BA64" s="57"/>
      <c r="BB64" s="57"/>
      <c r="BC64" s="57"/>
      <c r="BD64" s="57">
        <f>ROUND((Tabla122323[[#This Row],[Columna46]]*0.4),0)</f>
        <v>8</v>
      </c>
      <c r="BE64" s="57">
        <f>Tabla122323[[#This Row],[Columna462]]</f>
        <v>20</v>
      </c>
      <c r="BF64" s="93">
        <v>20</v>
      </c>
      <c r="BG64" s="57"/>
      <c r="BH64" s="57"/>
      <c r="BI64" s="57"/>
      <c r="BJ64" s="57">
        <f>ROUND((Tabla122323[[#This Row],[Columna51]]*0.4),0)</f>
        <v>2</v>
      </c>
      <c r="BK64" s="57">
        <f>Tabla122323[[#This Row],[Columna512]]</f>
        <v>4</v>
      </c>
      <c r="BL64" s="93">
        <v>4</v>
      </c>
      <c r="BM64" s="57"/>
      <c r="BN64" s="57"/>
      <c r="BO64" s="57"/>
      <c r="BP64" s="57">
        <f>ROUND((Tabla122323[[#This Row],[Columna56]]*0.4),0)</f>
        <v>1</v>
      </c>
      <c r="BQ64" s="57">
        <f>Tabla122323[[#This Row],[Columna562]]</f>
        <v>2</v>
      </c>
      <c r="BR64" s="93">
        <v>2</v>
      </c>
      <c r="BS64" s="57"/>
      <c r="BT64" s="57"/>
      <c r="BU64" s="57"/>
      <c r="BV64" s="57">
        <f>ROUND((Tabla122323[[#This Row],[Columna61]]*0.4),0)</f>
        <v>9</v>
      </c>
      <c r="BW64" s="57">
        <f>Tabla122323[[#This Row],[Columna612]]</f>
        <v>22</v>
      </c>
      <c r="BX64" s="93">
        <v>22</v>
      </c>
      <c r="BY64" s="57"/>
      <c r="BZ64" s="57"/>
      <c r="CA64" s="57"/>
      <c r="CB64" s="57">
        <f>ROUND((Tabla122323[[#This Row],[Columna66]]*0.4),0)</f>
        <v>8</v>
      </c>
      <c r="CC64" s="57">
        <f>Tabla122323[[#This Row],[Columna662]]</f>
        <v>20</v>
      </c>
      <c r="CD64" s="93">
        <v>20</v>
      </c>
      <c r="CE64" s="57"/>
      <c r="CF64" s="57"/>
      <c r="CG64" s="57"/>
      <c r="CH64" s="57">
        <f>ROUND((Tabla122323[[#This Row],[Columna71]]*0.4),0)</f>
        <v>23</v>
      </c>
      <c r="CI64" s="57">
        <f>Tabla122323[[#This Row],[Columna712]]</f>
        <v>58</v>
      </c>
      <c r="CJ64" s="93">
        <v>58</v>
      </c>
      <c r="CK64" s="57"/>
      <c r="CL64" s="57"/>
      <c r="CM64" s="57"/>
      <c r="CN64" s="57">
        <f>ROUND((Tabla122323[[#This Row],[Columna76]]*0.4),0)</f>
        <v>7</v>
      </c>
      <c r="CO64" s="57">
        <f>Tabla122323[[#This Row],[Columna762]]</f>
        <v>18</v>
      </c>
      <c r="CP64" s="93">
        <v>18</v>
      </c>
      <c r="CQ64" s="57"/>
      <c r="CR64" s="57"/>
      <c r="CS64" s="57"/>
      <c r="CT64" s="57">
        <f>ROUND((Tabla122323[[#This Row],[Columna81]]*0.4),0)</f>
        <v>7</v>
      </c>
      <c r="CU64" s="57">
        <f>Tabla122323[[#This Row],[Columna812]]</f>
        <v>18</v>
      </c>
      <c r="CV64" s="93">
        <v>18</v>
      </c>
      <c r="CW64" s="57"/>
      <c r="CX64" s="57"/>
      <c r="CY64" s="57"/>
      <c r="CZ64" s="57">
        <f>ROUND((Tabla122323[[#This Row],[Columna86]]*0.4),0)</f>
        <v>3</v>
      </c>
      <c r="DA64" s="57">
        <f>Tabla122323[[#This Row],[Columna862]]</f>
        <v>8</v>
      </c>
      <c r="DB64" s="93">
        <v>8</v>
      </c>
      <c r="DC64" s="57"/>
      <c r="DD64" s="57"/>
      <c r="DE64" s="57"/>
      <c r="DF64" s="57">
        <f>ROUND((Tabla122323[[#This Row],[Columna91]]*0.4),0)</f>
        <v>11</v>
      </c>
      <c r="DG64" s="57">
        <f>Tabla122323[[#This Row],[Columna912]]</f>
        <v>28</v>
      </c>
      <c r="DH64" s="93">
        <v>28</v>
      </c>
      <c r="DI64" s="57"/>
      <c r="DJ64" s="57"/>
      <c r="DK64" s="57"/>
      <c r="DL64" s="57">
        <f>ROUND((Tabla122323[[#This Row],[Columna96]]*0.4),0)</f>
        <v>20</v>
      </c>
      <c r="DM64" s="57">
        <f>Tabla122323[[#This Row],[Columna962]]</f>
        <v>50</v>
      </c>
      <c r="DN64" s="93">
        <v>50</v>
      </c>
      <c r="DO64" s="57"/>
      <c r="DP64" s="57"/>
      <c r="DQ64" s="57"/>
      <c r="DR64" s="57">
        <f>ROUND((Tabla122323[[#This Row],[Columna101]]*0.4),0)</f>
        <v>5</v>
      </c>
      <c r="DS64" s="57">
        <f>Tabla122323[[#This Row],[Columna1012]]</f>
        <v>12</v>
      </c>
      <c r="DT64" s="93">
        <v>12</v>
      </c>
      <c r="DU64" s="57"/>
      <c r="DV64" s="57"/>
      <c r="DW64" s="57"/>
      <c r="DX64" s="57">
        <f>ROUND((Tabla122323[[#This Row],[Columna106]]*0.4),0)</f>
        <v>4</v>
      </c>
      <c r="DY64" s="57">
        <f>Tabla122323[[#This Row],[Columna1062]]</f>
        <v>10</v>
      </c>
      <c r="DZ64" s="93">
        <v>10</v>
      </c>
      <c r="EA64" s="57"/>
      <c r="EB64" s="57"/>
      <c r="EC64" s="57"/>
      <c r="ED64" s="57">
        <f>ROUND((Tabla122323[[#This Row],[Columna111]]*0.4),0)</f>
        <v>4</v>
      </c>
      <c r="EE64" s="57">
        <f>Tabla122323[[#This Row],[Columna1112]]</f>
        <v>10</v>
      </c>
      <c r="EF64" s="93">
        <v>10</v>
      </c>
      <c r="EG64" s="57"/>
      <c r="EH64" s="57"/>
      <c r="EI64" s="57"/>
      <c r="EJ64" s="57">
        <f>ROUND((Tabla122323[[#This Row],[Columna116]]*0.4),0)</f>
        <v>1</v>
      </c>
      <c r="EK64" s="57">
        <f>Tabla122323[[#This Row],[Columna1162]]</f>
        <v>2</v>
      </c>
      <c r="EL64" s="100">
        <v>2</v>
      </c>
      <c r="EM64" s="61"/>
      <c r="EN64" s="61"/>
      <c r="EO64" s="61"/>
      <c r="EP64" s="71"/>
      <c r="ER64" s="64"/>
      <c r="ES64" s="64"/>
    </row>
    <row r="65" spans="1:149" s="69" customFormat="1" ht="27">
      <c r="A65" s="180">
        <v>47</v>
      </c>
      <c r="B65" s="63"/>
      <c r="C65" s="84">
        <v>35501</v>
      </c>
      <c r="D65" s="72" t="s">
        <v>300</v>
      </c>
      <c r="E65" s="57" t="s">
        <v>107</v>
      </c>
      <c r="F65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65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65" s="57">
        <f>ROUND((Tabla122323[[#This Row],[Columna6]]*0.4),0)</f>
        <v>1</v>
      </c>
      <c r="I65" s="57">
        <f>Tabla122323[[#This Row],[Columna610]]</f>
        <v>2</v>
      </c>
      <c r="J65" s="99">
        <v>2</v>
      </c>
      <c r="K65" s="75"/>
      <c r="L65" s="75"/>
      <c r="M65" s="75"/>
      <c r="N65" s="57">
        <f>ROUND((Tabla122323[[#This Row],[Columna11]]*0.4),0)</f>
        <v>36</v>
      </c>
      <c r="O65" s="57">
        <f>Tabla122323[[#This Row],[Columna1110]]</f>
        <v>90</v>
      </c>
      <c r="P65" s="93">
        <v>90</v>
      </c>
      <c r="Q65" s="57"/>
      <c r="R65" s="57"/>
      <c r="S65" s="57"/>
      <c r="T65" s="57">
        <f>ROUND((Tabla122323[[#This Row],[Columna16]]*0.4),0)</f>
        <v>3</v>
      </c>
      <c r="U65" s="57">
        <f>Tabla122323[[#This Row],[Columna162]]</f>
        <v>8</v>
      </c>
      <c r="V65" s="93">
        <v>8</v>
      </c>
      <c r="W65" s="57"/>
      <c r="X65" s="57"/>
      <c r="Y65" s="57"/>
      <c r="Z65" s="57">
        <f>ROUND((Tabla122323[[#This Row],[Columna21]]*0.4),0)</f>
        <v>2</v>
      </c>
      <c r="AA65" s="57">
        <f>Tabla122323[[#This Row],[Columna212]]</f>
        <v>4</v>
      </c>
      <c r="AB65" s="93">
        <v>4</v>
      </c>
      <c r="AC65" s="57"/>
      <c r="AD65" s="57"/>
      <c r="AE65" s="57"/>
      <c r="AF65" s="57">
        <f>ROUND((Tabla122323[[#This Row],[Columna26]]*0.4),0)</f>
        <v>12</v>
      </c>
      <c r="AG65" s="57">
        <f>Tabla122323[[#This Row],[Columna262]]</f>
        <v>30</v>
      </c>
      <c r="AH65" s="93">
        <v>30</v>
      </c>
      <c r="AI65" s="57"/>
      <c r="AJ65" s="57"/>
      <c r="AK65" s="57"/>
      <c r="AL65" s="57">
        <f>ROUND((Tabla122323[[#This Row],[Columna31]]*0.4),0)</f>
        <v>137</v>
      </c>
      <c r="AM65" s="57">
        <f>Tabla122323[[#This Row],[Columna312]]</f>
        <v>342</v>
      </c>
      <c r="AN65" s="93">
        <v>342</v>
      </c>
      <c r="AO65" s="57"/>
      <c r="AP65" s="57"/>
      <c r="AQ65" s="57"/>
      <c r="AR65" s="57">
        <f>ROUND((Tabla122323[[#This Row],[Columna36]]*0.4),0)</f>
        <v>35</v>
      </c>
      <c r="AS65" s="57">
        <f>Tabla122323[[#This Row],[Columna362]]</f>
        <v>88</v>
      </c>
      <c r="AT65" s="93">
        <v>88</v>
      </c>
      <c r="AU65" s="57"/>
      <c r="AV65" s="57"/>
      <c r="AW65" s="57"/>
      <c r="AX65" s="57">
        <f>ROUND((Tabla122323[[#This Row],[Columna41]]*0.4),0)</f>
        <v>14</v>
      </c>
      <c r="AY65" s="57">
        <f>Tabla122323[[#This Row],[Columna412]]</f>
        <v>34</v>
      </c>
      <c r="AZ65" s="93">
        <v>34</v>
      </c>
      <c r="BA65" s="57"/>
      <c r="BB65" s="57"/>
      <c r="BC65" s="57"/>
      <c r="BD65" s="57">
        <f>ROUND((Tabla122323[[#This Row],[Columna46]]*0.4),0)</f>
        <v>8</v>
      </c>
      <c r="BE65" s="57">
        <f>Tabla122323[[#This Row],[Columna462]]</f>
        <v>20</v>
      </c>
      <c r="BF65" s="93">
        <v>20</v>
      </c>
      <c r="BG65" s="57"/>
      <c r="BH65" s="57"/>
      <c r="BI65" s="57"/>
      <c r="BJ65" s="57">
        <f>ROUND((Tabla122323[[#This Row],[Columna51]]*0.4),0)</f>
        <v>2</v>
      </c>
      <c r="BK65" s="57">
        <f>Tabla122323[[#This Row],[Columna512]]</f>
        <v>4</v>
      </c>
      <c r="BL65" s="93">
        <v>4</v>
      </c>
      <c r="BM65" s="57"/>
      <c r="BN65" s="57"/>
      <c r="BO65" s="57"/>
      <c r="BP65" s="57">
        <f>ROUND((Tabla122323[[#This Row],[Columna56]]*0.4),0)</f>
        <v>1</v>
      </c>
      <c r="BQ65" s="57">
        <f>Tabla122323[[#This Row],[Columna562]]</f>
        <v>2</v>
      </c>
      <c r="BR65" s="93">
        <v>2</v>
      </c>
      <c r="BS65" s="57"/>
      <c r="BT65" s="57"/>
      <c r="BU65" s="57"/>
      <c r="BV65" s="57">
        <f>ROUND((Tabla122323[[#This Row],[Columna61]]*0.4),0)</f>
        <v>9</v>
      </c>
      <c r="BW65" s="57">
        <f>Tabla122323[[#This Row],[Columna612]]</f>
        <v>22</v>
      </c>
      <c r="BX65" s="93">
        <v>22</v>
      </c>
      <c r="BY65" s="57"/>
      <c r="BZ65" s="57"/>
      <c r="CA65" s="57"/>
      <c r="CB65" s="57">
        <f>ROUND((Tabla122323[[#This Row],[Columna66]]*0.4),0)</f>
        <v>8</v>
      </c>
      <c r="CC65" s="57">
        <f>Tabla122323[[#This Row],[Columna662]]</f>
        <v>20</v>
      </c>
      <c r="CD65" s="93">
        <v>20</v>
      </c>
      <c r="CE65" s="57"/>
      <c r="CF65" s="57"/>
      <c r="CG65" s="57"/>
      <c r="CH65" s="57">
        <f>ROUND((Tabla122323[[#This Row],[Columna71]]*0.4),0)</f>
        <v>23</v>
      </c>
      <c r="CI65" s="57">
        <f>Tabla122323[[#This Row],[Columna712]]</f>
        <v>58</v>
      </c>
      <c r="CJ65" s="93">
        <v>58</v>
      </c>
      <c r="CK65" s="57"/>
      <c r="CL65" s="57"/>
      <c r="CM65" s="57"/>
      <c r="CN65" s="57">
        <f>ROUND((Tabla122323[[#This Row],[Columna76]]*0.4),0)</f>
        <v>7</v>
      </c>
      <c r="CO65" s="57">
        <f>Tabla122323[[#This Row],[Columna762]]</f>
        <v>18</v>
      </c>
      <c r="CP65" s="93">
        <v>18</v>
      </c>
      <c r="CQ65" s="57"/>
      <c r="CR65" s="57"/>
      <c r="CS65" s="57"/>
      <c r="CT65" s="57">
        <f>ROUND((Tabla122323[[#This Row],[Columna81]]*0.4),0)</f>
        <v>7</v>
      </c>
      <c r="CU65" s="57">
        <f>Tabla122323[[#This Row],[Columna812]]</f>
        <v>18</v>
      </c>
      <c r="CV65" s="93">
        <v>18</v>
      </c>
      <c r="CW65" s="57"/>
      <c r="CX65" s="57"/>
      <c r="CY65" s="57"/>
      <c r="CZ65" s="57">
        <f>ROUND((Tabla122323[[#This Row],[Columna86]]*0.4),0)</f>
        <v>3</v>
      </c>
      <c r="DA65" s="57">
        <f>Tabla122323[[#This Row],[Columna862]]</f>
        <v>8</v>
      </c>
      <c r="DB65" s="93">
        <v>8</v>
      </c>
      <c r="DC65" s="57"/>
      <c r="DD65" s="57"/>
      <c r="DE65" s="57"/>
      <c r="DF65" s="57">
        <f>ROUND((Tabla122323[[#This Row],[Columna91]]*0.4),0)</f>
        <v>11</v>
      </c>
      <c r="DG65" s="57">
        <f>Tabla122323[[#This Row],[Columna912]]</f>
        <v>28</v>
      </c>
      <c r="DH65" s="93">
        <v>28</v>
      </c>
      <c r="DI65" s="57"/>
      <c r="DJ65" s="57"/>
      <c r="DK65" s="57"/>
      <c r="DL65" s="57">
        <f>ROUND((Tabla122323[[#This Row],[Columna96]]*0.4),0)</f>
        <v>20</v>
      </c>
      <c r="DM65" s="57">
        <f>Tabla122323[[#This Row],[Columna962]]</f>
        <v>50</v>
      </c>
      <c r="DN65" s="93">
        <v>50</v>
      </c>
      <c r="DO65" s="57"/>
      <c r="DP65" s="57"/>
      <c r="DQ65" s="57"/>
      <c r="DR65" s="57">
        <f>ROUND((Tabla122323[[#This Row],[Columna101]]*0.4),0)</f>
        <v>5</v>
      </c>
      <c r="DS65" s="57">
        <f>Tabla122323[[#This Row],[Columna1012]]</f>
        <v>12</v>
      </c>
      <c r="DT65" s="93">
        <v>12</v>
      </c>
      <c r="DU65" s="57"/>
      <c r="DV65" s="57"/>
      <c r="DW65" s="57"/>
      <c r="DX65" s="57">
        <f>ROUND((Tabla122323[[#This Row],[Columna106]]*0.4),0)</f>
        <v>4</v>
      </c>
      <c r="DY65" s="57">
        <f>Tabla122323[[#This Row],[Columna1062]]</f>
        <v>10</v>
      </c>
      <c r="DZ65" s="93">
        <v>10</v>
      </c>
      <c r="EA65" s="57"/>
      <c r="EB65" s="57"/>
      <c r="EC65" s="57"/>
      <c r="ED65" s="57">
        <f>ROUND((Tabla122323[[#This Row],[Columna111]]*0.4),0)</f>
        <v>4</v>
      </c>
      <c r="EE65" s="57">
        <f>Tabla122323[[#This Row],[Columna1112]]</f>
        <v>10</v>
      </c>
      <c r="EF65" s="93">
        <v>10</v>
      </c>
      <c r="EG65" s="57"/>
      <c r="EH65" s="57"/>
      <c r="EI65" s="57"/>
      <c r="EJ65" s="57">
        <f>ROUND((Tabla122323[[#This Row],[Columna116]]*0.4),0)</f>
        <v>1</v>
      </c>
      <c r="EK65" s="57">
        <f>Tabla122323[[#This Row],[Columna1162]]</f>
        <v>2</v>
      </c>
      <c r="EL65" s="100">
        <v>2</v>
      </c>
      <c r="EM65" s="61"/>
      <c r="EN65" s="61"/>
      <c r="EO65" s="61"/>
      <c r="EP65" s="71"/>
      <c r="ER65" s="64"/>
      <c r="ES65" s="64"/>
    </row>
    <row r="66" spans="1:149" s="69" customFormat="1" ht="13.5">
      <c r="A66" s="180">
        <v>48</v>
      </c>
      <c r="B66" s="63"/>
      <c r="C66" s="84">
        <v>35501</v>
      </c>
      <c r="D66" s="103" t="s">
        <v>149</v>
      </c>
      <c r="E66" s="57" t="s">
        <v>107</v>
      </c>
      <c r="F66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316</v>
      </c>
      <c r="G66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822</v>
      </c>
      <c r="H66" s="57">
        <f>ROUND((Tabla122323[[#This Row],[Columna6]]*0.4),0)</f>
        <v>1</v>
      </c>
      <c r="I66" s="57">
        <f>Tabla122323[[#This Row],[Columna610]]</f>
        <v>2</v>
      </c>
      <c r="J66" s="99">
        <v>2</v>
      </c>
      <c r="K66" s="75"/>
      <c r="L66" s="75"/>
      <c r="M66" s="75"/>
      <c r="N66" s="57">
        <v>35</v>
      </c>
      <c r="O66" s="57">
        <f>Tabla122323[[#This Row],[Columna1110]]</f>
        <v>90</v>
      </c>
      <c r="P66" s="93">
        <v>90</v>
      </c>
      <c r="Q66" s="57"/>
      <c r="R66" s="57"/>
      <c r="S66" s="57"/>
      <c r="T66" s="57">
        <f>ROUND((Tabla122323[[#This Row],[Columna16]]*0.4),0)</f>
        <v>3</v>
      </c>
      <c r="U66" s="57">
        <f>Tabla122323[[#This Row],[Columna162]]</f>
        <v>8</v>
      </c>
      <c r="V66" s="93">
        <v>8</v>
      </c>
      <c r="W66" s="57"/>
      <c r="X66" s="57"/>
      <c r="Y66" s="57"/>
      <c r="Z66" s="57">
        <v>1</v>
      </c>
      <c r="AA66" s="57">
        <f>Tabla122323[[#This Row],[Columna212]]</f>
        <v>4</v>
      </c>
      <c r="AB66" s="93">
        <v>4</v>
      </c>
      <c r="AC66" s="57"/>
      <c r="AD66" s="57"/>
      <c r="AE66" s="57"/>
      <c r="AF66" s="57">
        <f>ROUND((Tabla122323[[#This Row],[Columna26]]*0.4),0)</f>
        <v>12</v>
      </c>
      <c r="AG66" s="57">
        <f>Tabla122323[[#This Row],[Columna262]]</f>
        <v>30</v>
      </c>
      <c r="AH66" s="93">
        <v>30</v>
      </c>
      <c r="AI66" s="57"/>
      <c r="AJ66" s="57"/>
      <c r="AK66" s="57"/>
      <c r="AL66" s="57">
        <v>136</v>
      </c>
      <c r="AM66" s="57">
        <f>Tabla122323[[#This Row],[Columna312]]</f>
        <v>342</v>
      </c>
      <c r="AN66" s="93">
        <v>342</v>
      </c>
      <c r="AO66" s="57"/>
      <c r="AP66" s="57"/>
      <c r="AQ66" s="57"/>
      <c r="AR66" s="57">
        <f>ROUND((Tabla122323[[#This Row],[Columna36]]*0.4),0)</f>
        <v>35</v>
      </c>
      <c r="AS66" s="57">
        <f>Tabla122323[[#This Row],[Columna362]]</f>
        <v>88</v>
      </c>
      <c r="AT66" s="93">
        <v>88</v>
      </c>
      <c r="AU66" s="57"/>
      <c r="AV66" s="57"/>
      <c r="AW66" s="57"/>
      <c r="AX66" s="57">
        <v>12</v>
      </c>
      <c r="AY66" s="57">
        <f>Tabla122323[[#This Row],[Columna412]]</f>
        <v>34</v>
      </c>
      <c r="AZ66" s="93">
        <v>34</v>
      </c>
      <c r="BA66" s="57"/>
      <c r="BB66" s="57"/>
      <c r="BC66" s="57"/>
      <c r="BD66" s="57">
        <v>6</v>
      </c>
      <c r="BE66" s="57">
        <f>Tabla122323[[#This Row],[Columna462]]</f>
        <v>20</v>
      </c>
      <c r="BF66" s="93">
        <v>20</v>
      </c>
      <c r="BG66" s="57"/>
      <c r="BH66" s="57"/>
      <c r="BI66" s="57"/>
      <c r="BJ66" s="57">
        <v>1</v>
      </c>
      <c r="BK66" s="57">
        <f>Tabla122323[[#This Row],[Columna512]]</f>
        <v>4</v>
      </c>
      <c r="BL66" s="93">
        <v>4</v>
      </c>
      <c r="BM66" s="57"/>
      <c r="BN66" s="57"/>
      <c r="BO66" s="57"/>
      <c r="BP66" s="57">
        <f>ROUND((Tabla122323[[#This Row],[Columna56]]*0.4),0)</f>
        <v>1</v>
      </c>
      <c r="BQ66" s="57">
        <f>Tabla122323[[#This Row],[Columna562]]</f>
        <v>2</v>
      </c>
      <c r="BR66" s="93">
        <v>2</v>
      </c>
      <c r="BS66" s="57"/>
      <c r="BT66" s="57"/>
      <c r="BU66" s="57"/>
      <c r="BV66" s="57">
        <v>7</v>
      </c>
      <c r="BW66" s="57">
        <f>Tabla122323[[#This Row],[Columna612]]</f>
        <v>22</v>
      </c>
      <c r="BX66" s="93">
        <v>22</v>
      </c>
      <c r="BY66" s="57"/>
      <c r="BZ66" s="57"/>
      <c r="CA66" s="57"/>
      <c r="CB66" s="57">
        <f>ROUND((Tabla122323[[#This Row],[Columna66]]*0.4),0)</f>
        <v>8</v>
      </c>
      <c r="CC66" s="57">
        <f>Tabla122323[[#This Row],[Columna662]]</f>
        <v>20</v>
      </c>
      <c r="CD66" s="93">
        <v>20</v>
      </c>
      <c r="CE66" s="57"/>
      <c r="CF66" s="57"/>
      <c r="CG66" s="57"/>
      <c r="CH66" s="106">
        <v>0</v>
      </c>
      <c r="CI66" s="106">
        <v>0</v>
      </c>
      <c r="CJ66" s="93">
        <v>58</v>
      </c>
      <c r="CK66" s="57"/>
      <c r="CL66" s="57"/>
      <c r="CM66" s="57"/>
      <c r="CN66" s="57">
        <v>5</v>
      </c>
      <c r="CO66" s="57">
        <f>Tabla122323[[#This Row],[Columna762]]</f>
        <v>18</v>
      </c>
      <c r="CP66" s="93">
        <v>18</v>
      </c>
      <c r="CQ66" s="57"/>
      <c r="CR66" s="57"/>
      <c r="CS66" s="57"/>
      <c r="CT66" s="57">
        <v>5</v>
      </c>
      <c r="CU66" s="57">
        <f>Tabla122323[[#This Row],[Columna812]]</f>
        <v>18</v>
      </c>
      <c r="CV66" s="93">
        <v>18</v>
      </c>
      <c r="CW66" s="57"/>
      <c r="CX66" s="57"/>
      <c r="CY66" s="57"/>
      <c r="CZ66" s="57">
        <f>ROUND((Tabla122323[[#This Row],[Columna86]]*0.4),0)</f>
        <v>3</v>
      </c>
      <c r="DA66" s="57">
        <f>Tabla122323[[#This Row],[Columna862]]</f>
        <v>8</v>
      </c>
      <c r="DB66" s="93">
        <v>8</v>
      </c>
      <c r="DC66" s="57"/>
      <c r="DD66" s="57"/>
      <c r="DE66" s="57"/>
      <c r="DF66" s="57">
        <f>ROUND((Tabla122323[[#This Row],[Columna91]]*0.4),0)</f>
        <v>11</v>
      </c>
      <c r="DG66" s="57">
        <f>Tabla122323[[#This Row],[Columna912]]</f>
        <v>28</v>
      </c>
      <c r="DH66" s="93">
        <v>28</v>
      </c>
      <c r="DI66" s="57"/>
      <c r="DJ66" s="57"/>
      <c r="DK66" s="57"/>
      <c r="DL66" s="57">
        <f>ROUND((Tabla122323[[#This Row],[Columna96]]*0.4),0)</f>
        <v>20</v>
      </c>
      <c r="DM66" s="57">
        <f>Tabla122323[[#This Row],[Columna962]]</f>
        <v>50</v>
      </c>
      <c r="DN66" s="93">
        <v>50</v>
      </c>
      <c r="DO66" s="57"/>
      <c r="DP66" s="57"/>
      <c r="DQ66" s="57"/>
      <c r="DR66" s="57">
        <f>ROUND((Tabla122323[[#This Row],[Columna101]]*0.4),0)</f>
        <v>5</v>
      </c>
      <c r="DS66" s="57">
        <f>Tabla122323[[#This Row],[Columna1012]]</f>
        <v>12</v>
      </c>
      <c r="DT66" s="93">
        <v>12</v>
      </c>
      <c r="DU66" s="57"/>
      <c r="DV66" s="57"/>
      <c r="DW66" s="57"/>
      <c r="DX66" s="57">
        <f>ROUND((Tabla122323[[#This Row],[Columna106]]*0.4),0)</f>
        <v>4</v>
      </c>
      <c r="DY66" s="57">
        <f>Tabla122323[[#This Row],[Columna1062]]</f>
        <v>10</v>
      </c>
      <c r="DZ66" s="93">
        <v>10</v>
      </c>
      <c r="EA66" s="57"/>
      <c r="EB66" s="57"/>
      <c r="EC66" s="57"/>
      <c r="ED66" s="57">
        <f>ROUND((Tabla122323[[#This Row],[Columna111]]*0.4),0)</f>
        <v>4</v>
      </c>
      <c r="EE66" s="57">
        <f>Tabla122323[[#This Row],[Columna1112]]</f>
        <v>10</v>
      </c>
      <c r="EF66" s="93">
        <v>10</v>
      </c>
      <c r="EG66" s="57"/>
      <c r="EH66" s="57"/>
      <c r="EI66" s="57"/>
      <c r="EJ66" s="57">
        <f>ROUND((Tabla122323[[#This Row],[Columna116]]*0.4),0)</f>
        <v>1</v>
      </c>
      <c r="EK66" s="57">
        <f>Tabla122323[[#This Row],[Columna1162]]</f>
        <v>2</v>
      </c>
      <c r="EL66" s="100">
        <v>2</v>
      </c>
      <c r="EM66" s="61"/>
      <c r="EN66" s="61"/>
      <c r="EO66" s="61"/>
      <c r="EP66" s="71"/>
      <c r="ER66" s="64"/>
      <c r="ES66" s="64"/>
    </row>
    <row r="67" spans="1:149" s="69" customFormat="1" ht="13.5">
      <c r="A67" s="180">
        <v>49</v>
      </c>
      <c r="B67" s="63"/>
      <c r="C67" s="84">
        <v>35501</v>
      </c>
      <c r="D67" s="70" t="s">
        <v>150</v>
      </c>
      <c r="E67" s="57" t="s">
        <v>107</v>
      </c>
      <c r="F67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67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67" s="57">
        <f>ROUND((Tabla122323[[#This Row],[Columna6]]*0.4),0)</f>
        <v>1</v>
      </c>
      <c r="I67" s="57">
        <f>Tabla122323[[#This Row],[Columna610]]</f>
        <v>2</v>
      </c>
      <c r="J67" s="90">
        <v>2</v>
      </c>
      <c r="K67" s="75"/>
      <c r="L67" s="75"/>
      <c r="M67" s="75"/>
      <c r="N67" s="57">
        <f>ROUND((Tabla122323[[#This Row],[Columna11]]*0.4),0)</f>
        <v>36</v>
      </c>
      <c r="O67" s="57">
        <f>Tabla122323[[#This Row],[Columna1110]]</f>
        <v>90</v>
      </c>
      <c r="P67" s="88">
        <v>90</v>
      </c>
      <c r="Q67" s="57"/>
      <c r="R67" s="57"/>
      <c r="S67" s="57"/>
      <c r="T67" s="57">
        <f>ROUND((Tabla122323[[#This Row],[Columna16]]*0.4),0)</f>
        <v>3</v>
      </c>
      <c r="U67" s="57">
        <f>Tabla122323[[#This Row],[Columna162]]</f>
        <v>8</v>
      </c>
      <c r="V67" s="88">
        <v>8</v>
      </c>
      <c r="W67" s="57"/>
      <c r="X67" s="57"/>
      <c r="Y67" s="57"/>
      <c r="Z67" s="57">
        <f>ROUND((Tabla122323[[#This Row],[Columna21]]*0.4),0)</f>
        <v>2</v>
      </c>
      <c r="AA67" s="57">
        <f>Tabla122323[[#This Row],[Columna212]]</f>
        <v>4</v>
      </c>
      <c r="AB67" s="88">
        <v>4</v>
      </c>
      <c r="AC67" s="57"/>
      <c r="AD67" s="57"/>
      <c r="AE67" s="57"/>
      <c r="AF67" s="57">
        <f>ROUND((Tabla122323[[#This Row],[Columna26]]*0.4),0)</f>
        <v>12</v>
      </c>
      <c r="AG67" s="57">
        <f>Tabla122323[[#This Row],[Columna262]]</f>
        <v>30</v>
      </c>
      <c r="AH67" s="88">
        <v>30</v>
      </c>
      <c r="AI67" s="57"/>
      <c r="AJ67" s="57"/>
      <c r="AK67" s="57"/>
      <c r="AL67" s="57">
        <f>ROUND((Tabla122323[[#This Row],[Columna31]]*0.4),0)</f>
        <v>137</v>
      </c>
      <c r="AM67" s="57">
        <f>Tabla122323[[#This Row],[Columna312]]</f>
        <v>342</v>
      </c>
      <c r="AN67" s="88">
        <v>342</v>
      </c>
      <c r="AO67" s="57"/>
      <c r="AP67" s="57"/>
      <c r="AQ67" s="57"/>
      <c r="AR67" s="57">
        <f>ROUND((Tabla122323[[#This Row],[Columna36]]*0.4),0)</f>
        <v>35</v>
      </c>
      <c r="AS67" s="57">
        <f>Tabla122323[[#This Row],[Columna362]]</f>
        <v>88</v>
      </c>
      <c r="AT67" s="88">
        <v>88</v>
      </c>
      <c r="AU67" s="57"/>
      <c r="AV67" s="57"/>
      <c r="AW67" s="57"/>
      <c r="AX67" s="57">
        <f>ROUND((Tabla122323[[#This Row],[Columna41]]*0.4),0)</f>
        <v>14</v>
      </c>
      <c r="AY67" s="57">
        <f>Tabla122323[[#This Row],[Columna412]]</f>
        <v>34</v>
      </c>
      <c r="AZ67" s="88">
        <v>34</v>
      </c>
      <c r="BA67" s="57"/>
      <c r="BB67" s="57"/>
      <c r="BC67" s="57"/>
      <c r="BD67" s="57">
        <f>ROUND((Tabla122323[[#This Row],[Columna46]]*0.4),0)</f>
        <v>8</v>
      </c>
      <c r="BE67" s="57">
        <f>Tabla122323[[#This Row],[Columna462]]</f>
        <v>20</v>
      </c>
      <c r="BF67" s="88">
        <v>20</v>
      </c>
      <c r="BG67" s="57"/>
      <c r="BH67" s="57"/>
      <c r="BI67" s="57"/>
      <c r="BJ67" s="57">
        <f>ROUND((Tabla122323[[#This Row],[Columna51]]*0.4),0)</f>
        <v>2</v>
      </c>
      <c r="BK67" s="57">
        <f>Tabla122323[[#This Row],[Columna512]]</f>
        <v>4</v>
      </c>
      <c r="BL67" s="88">
        <v>4</v>
      </c>
      <c r="BM67" s="57"/>
      <c r="BN67" s="57"/>
      <c r="BO67" s="57"/>
      <c r="BP67" s="57">
        <f>ROUND((Tabla122323[[#This Row],[Columna56]]*0.4),0)</f>
        <v>1</v>
      </c>
      <c r="BQ67" s="57">
        <f>Tabla122323[[#This Row],[Columna562]]</f>
        <v>2</v>
      </c>
      <c r="BR67" s="88">
        <v>2</v>
      </c>
      <c r="BS67" s="57"/>
      <c r="BT67" s="57"/>
      <c r="BU67" s="57"/>
      <c r="BV67" s="57">
        <f>ROUND((Tabla122323[[#This Row],[Columna61]]*0.4),0)</f>
        <v>9</v>
      </c>
      <c r="BW67" s="57">
        <f>Tabla122323[[#This Row],[Columna612]]</f>
        <v>22</v>
      </c>
      <c r="BX67" s="88">
        <v>22</v>
      </c>
      <c r="BY67" s="57"/>
      <c r="BZ67" s="57"/>
      <c r="CA67" s="57"/>
      <c r="CB67" s="57">
        <f>ROUND((Tabla122323[[#This Row],[Columna66]]*0.4),0)</f>
        <v>8</v>
      </c>
      <c r="CC67" s="57">
        <f>Tabla122323[[#This Row],[Columna662]]</f>
        <v>20</v>
      </c>
      <c r="CD67" s="88">
        <v>20</v>
      </c>
      <c r="CE67" s="57"/>
      <c r="CF67" s="57"/>
      <c r="CG67" s="57"/>
      <c r="CH67" s="57">
        <f>ROUND((Tabla122323[[#This Row],[Columna71]]*0.4),0)</f>
        <v>23</v>
      </c>
      <c r="CI67" s="57">
        <f>Tabla122323[[#This Row],[Columna712]]</f>
        <v>58</v>
      </c>
      <c r="CJ67" s="88">
        <v>58</v>
      </c>
      <c r="CK67" s="57"/>
      <c r="CL67" s="57"/>
      <c r="CM67" s="57"/>
      <c r="CN67" s="57">
        <f>ROUND((Tabla122323[[#This Row],[Columna76]]*0.4),0)</f>
        <v>7</v>
      </c>
      <c r="CO67" s="57">
        <f>Tabla122323[[#This Row],[Columna762]]</f>
        <v>18</v>
      </c>
      <c r="CP67" s="88">
        <v>18</v>
      </c>
      <c r="CQ67" s="57"/>
      <c r="CR67" s="57"/>
      <c r="CS67" s="57"/>
      <c r="CT67" s="57">
        <f>ROUND((Tabla122323[[#This Row],[Columna81]]*0.4),0)</f>
        <v>7</v>
      </c>
      <c r="CU67" s="57">
        <f>Tabla122323[[#This Row],[Columna812]]</f>
        <v>18</v>
      </c>
      <c r="CV67" s="88">
        <v>18</v>
      </c>
      <c r="CW67" s="57"/>
      <c r="CX67" s="57"/>
      <c r="CY67" s="57"/>
      <c r="CZ67" s="57">
        <f>ROUND((Tabla122323[[#This Row],[Columna86]]*0.4),0)</f>
        <v>3</v>
      </c>
      <c r="DA67" s="57">
        <f>Tabla122323[[#This Row],[Columna862]]</f>
        <v>8</v>
      </c>
      <c r="DB67" s="88">
        <v>8</v>
      </c>
      <c r="DC67" s="57"/>
      <c r="DD67" s="57"/>
      <c r="DE67" s="57"/>
      <c r="DF67" s="57">
        <f>ROUND((Tabla122323[[#This Row],[Columna91]]*0.4),0)</f>
        <v>11</v>
      </c>
      <c r="DG67" s="57">
        <f>Tabla122323[[#This Row],[Columna912]]</f>
        <v>28</v>
      </c>
      <c r="DH67" s="88">
        <v>28</v>
      </c>
      <c r="DI67" s="57"/>
      <c r="DJ67" s="57"/>
      <c r="DK67" s="57"/>
      <c r="DL67" s="57">
        <f>ROUND((Tabla122323[[#This Row],[Columna96]]*0.4),0)</f>
        <v>20</v>
      </c>
      <c r="DM67" s="57">
        <f>Tabla122323[[#This Row],[Columna962]]</f>
        <v>50</v>
      </c>
      <c r="DN67" s="88">
        <v>50</v>
      </c>
      <c r="DO67" s="57"/>
      <c r="DP67" s="57"/>
      <c r="DQ67" s="57"/>
      <c r="DR67" s="57">
        <f>ROUND((Tabla122323[[#This Row],[Columna101]]*0.4),0)</f>
        <v>5</v>
      </c>
      <c r="DS67" s="57">
        <f>Tabla122323[[#This Row],[Columna1012]]</f>
        <v>12</v>
      </c>
      <c r="DT67" s="88">
        <v>12</v>
      </c>
      <c r="DU67" s="57"/>
      <c r="DV67" s="57"/>
      <c r="DW67" s="57"/>
      <c r="DX67" s="57">
        <f>ROUND((Tabla122323[[#This Row],[Columna106]]*0.4),0)</f>
        <v>4</v>
      </c>
      <c r="DY67" s="57">
        <f>Tabla122323[[#This Row],[Columna1062]]</f>
        <v>10</v>
      </c>
      <c r="DZ67" s="88">
        <v>10</v>
      </c>
      <c r="EA67" s="57"/>
      <c r="EB67" s="57"/>
      <c r="EC67" s="57"/>
      <c r="ED67" s="57">
        <f>ROUND((Tabla122323[[#This Row],[Columna111]]*0.4),0)</f>
        <v>4</v>
      </c>
      <c r="EE67" s="57">
        <f>Tabla122323[[#This Row],[Columna1112]]</f>
        <v>10</v>
      </c>
      <c r="EF67" s="88">
        <v>10</v>
      </c>
      <c r="EG67" s="57"/>
      <c r="EH67" s="57"/>
      <c r="EI67" s="57"/>
      <c r="EJ67" s="57">
        <f>ROUND((Tabla122323[[#This Row],[Columna116]]*0.4),0)</f>
        <v>1</v>
      </c>
      <c r="EK67" s="57">
        <f>Tabla122323[[#This Row],[Columna1162]]</f>
        <v>2</v>
      </c>
      <c r="EL67" s="88">
        <v>2</v>
      </c>
      <c r="EM67" s="57"/>
      <c r="EN67" s="57"/>
      <c r="EO67" s="57"/>
      <c r="EP67" s="71"/>
      <c r="ER67" s="64"/>
      <c r="ES67" s="64"/>
    </row>
    <row r="68" spans="1:149" s="69" customFormat="1" ht="13.5">
      <c r="A68" s="180">
        <v>50</v>
      </c>
      <c r="B68" s="63"/>
      <c r="C68" s="84">
        <v>35501</v>
      </c>
      <c r="D68" s="72" t="s">
        <v>336</v>
      </c>
      <c r="E68" s="57" t="s">
        <v>107</v>
      </c>
      <c r="F68" s="82">
        <f>Tabla122323[[#This Row],[Columna5]]+Tabla122323[[#This Row],[Columna10]]+Tabla122323[[#This Row],[Columna15]]+Tabla122323[[#This Row],[Columna20]]+Tabla122323[[#This Row],[Columna25]]+Tabla122323[[#This Row],[Columna30]]+Tabla122323[[#This Row],[Columna35]]+Tabla122323[[#This Row],[Columna40]]+Tabla122323[[#This Row],[Columna45]]+Tabla122323[[#This Row],[Columna50]]+Tabla122323[[#This Row],[Columna55]]+Tabla122323[[#This Row],[Columna60]]+Tabla122323[[#This Row],[Columna65]]+Tabla122323[[#This Row],[Columna70]]+Tabla122323[[#This Row],[Columna75]]+Tabla122323[[#This Row],[Columna80]]+Tabla122323[[#This Row],[Columna85]]+Tabla122323[[#This Row],[Columna90]]+Tabla122323[[#This Row],[Columna95]]+Tabla122323[[#This Row],[Columna100]]+Tabla122323[[#This Row],[Columna105]]+Tabla122323[[#This Row],[Columna110]]+Tabla122323[[#This Row],[Columna115]]</f>
        <v>353</v>
      </c>
      <c r="G68" s="82">
        <f>Tabla122323[[#This Row],[Columna6]]+Tabla122323[[#This Row],[Columna11]]+Tabla122323[[#This Row],[Columna16]]+Tabla122323[[#This Row],[Columna21]]+Tabla122323[[#This Row],[Columna26]]+Tabla122323[[#This Row],[Columna31]]+Tabla122323[[#This Row],[Columna36]]+Tabla122323[[#This Row],[Columna41]]+Tabla122323[[#This Row],[Columna46]]+Tabla122323[[#This Row],[Columna51]]+Tabla122323[[#This Row],[Columna56]]+Tabla122323[[#This Row],[Columna61]]+Tabla122323[[#This Row],[Columna66]]+Tabla122323[[#This Row],[Columna71]]+Tabla122323[[#This Row],[Columna76]]+Tabla122323[[#This Row],[Columna81]]+Tabla122323[[#This Row],[Columna86]]+Tabla122323[[#This Row],[Columna91]]+Tabla122323[[#This Row],[Columna96]]+Tabla122323[[#This Row],[Columna101]]+Tabla122323[[#This Row],[Columna106]]+Tabla122323[[#This Row],[Columna111]]+Tabla122323[[#This Row],[Columna116]]</f>
        <v>880</v>
      </c>
      <c r="H68" s="57">
        <f>ROUND((Tabla122323[[#This Row],[Columna6]]*0.4),0)</f>
        <v>1</v>
      </c>
      <c r="I68" s="57">
        <f>Tabla122323[[#This Row],[Columna610]]</f>
        <v>2</v>
      </c>
      <c r="J68" s="99">
        <v>2</v>
      </c>
      <c r="K68" s="75"/>
      <c r="L68" s="75"/>
      <c r="M68" s="75"/>
      <c r="N68" s="57">
        <f>ROUND((Tabla122323[[#This Row],[Columna11]]*0.4),0)</f>
        <v>36</v>
      </c>
      <c r="O68" s="57">
        <f>Tabla122323[[#This Row],[Columna1110]]</f>
        <v>90</v>
      </c>
      <c r="P68" s="93">
        <v>90</v>
      </c>
      <c r="Q68" s="57"/>
      <c r="R68" s="57"/>
      <c r="S68" s="57"/>
      <c r="T68" s="57">
        <f>ROUND((Tabla122323[[#This Row],[Columna16]]*0.4),0)</f>
        <v>3</v>
      </c>
      <c r="U68" s="57">
        <f>Tabla122323[[#This Row],[Columna162]]</f>
        <v>8</v>
      </c>
      <c r="V68" s="93">
        <v>8</v>
      </c>
      <c r="W68" s="57"/>
      <c r="X68" s="57"/>
      <c r="Y68" s="57"/>
      <c r="Z68" s="57">
        <f>ROUND((Tabla122323[[#This Row],[Columna21]]*0.4),0)</f>
        <v>2</v>
      </c>
      <c r="AA68" s="57">
        <f>Tabla122323[[#This Row],[Columna212]]</f>
        <v>4</v>
      </c>
      <c r="AB68" s="93">
        <v>4</v>
      </c>
      <c r="AC68" s="57"/>
      <c r="AD68" s="57"/>
      <c r="AE68" s="57"/>
      <c r="AF68" s="57">
        <f>ROUND((Tabla122323[[#This Row],[Columna26]]*0.4),0)</f>
        <v>12</v>
      </c>
      <c r="AG68" s="57">
        <f>Tabla122323[[#This Row],[Columna262]]</f>
        <v>30</v>
      </c>
      <c r="AH68" s="93">
        <v>30</v>
      </c>
      <c r="AI68" s="57"/>
      <c r="AJ68" s="57"/>
      <c r="AK68" s="57"/>
      <c r="AL68" s="57">
        <f>ROUND((Tabla122323[[#This Row],[Columna31]]*0.4),0)</f>
        <v>137</v>
      </c>
      <c r="AM68" s="57">
        <f>Tabla122323[[#This Row],[Columna312]]</f>
        <v>342</v>
      </c>
      <c r="AN68" s="93">
        <v>342</v>
      </c>
      <c r="AO68" s="57"/>
      <c r="AP68" s="57"/>
      <c r="AQ68" s="57"/>
      <c r="AR68" s="57">
        <f>ROUND((Tabla122323[[#This Row],[Columna36]]*0.4),0)</f>
        <v>35</v>
      </c>
      <c r="AS68" s="57">
        <f>Tabla122323[[#This Row],[Columna362]]</f>
        <v>88</v>
      </c>
      <c r="AT68" s="93">
        <v>88</v>
      </c>
      <c r="AU68" s="57"/>
      <c r="AV68" s="57"/>
      <c r="AW68" s="57"/>
      <c r="AX68" s="57">
        <f>ROUND((Tabla122323[[#This Row],[Columna41]]*0.4),0)</f>
        <v>14</v>
      </c>
      <c r="AY68" s="57">
        <f>Tabla122323[[#This Row],[Columna412]]</f>
        <v>34</v>
      </c>
      <c r="AZ68" s="93">
        <v>34</v>
      </c>
      <c r="BA68" s="57"/>
      <c r="BB68" s="57"/>
      <c r="BC68" s="57"/>
      <c r="BD68" s="57">
        <f>ROUND((Tabla122323[[#This Row],[Columna46]]*0.4),0)</f>
        <v>8</v>
      </c>
      <c r="BE68" s="57">
        <f>Tabla122323[[#This Row],[Columna462]]</f>
        <v>20</v>
      </c>
      <c r="BF68" s="93">
        <v>20</v>
      </c>
      <c r="BG68" s="57"/>
      <c r="BH68" s="57"/>
      <c r="BI68" s="57"/>
      <c r="BJ68" s="57">
        <f>ROUND((Tabla122323[[#This Row],[Columna51]]*0.4),0)</f>
        <v>2</v>
      </c>
      <c r="BK68" s="57">
        <f>Tabla122323[[#This Row],[Columna512]]</f>
        <v>4</v>
      </c>
      <c r="BL68" s="93">
        <v>4</v>
      </c>
      <c r="BM68" s="57"/>
      <c r="BN68" s="57"/>
      <c r="BO68" s="57"/>
      <c r="BP68" s="57">
        <f>ROUND((Tabla122323[[#This Row],[Columna56]]*0.4),0)</f>
        <v>1</v>
      </c>
      <c r="BQ68" s="57">
        <f>Tabla122323[[#This Row],[Columna562]]</f>
        <v>2</v>
      </c>
      <c r="BR68" s="93">
        <v>2</v>
      </c>
      <c r="BS68" s="57"/>
      <c r="BT68" s="57"/>
      <c r="BU68" s="57"/>
      <c r="BV68" s="57">
        <f>ROUND((Tabla122323[[#This Row],[Columna61]]*0.4),0)</f>
        <v>9</v>
      </c>
      <c r="BW68" s="57">
        <f>Tabla122323[[#This Row],[Columna612]]</f>
        <v>22</v>
      </c>
      <c r="BX68" s="93">
        <v>22</v>
      </c>
      <c r="BY68" s="57"/>
      <c r="BZ68" s="57"/>
      <c r="CA68" s="57"/>
      <c r="CB68" s="57">
        <f>ROUND((Tabla122323[[#This Row],[Columna66]]*0.4),0)</f>
        <v>8</v>
      </c>
      <c r="CC68" s="57">
        <f>Tabla122323[[#This Row],[Columna662]]</f>
        <v>20</v>
      </c>
      <c r="CD68" s="93">
        <v>20</v>
      </c>
      <c r="CE68" s="57"/>
      <c r="CF68" s="57"/>
      <c r="CG68" s="57"/>
      <c r="CH68" s="57">
        <f>ROUND((Tabla122323[[#This Row],[Columna71]]*0.4),0)</f>
        <v>23</v>
      </c>
      <c r="CI68" s="57">
        <f>Tabla122323[[#This Row],[Columna712]]</f>
        <v>58</v>
      </c>
      <c r="CJ68" s="93">
        <v>58</v>
      </c>
      <c r="CK68" s="57"/>
      <c r="CL68" s="57"/>
      <c r="CM68" s="57"/>
      <c r="CN68" s="57">
        <f>ROUND((Tabla122323[[#This Row],[Columna76]]*0.4),0)</f>
        <v>7</v>
      </c>
      <c r="CO68" s="57">
        <f>Tabla122323[[#This Row],[Columna762]]</f>
        <v>18</v>
      </c>
      <c r="CP68" s="93">
        <v>18</v>
      </c>
      <c r="CQ68" s="57"/>
      <c r="CR68" s="57"/>
      <c r="CS68" s="57"/>
      <c r="CT68" s="57">
        <f>ROUND((Tabla122323[[#This Row],[Columna81]]*0.4),0)</f>
        <v>7</v>
      </c>
      <c r="CU68" s="57">
        <f>Tabla122323[[#This Row],[Columna812]]</f>
        <v>18</v>
      </c>
      <c r="CV68" s="93">
        <v>18</v>
      </c>
      <c r="CW68" s="57"/>
      <c r="CX68" s="57"/>
      <c r="CY68" s="57"/>
      <c r="CZ68" s="57">
        <f>ROUND((Tabla122323[[#This Row],[Columna86]]*0.4),0)</f>
        <v>3</v>
      </c>
      <c r="DA68" s="57">
        <f>Tabla122323[[#This Row],[Columna862]]</f>
        <v>8</v>
      </c>
      <c r="DB68" s="93">
        <v>8</v>
      </c>
      <c r="DC68" s="57"/>
      <c r="DD68" s="57"/>
      <c r="DE68" s="57"/>
      <c r="DF68" s="57">
        <f>ROUND((Tabla122323[[#This Row],[Columna91]]*0.4),0)</f>
        <v>11</v>
      </c>
      <c r="DG68" s="57">
        <f>Tabla122323[[#This Row],[Columna912]]</f>
        <v>28</v>
      </c>
      <c r="DH68" s="93">
        <v>28</v>
      </c>
      <c r="DI68" s="57"/>
      <c r="DJ68" s="57"/>
      <c r="DK68" s="57"/>
      <c r="DL68" s="57">
        <f>ROUND((Tabla122323[[#This Row],[Columna96]]*0.4),0)</f>
        <v>20</v>
      </c>
      <c r="DM68" s="57">
        <f>Tabla122323[[#This Row],[Columna962]]</f>
        <v>50</v>
      </c>
      <c r="DN68" s="93">
        <v>50</v>
      </c>
      <c r="DO68" s="57"/>
      <c r="DP68" s="57"/>
      <c r="DQ68" s="57"/>
      <c r="DR68" s="57">
        <f>ROUND((Tabla122323[[#This Row],[Columna101]]*0.4),0)</f>
        <v>5</v>
      </c>
      <c r="DS68" s="57">
        <f>Tabla122323[[#This Row],[Columna1012]]</f>
        <v>12</v>
      </c>
      <c r="DT68" s="93">
        <v>12</v>
      </c>
      <c r="DU68" s="57"/>
      <c r="DV68" s="57"/>
      <c r="DW68" s="57"/>
      <c r="DX68" s="57">
        <f>ROUND((Tabla122323[[#This Row],[Columna106]]*0.4),0)</f>
        <v>4</v>
      </c>
      <c r="DY68" s="57">
        <f>Tabla122323[[#This Row],[Columna1062]]</f>
        <v>10</v>
      </c>
      <c r="DZ68" s="93">
        <v>10</v>
      </c>
      <c r="EA68" s="57"/>
      <c r="EB68" s="57"/>
      <c r="EC68" s="57"/>
      <c r="ED68" s="57">
        <f>ROUND((Tabla122323[[#This Row],[Columna111]]*0.4),0)</f>
        <v>4</v>
      </c>
      <c r="EE68" s="57">
        <f>Tabla122323[[#This Row],[Columna1112]]</f>
        <v>10</v>
      </c>
      <c r="EF68" s="93">
        <v>10</v>
      </c>
      <c r="EG68" s="57"/>
      <c r="EH68" s="57"/>
      <c r="EI68" s="57"/>
      <c r="EJ68" s="57">
        <f>ROUND((Tabla122323[[#This Row],[Columna116]]*0.4),0)</f>
        <v>1</v>
      </c>
      <c r="EK68" s="57">
        <f>Tabla122323[[#This Row],[Columna1162]]</f>
        <v>2</v>
      </c>
      <c r="EL68" s="100">
        <v>2</v>
      </c>
      <c r="EM68" s="61"/>
      <c r="EN68" s="61"/>
      <c r="EO68" s="61"/>
      <c r="EP68" s="71"/>
      <c r="ER68" s="64"/>
      <c r="ES68" s="64"/>
    </row>
    <row r="69" spans="1:149">
      <c r="D69" s="54"/>
      <c r="E69" s="55"/>
      <c r="F69" s="83">
        <f>SUM(F19:F68)</f>
        <v>20684</v>
      </c>
      <c r="G69" s="83">
        <f>SUM(G19:G68)</f>
        <v>51748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  <c r="AN69" s="55"/>
      <c r="AO69" s="55"/>
      <c r="AP69" s="55"/>
      <c r="AQ69" s="55"/>
      <c r="AR69" s="55"/>
      <c r="AS69" s="55"/>
      <c r="AT69" s="55"/>
      <c r="AU69" s="55"/>
      <c r="AV69" s="55"/>
      <c r="AW69" s="55"/>
      <c r="AX69" s="55"/>
      <c r="AY69" s="55"/>
      <c r="AZ69" s="55"/>
      <c r="BA69" s="55"/>
      <c r="BB69" s="55"/>
      <c r="BC69" s="55"/>
      <c r="BD69" s="55"/>
      <c r="BE69" s="55"/>
      <c r="BF69" s="55"/>
      <c r="BG69" s="55"/>
      <c r="BH69" s="55"/>
      <c r="BI69" s="55"/>
      <c r="BJ69" s="55"/>
      <c r="BK69" s="55"/>
      <c r="BL69" s="55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5"/>
      <c r="DC69" s="55"/>
      <c r="DD69" s="55"/>
      <c r="DE69" s="55"/>
      <c r="DF69" s="55"/>
      <c r="DG69" s="55"/>
      <c r="DH69" s="55"/>
      <c r="DI69" s="55"/>
      <c r="DJ69" s="55"/>
      <c r="DK69" s="55"/>
      <c r="DL69" s="55"/>
      <c r="DM69" s="55"/>
      <c r="DN69" s="55"/>
      <c r="DO69" s="55"/>
      <c r="DP69" s="55"/>
      <c r="DQ69" s="55"/>
      <c r="DR69" s="55"/>
      <c r="DS69" s="55"/>
      <c r="DT69" s="55"/>
      <c r="DU69" s="55"/>
      <c r="DV69" s="55"/>
      <c r="DW69" s="55"/>
      <c r="DX69" s="55"/>
      <c r="DY69" s="55"/>
      <c r="DZ69" s="55"/>
      <c r="EA69" s="55"/>
      <c r="EB69" s="55"/>
      <c r="EC69" s="55"/>
      <c r="ED69" s="55"/>
      <c r="EE69" s="55"/>
      <c r="EF69" s="55"/>
      <c r="EG69" s="55"/>
      <c r="EH69" s="55"/>
      <c r="EI69" s="55"/>
      <c r="EJ69" s="55"/>
      <c r="EK69" s="55"/>
      <c r="EL69" s="55"/>
      <c r="EM69" s="55"/>
      <c r="EN69" s="55"/>
      <c r="EO69" s="55"/>
      <c r="EP69" s="53"/>
      <c r="ER69" s="64"/>
    </row>
    <row r="72" spans="1:149">
      <c r="T72" s="8">
        <f>SUM(T19:T69)</f>
        <v>178</v>
      </c>
      <c r="Z72" s="8">
        <f>SUM(Z19:Z69)</f>
        <v>108</v>
      </c>
      <c r="AF72" s="8">
        <f>SUM(AF19:AF69)</f>
        <v>708</v>
      </c>
      <c r="AL72" s="8">
        <f>SUM(AL19:AL69)</f>
        <v>8078</v>
      </c>
    </row>
    <row r="75" spans="1:149">
      <c r="D75" s="16" t="s">
        <v>76</v>
      </c>
    </row>
  </sheetData>
  <sheetProtection formatCells="0" insertHyperlinks="0" sort="0" pivotTables="0"/>
  <autoFilter ref="B16:EP17">
    <filterColumn colId="4" showButton="0"/>
    <filterColumn colId="6" showButton="0"/>
    <filterColumn colId="7" showButton="0"/>
    <filterColumn colId="8" showButton="0"/>
    <filterColumn colId="9" showButton="0"/>
    <filterColumn colId="10" showButton="0"/>
    <filterColumn colId="12" showButton="0"/>
    <filterColumn colId="13" showButton="0"/>
    <filterColumn colId="14" showButton="0"/>
    <filterColumn colId="15" showButton="0"/>
    <filterColumn colId="16" showButton="0"/>
    <filterColumn colId="18" showButton="0"/>
    <filterColumn colId="19" showButton="0"/>
    <filterColumn colId="20" showButton="0"/>
    <filterColumn colId="21" showButton="0"/>
    <filterColumn colId="22" showButton="0"/>
    <filterColumn colId="24" showButton="0"/>
    <filterColumn colId="25" showButton="0"/>
    <filterColumn colId="26" showButton="0"/>
    <filterColumn colId="27" showButton="0"/>
    <filterColumn colId="28" showButton="0"/>
    <filterColumn colId="30" showButton="0"/>
    <filterColumn colId="31" showButton="0"/>
    <filterColumn colId="32" showButton="0"/>
    <filterColumn colId="33" showButton="0"/>
    <filterColumn colId="34" showButton="0"/>
    <filterColumn colId="36" showButton="0"/>
    <filterColumn colId="37" showButton="0"/>
    <filterColumn colId="38" showButton="0"/>
    <filterColumn colId="39" showButton="0"/>
    <filterColumn colId="40" showButton="0"/>
    <filterColumn colId="42" showButton="0"/>
    <filterColumn colId="43" showButton="0"/>
    <filterColumn colId="44" showButton="0"/>
    <filterColumn colId="45" showButton="0"/>
    <filterColumn colId="46" showButton="0"/>
    <filterColumn colId="48" showButton="0"/>
    <filterColumn colId="49" showButton="0"/>
    <filterColumn colId="50" showButton="0"/>
    <filterColumn colId="51" showButton="0"/>
    <filterColumn colId="52" showButton="0"/>
    <filterColumn colId="54" showButton="0"/>
    <filterColumn colId="55" showButton="0"/>
    <filterColumn colId="56" showButton="0"/>
    <filterColumn colId="57" showButton="0"/>
    <filterColumn colId="58" showButton="0"/>
    <filterColumn colId="60" showButton="0"/>
    <filterColumn colId="61" showButton="0"/>
    <filterColumn colId="62" showButton="0"/>
    <filterColumn colId="63" showButton="0"/>
    <filterColumn colId="64" showButton="0"/>
    <filterColumn colId="66" showButton="0"/>
    <filterColumn colId="67" showButton="0"/>
    <filterColumn colId="68" showButton="0"/>
    <filterColumn colId="69" showButton="0"/>
    <filterColumn colId="70" showButton="0"/>
    <filterColumn colId="72" showButton="0"/>
    <filterColumn colId="73" showButton="0"/>
    <filterColumn colId="74" showButton="0"/>
    <filterColumn colId="75" showButton="0"/>
    <filterColumn colId="76" showButton="0"/>
    <filterColumn colId="78" showButton="0"/>
    <filterColumn colId="79" showButton="0"/>
    <filterColumn colId="80" showButton="0"/>
    <filterColumn colId="81" showButton="0"/>
    <filterColumn colId="82" showButton="0"/>
    <filterColumn colId="84" showButton="0"/>
    <filterColumn colId="85" showButton="0"/>
    <filterColumn colId="86" showButton="0"/>
    <filterColumn colId="87" showButton="0"/>
    <filterColumn colId="88" showButton="0"/>
    <filterColumn colId="90" showButton="0"/>
    <filterColumn colId="91" showButton="0"/>
    <filterColumn colId="92" showButton="0"/>
    <filterColumn colId="93" showButton="0"/>
    <filterColumn colId="94" showButton="0"/>
    <filterColumn colId="96" showButton="0"/>
    <filterColumn colId="97" showButton="0"/>
    <filterColumn colId="98" showButton="0"/>
    <filterColumn colId="99" showButton="0"/>
    <filterColumn colId="100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8" showButton="0"/>
    <filterColumn colId="109" showButton="0"/>
    <filterColumn colId="110" showButton="0"/>
    <filterColumn colId="111" showButton="0"/>
    <filterColumn colId="112" showButton="0"/>
    <filterColumn colId="114" showButton="0"/>
    <filterColumn colId="115" showButton="0"/>
    <filterColumn colId="116" showButton="0"/>
    <filterColumn colId="117" showButton="0"/>
    <filterColumn colId="118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6" showButton="0"/>
    <filterColumn colId="127" showButton="0"/>
    <filterColumn colId="128" showButton="0"/>
    <filterColumn colId="129" showButton="0"/>
    <filterColumn colId="130" showButton="0"/>
    <filterColumn colId="132" showButton="0"/>
    <filterColumn colId="133" showButton="0"/>
    <filterColumn colId="134" showButton="0"/>
    <filterColumn colId="135" showButton="0"/>
    <filterColumn colId="136" showButton="0"/>
    <filterColumn colId="138" showButton="0"/>
    <filterColumn colId="139" showButton="0"/>
    <filterColumn colId="140" showButton="0"/>
    <filterColumn colId="141" showButton="0"/>
    <filterColumn colId="142" showButton="0"/>
  </autoFilter>
  <dataConsolidate/>
  <mergeCells count="29">
    <mergeCell ref="C7:E7"/>
    <mergeCell ref="C8:D8"/>
    <mergeCell ref="C9:M9"/>
    <mergeCell ref="C10:E10"/>
    <mergeCell ref="C13:E13"/>
    <mergeCell ref="EJ16:EO16"/>
    <mergeCell ref="BV16:CA16"/>
    <mergeCell ref="CB16:CG16"/>
    <mergeCell ref="CH16:CM16"/>
    <mergeCell ref="CN16:CS16"/>
    <mergeCell ref="CT16:CY16"/>
    <mergeCell ref="CZ16:DE16"/>
    <mergeCell ref="DF16:DK16"/>
    <mergeCell ref="DL16:DQ16"/>
    <mergeCell ref="DR16:DW16"/>
    <mergeCell ref="DX16:EC16"/>
    <mergeCell ref="ED16:EI16"/>
    <mergeCell ref="BP16:BU16"/>
    <mergeCell ref="F16:G16"/>
    <mergeCell ref="H16:M16"/>
    <mergeCell ref="N16:S16"/>
    <mergeCell ref="T16:Y16"/>
    <mergeCell ref="Z16:AE16"/>
    <mergeCell ref="AF16:AK16"/>
    <mergeCell ref="AL16:AQ16"/>
    <mergeCell ref="AR16:AW16"/>
    <mergeCell ref="AX16:BC16"/>
    <mergeCell ref="BD16:BI16"/>
    <mergeCell ref="BJ16:BO16"/>
  </mergeCells>
  <printOptions horizontalCentered="1" verticalCentered="1"/>
  <pageMargins left="0.19685039370078741" right="0.19685039370078741" top="0.74803149606299213" bottom="0.74803149606299213" header="0.31496062992125984" footer="0.31496062992125984"/>
  <pageSetup scale="4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10</vt:i4>
      </vt:variant>
    </vt:vector>
  </HeadingPairs>
  <TitlesOfParts>
    <vt:vector size="14" baseType="lpstr">
      <vt:lpstr>Instrucciones</vt:lpstr>
      <vt:lpstr>Datos Generales </vt:lpstr>
      <vt:lpstr>Cuestionario</vt:lpstr>
      <vt:lpstr>FOCON 04 </vt:lpstr>
      <vt:lpstr>'Datos Generales '!Área_de_impresión</vt:lpstr>
      <vt:lpstr>'FOCON 04 '!Área_de_impresión</vt:lpstr>
      <vt:lpstr>Instrucciones!Área_de_impresión</vt:lpstr>
      <vt:lpstr>'FOCON 04 '!FOCCON</vt:lpstr>
      <vt:lpstr>'FOCON 04 '!FOCON</vt:lpstr>
      <vt:lpstr>'FOCON 04 '!FOCON2</vt:lpstr>
      <vt:lpstr>'FOCON 04 '!OLE_LINK1</vt:lpstr>
      <vt:lpstr>'FOCON 04 '!OLE_LINK2</vt:lpstr>
      <vt:lpstr>'Datos Generales '!Títulos_a_imprimir</vt:lpstr>
      <vt:lpstr>'FOCON 04 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Jose Francisco Lara Hernández</cp:lastModifiedBy>
  <cp:lastPrinted>2026-02-12T21:08:34Z</cp:lastPrinted>
  <dcterms:created xsi:type="dcterms:W3CDTF">2013-09-20T16:17:22Z</dcterms:created>
  <dcterms:modified xsi:type="dcterms:W3CDTF">2026-02-12T21:15:25Z</dcterms:modified>
</cp:coreProperties>
</file>