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C:\Users\dpiotra\Documents\"/>
    </mc:Choice>
  </mc:AlternateContent>
  <bookViews>
    <workbookView xWindow="0" yWindow="0" windowWidth="28800" windowHeight="11835" tabRatio="745"/>
  </bookViews>
  <sheets>
    <sheet name="Financiamiento" sheetId="10" r:id="rId1"/>
  </sheets>
  <definedNames>
    <definedName name="_xlnm.Print_Area" localSheetId="0">Financiamiento!$A$1:$K$408</definedName>
    <definedName name="_xlnm.Print_Titles" localSheetId="0">Financiamiento!$1:$7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00" i="10" l="1"/>
  <c r="E400" i="10"/>
  <c r="F400" i="10"/>
  <c r="D400" i="10"/>
  <c r="E377" i="10" l="1"/>
  <c r="F377" i="10"/>
  <c r="D377" i="10"/>
  <c r="F387" i="10" l="1"/>
  <c r="E387" i="10"/>
  <c r="D387" i="10"/>
  <c r="F368" i="10" l="1"/>
  <c r="E368" i="10"/>
  <c r="D368" i="10"/>
  <c r="F359" i="10"/>
  <c r="E359" i="10"/>
  <c r="D359" i="10"/>
  <c r="E357" i="10" l="1"/>
  <c r="D357" i="10"/>
  <c r="E356" i="10"/>
  <c r="D356" i="10"/>
  <c r="E355" i="10"/>
  <c r="D355" i="10"/>
  <c r="E354" i="10"/>
  <c r="D354" i="10"/>
  <c r="E353" i="10"/>
  <c r="D353" i="10"/>
  <c r="E352" i="10"/>
  <c r="D352" i="10"/>
  <c r="E351" i="10"/>
  <c r="D351" i="10"/>
  <c r="F350" i="10"/>
  <c r="E348" i="10"/>
  <c r="D348" i="10"/>
  <c r="E347" i="10"/>
  <c r="D347" i="10"/>
  <c r="E346" i="10"/>
  <c r="D346" i="10"/>
  <c r="E345" i="10"/>
  <c r="D345" i="10"/>
  <c r="E344" i="10"/>
  <c r="D344" i="10"/>
  <c r="E343" i="10"/>
  <c r="D343" i="10"/>
  <c r="E342" i="10"/>
  <c r="D342" i="10"/>
  <c r="F341" i="10"/>
  <c r="D350" i="10" l="1"/>
  <c r="E350" i="10"/>
  <c r="D341" i="10"/>
  <c r="E341" i="10"/>
  <c r="E339" i="10" l="1"/>
  <c r="D339" i="10"/>
  <c r="E338" i="10"/>
  <c r="D338" i="10"/>
  <c r="E337" i="10"/>
  <c r="D337" i="10"/>
  <c r="E336" i="10"/>
  <c r="D336" i="10"/>
  <c r="E335" i="10"/>
  <c r="D335" i="10"/>
  <c r="E334" i="10"/>
  <c r="D334" i="10"/>
  <c r="E333" i="10"/>
  <c r="D333" i="10"/>
  <c r="F332" i="10"/>
  <c r="E329" i="10"/>
  <c r="D329" i="10"/>
  <c r="E328" i="10"/>
  <c r="D328" i="10"/>
  <c r="E327" i="10"/>
  <c r="D327" i="10"/>
  <c r="E326" i="10"/>
  <c r="D326" i="10"/>
  <c r="E325" i="10"/>
  <c r="D325" i="10"/>
  <c r="E324" i="10"/>
  <c r="D324" i="10"/>
  <c r="E323" i="10"/>
  <c r="D323" i="10"/>
  <c r="F322" i="10"/>
  <c r="D332" i="10" l="1"/>
  <c r="E332" i="10"/>
  <c r="E322" i="10"/>
  <c r="D322" i="10"/>
  <c r="F313" i="10"/>
  <c r="E310" i="10"/>
  <c r="D310" i="10"/>
  <c r="F304" i="10"/>
  <c r="I293" i="10" l="1"/>
  <c r="E320" i="10" l="1"/>
  <c r="D320" i="10"/>
  <c r="E319" i="10"/>
  <c r="D319" i="10"/>
  <c r="E318" i="10"/>
  <c r="D318" i="10"/>
  <c r="E317" i="10"/>
  <c r="D317" i="10"/>
  <c r="E316" i="10"/>
  <c r="D316" i="10"/>
  <c r="E315" i="10"/>
  <c r="D315" i="10"/>
  <c r="E314" i="10"/>
  <c r="D314" i="10"/>
  <c r="E311" i="10"/>
  <c r="D311" i="10"/>
  <c r="E309" i="10"/>
  <c r="D309" i="10"/>
  <c r="E308" i="10"/>
  <c r="D308" i="10"/>
  <c r="E307" i="10"/>
  <c r="D307" i="10"/>
  <c r="E306" i="10"/>
  <c r="D306" i="10"/>
  <c r="E305" i="10"/>
  <c r="D305" i="10"/>
  <c r="E313" i="10" l="1"/>
  <c r="E304" i="10"/>
  <c r="D313" i="10"/>
  <c r="D304" i="10"/>
  <c r="E254" i="10"/>
  <c r="D295" i="10" l="1"/>
  <c r="D296" i="10"/>
  <c r="D297" i="10"/>
  <c r="D298" i="10"/>
  <c r="D299" i="10"/>
  <c r="D300" i="10"/>
  <c r="D301" i="10"/>
  <c r="D302" i="10"/>
  <c r="D294" i="10"/>
  <c r="E295" i="10"/>
  <c r="E296" i="10"/>
  <c r="E297" i="10"/>
  <c r="E298" i="10"/>
  <c r="E299" i="10"/>
  <c r="E300" i="10"/>
  <c r="E301" i="10"/>
  <c r="E302" i="10"/>
  <c r="E294" i="10"/>
  <c r="D284" i="10"/>
  <c r="D285" i="10"/>
  <c r="D286" i="10"/>
  <c r="D287" i="10"/>
  <c r="D288" i="10"/>
  <c r="D289" i="10"/>
  <c r="D290" i="10"/>
  <c r="D291" i="10"/>
  <c r="D283" i="10"/>
  <c r="E284" i="10"/>
  <c r="E285" i="10"/>
  <c r="E286" i="10"/>
  <c r="E287" i="10"/>
  <c r="E288" i="10"/>
  <c r="E289" i="10"/>
  <c r="E290" i="10"/>
  <c r="E291" i="10"/>
  <c r="E283" i="10"/>
  <c r="D273" i="10"/>
  <c r="D274" i="10"/>
  <c r="D275" i="10"/>
  <c r="D276" i="10"/>
  <c r="D277" i="10"/>
  <c r="D278" i="10"/>
  <c r="D279" i="10"/>
  <c r="D280" i="10"/>
  <c r="D272" i="10"/>
  <c r="E273" i="10"/>
  <c r="E274" i="10"/>
  <c r="E275" i="10"/>
  <c r="E276" i="10"/>
  <c r="E277" i="10"/>
  <c r="E278" i="10"/>
  <c r="E279" i="10"/>
  <c r="E280" i="10"/>
  <c r="E272" i="10"/>
  <c r="D262" i="10"/>
  <c r="D263" i="10"/>
  <c r="D264" i="10"/>
  <c r="D265" i="10"/>
  <c r="D266" i="10"/>
  <c r="D267" i="10"/>
  <c r="D268" i="10"/>
  <c r="D269" i="10"/>
  <c r="D261" i="10"/>
  <c r="E262" i="10"/>
  <c r="E263" i="10"/>
  <c r="E264" i="10"/>
  <c r="E265" i="10"/>
  <c r="E266" i="10"/>
  <c r="E267" i="10"/>
  <c r="E268" i="10"/>
  <c r="E269" i="10"/>
  <c r="E261" i="10"/>
  <c r="D251" i="10"/>
  <c r="D252" i="10"/>
  <c r="D253" i="10"/>
  <c r="D254" i="10"/>
  <c r="D255" i="10"/>
  <c r="D256" i="10"/>
  <c r="D257" i="10"/>
  <c r="D258" i="10"/>
  <c r="D250" i="10"/>
  <c r="E251" i="10"/>
  <c r="E252" i="10"/>
  <c r="E253" i="10"/>
  <c r="E255" i="10"/>
  <c r="E256" i="10"/>
  <c r="E257" i="10"/>
  <c r="E258" i="10"/>
  <c r="E250" i="10"/>
  <c r="D240" i="10"/>
  <c r="D241" i="10"/>
  <c r="D242" i="10"/>
  <c r="D243" i="10"/>
  <c r="D244" i="10"/>
  <c r="D245" i="10"/>
  <c r="D246" i="10"/>
  <c r="D247" i="10"/>
  <c r="D239" i="10"/>
  <c r="E240" i="10"/>
  <c r="E241" i="10"/>
  <c r="E242" i="10"/>
  <c r="E243" i="10"/>
  <c r="E244" i="10"/>
  <c r="E245" i="10"/>
  <c r="E246" i="10"/>
  <c r="E247" i="10"/>
  <c r="E239" i="10"/>
  <c r="E228" i="10"/>
  <c r="D228" i="10"/>
  <c r="F293" i="10"/>
  <c r="D293" i="10" s="1"/>
  <c r="E293" i="10" l="1"/>
  <c r="I282" i="10"/>
  <c r="F282" i="10"/>
  <c r="E282" i="10" l="1"/>
  <c r="D282" i="10"/>
  <c r="I271" i="10"/>
  <c r="F271" i="10"/>
  <c r="I260" i="10"/>
  <c r="F260" i="10"/>
  <c r="D260" i="10" l="1"/>
  <c r="E260" i="10"/>
  <c r="E271" i="10"/>
  <c r="D271" i="10"/>
  <c r="I249" i="10" l="1"/>
  <c r="F249" i="10"/>
  <c r="I238" i="10"/>
  <c r="F238" i="10"/>
  <c r="E238" i="10" l="1"/>
  <c r="D238" i="10"/>
  <c r="D249" i="10"/>
  <c r="E249" i="10"/>
  <c r="F9" i="10" l="1"/>
  <c r="F227" i="10"/>
  <c r="F194" i="10" l="1"/>
  <c r="F205" i="10"/>
  <c r="F216" i="10"/>
  <c r="I236" i="10" l="1"/>
  <c r="D236" i="10" s="1"/>
  <c r="E236" i="10"/>
  <c r="I235" i="10"/>
  <c r="D235" i="10" s="1"/>
  <c r="I234" i="10"/>
  <c r="D234" i="10" s="1"/>
  <c r="I232" i="10"/>
  <c r="D232" i="10" s="1"/>
  <c r="D229" i="10"/>
  <c r="D230" i="10"/>
  <c r="D231" i="10"/>
  <c r="D233" i="10"/>
  <c r="E229" i="10"/>
  <c r="E230" i="10"/>
  <c r="E231" i="10"/>
  <c r="E233" i="10"/>
  <c r="D218" i="10"/>
  <c r="D219" i="10"/>
  <c r="D220" i="10"/>
  <c r="D221" i="10"/>
  <c r="D222" i="10"/>
  <c r="D223" i="10"/>
  <c r="D224" i="10"/>
  <c r="D217" i="10"/>
  <c r="E218" i="10"/>
  <c r="E219" i="10"/>
  <c r="E220" i="10"/>
  <c r="E221" i="10"/>
  <c r="E222" i="10"/>
  <c r="E223" i="10"/>
  <c r="E224" i="10"/>
  <c r="E217" i="10"/>
  <c r="E235" i="10" l="1"/>
  <c r="E232" i="10"/>
  <c r="I227" i="10"/>
  <c r="E234" i="10"/>
  <c r="I225" i="10"/>
  <c r="I216" i="10" s="1"/>
  <c r="I214" i="10"/>
  <c r="D214" i="10" s="1"/>
  <c r="I212" i="10"/>
  <c r="D212" i="10" s="1"/>
  <c r="I210" i="10"/>
  <c r="D210" i="10" s="1"/>
  <c r="E207" i="10"/>
  <c r="E208" i="10"/>
  <c r="E209" i="10"/>
  <c r="E211" i="10"/>
  <c r="E213" i="10"/>
  <c r="D207" i="10"/>
  <c r="D208" i="10"/>
  <c r="D209" i="10"/>
  <c r="D211" i="10"/>
  <c r="D213" i="10"/>
  <c r="I206" i="10"/>
  <c r="D206" i="10" s="1"/>
  <c r="F18" i="10"/>
  <c r="I203" i="10"/>
  <c r="E203" i="10" s="1"/>
  <c r="I201" i="10"/>
  <c r="E201" i="10" s="1"/>
  <c r="I199" i="10"/>
  <c r="D199" i="10" s="1"/>
  <c r="E196" i="10"/>
  <c r="E197" i="10"/>
  <c r="E198" i="10"/>
  <c r="E200" i="10"/>
  <c r="E202" i="10"/>
  <c r="D196" i="10"/>
  <c r="D197" i="10"/>
  <c r="D198" i="10"/>
  <c r="D200" i="10"/>
  <c r="D202" i="10"/>
  <c r="I195" i="10"/>
  <c r="E195" i="10" s="1"/>
  <c r="I184" i="10"/>
  <c r="E184" i="10" s="1"/>
  <c r="D201" i="10" l="1"/>
  <c r="E199" i="10"/>
  <c r="D195" i="10"/>
  <c r="E227" i="10"/>
  <c r="D227" i="10"/>
  <c r="D184" i="10"/>
  <c r="E214" i="10"/>
  <c r="E210" i="10"/>
  <c r="E225" i="10"/>
  <c r="D225" i="10"/>
  <c r="E212" i="10"/>
  <c r="I194" i="10"/>
  <c r="D203" i="10"/>
  <c r="I205" i="10"/>
  <c r="E206" i="10"/>
  <c r="I188" i="10"/>
  <c r="D205" i="10" l="1"/>
  <c r="E205" i="10"/>
  <c r="D194" i="10"/>
  <c r="E194" i="10"/>
  <c r="D216" i="10"/>
  <c r="E216" i="10"/>
  <c r="D188" i="10"/>
  <c r="I154" i="10" l="1"/>
  <c r="I190" i="10" l="1"/>
  <c r="I192" i="10"/>
  <c r="I173" i="10" l="1"/>
  <c r="I183" i="10"/>
  <c r="E192" i="10"/>
  <c r="D192" i="10"/>
  <c r="E191" i="10"/>
  <c r="D191" i="10"/>
  <c r="F183" i="10"/>
  <c r="E181" i="10"/>
  <c r="D181" i="10"/>
  <c r="F173" i="10"/>
  <c r="E190" i="10"/>
  <c r="D190" i="10"/>
  <c r="E189" i="10"/>
  <c r="D189" i="10"/>
  <c r="E187" i="10"/>
  <c r="D187" i="10"/>
  <c r="E186" i="10"/>
  <c r="D186" i="10"/>
  <c r="E185" i="10"/>
  <c r="D185" i="10"/>
  <c r="E180" i="10"/>
  <c r="D180" i="10"/>
  <c r="E179" i="10"/>
  <c r="D179" i="10"/>
  <c r="E178" i="10"/>
  <c r="D178" i="10"/>
  <c r="E177" i="10"/>
  <c r="D177" i="10"/>
  <c r="E176" i="10"/>
  <c r="D176" i="10"/>
  <c r="E175" i="10"/>
  <c r="D175" i="10"/>
  <c r="E174" i="10"/>
  <c r="D174" i="10"/>
  <c r="I164" i="10"/>
  <c r="I163" i="10" s="1"/>
  <c r="E171" i="10"/>
  <c r="D171" i="10"/>
  <c r="E170" i="10"/>
  <c r="D170" i="10"/>
  <c r="E169" i="10"/>
  <c r="D169" i="10"/>
  <c r="E168" i="10"/>
  <c r="D168" i="10"/>
  <c r="E167" i="10"/>
  <c r="D167" i="10"/>
  <c r="E166" i="10"/>
  <c r="D166" i="10"/>
  <c r="E165" i="10"/>
  <c r="D165" i="10"/>
  <c r="F163" i="10"/>
  <c r="I153" i="10"/>
  <c r="E161" i="10"/>
  <c r="D161" i="10"/>
  <c r="E160" i="10"/>
  <c r="D160" i="10"/>
  <c r="E159" i="10"/>
  <c r="D159" i="10"/>
  <c r="E158" i="10"/>
  <c r="D158" i="10"/>
  <c r="E157" i="10"/>
  <c r="D157" i="10"/>
  <c r="E156" i="10"/>
  <c r="D156" i="10"/>
  <c r="E155" i="10"/>
  <c r="D155" i="10"/>
  <c r="F153" i="10"/>
  <c r="D183" i="10" l="1"/>
  <c r="D164" i="10"/>
  <c r="E164" i="10"/>
  <c r="E188" i="10"/>
  <c r="E183" i="10"/>
  <c r="D173" i="10"/>
  <c r="E163" i="10"/>
  <c r="D163" i="10"/>
  <c r="D154" i="10"/>
  <c r="E154" i="10"/>
  <c r="E153" i="10"/>
  <c r="D153" i="10"/>
  <c r="E151" i="10"/>
  <c r="D151" i="10"/>
  <c r="E150" i="10"/>
  <c r="D150" i="10"/>
  <c r="E149" i="10"/>
  <c r="D149" i="10"/>
  <c r="E148" i="10"/>
  <c r="D148" i="10"/>
  <c r="E147" i="10"/>
  <c r="D147" i="10"/>
  <c r="E146" i="10"/>
  <c r="D146" i="10"/>
  <c r="E145" i="10"/>
  <c r="D145" i="10"/>
  <c r="E144" i="10"/>
  <c r="D144" i="10"/>
  <c r="I143" i="10"/>
  <c r="F143" i="10"/>
  <c r="E141" i="10"/>
  <c r="D141" i="10"/>
  <c r="E140" i="10"/>
  <c r="D140" i="10"/>
  <c r="E139" i="10"/>
  <c r="D139" i="10"/>
  <c r="E138" i="10"/>
  <c r="D138" i="10"/>
  <c r="E137" i="10"/>
  <c r="D137" i="10"/>
  <c r="E136" i="10"/>
  <c r="D136" i="10"/>
  <c r="E135" i="10"/>
  <c r="D135" i="10"/>
  <c r="F134" i="10"/>
  <c r="E134" i="10" s="1"/>
  <c r="E132" i="10"/>
  <c r="D132" i="10"/>
  <c r="E131" i="10"/>
  <c r="D131" i="10"/>
  <c r="E130" i="10"/>
  <c r="D130" i="10"/>
  <c r="E129" i="10"/>
  <c r="D129" i="10"/>
  <c r="E128" i="10"/>
  <c r="D128" i="10"/>
  <c r="E127" i="10"/>
  <c r="D127" i="10"/>
  <c r="E126" i="10"/>
  <c r="D126" i="10"/>
  <c r="F125" i="10"/>
  <c r="E125" i="10" s="1"/>
  <c r="E123" i="10"/>
  <c r="D123" i="10"/>
  <c r="E122" i="10"/>
  <c r="D122" i="10"/>
  <c r="E121" i="10"/>
  <c r="D121" i="10"/>
  <c r="E120" i="10"/>
  <c r="D120" i="10"/>
  <c r="E119" i="10"/>
  <c r="D119" i="10"/>
  <c r="E118" i="10"/>
  <c r="D118" i="10"/>
  <c r="E117" i="10"/>
  <c r="D117" i="10"/>
  <c r="F116" i="10"/>
  <c r="E116" i="10" s="1"/>
  <c r="E114" i="10"/>
  <c r="D114" i="10"/>
  <c r="E113" i="10"/>
  <c r="D113" i="10"/>
  <c r="E112" i="10"/>
  <c r="D112" i="10"/>
  <c r="E111" i="10"/>
  <c r="D111" i="10"/>
  <c r="E110" i="10"/>
  <c r="D110" i="10"/>
  <c r="E109" i="10"/>
  <c r="D109" i="10"/>
  <c r="E108" i="10"/>
  <c r="D108" i="10"/>
  <c r="F107" i="10"/>
  <c r="E107" i="10" s="1"/>
  <c r="E105" i="10"/>
  <c r="D105" i="10"/>
  <c r="E104" i="10"/>
  <c r="D104" i="10"/>
  <c r="E103" i="10"/>
  <c r="D103" i="10"/>
  <c r="E102" i="10"/>
  <c r="D102" i="10"/>
  <c r="E101" i="10"/>
  <c r="D101" i="10"/>
  <c r="E100" i="10"/>
  <c r="D100" i="10"/>
  <c r="E99" i="10"/>
  <c r="D99" i="10"/>
  <c r="F98" i="10"/>
  <c r="D98" i="10" s="1"/>
  <c r="E96" i="10"/>
  <c r="D96" i="10"/>
  <c r="E95" i="10"/>
  <c r="D95" i="10"/>
  <c r="E94" i="10"/>
  <c r="D94" i="10"/>
  <c r="E93" i="10"/>
  <c r="D93" i="10"/>
  <c r="E92" i="10"/>
  <c r="D92" i="10"/>
  <c r="E91" i="10"/>
  <c r="D91" i="10"/>
  <c r="E90" i="10"/>
  <c r="D90" i="10"/>
  <c r="E89" i="10"/>
  <c r="D89" i="10"/>
  <c r="F88" i="10"/>
  <c r="D88" i="10" s="1"/>
  <c r="E86" i="10"/>
  <c r="D86" i="10"/>
  <c r="E85" i="10"/>
  <c r="D85" i="10"/>
  <c r="E84" i="10"/>
  <c r="D84" i="10"/>
  <c r="E83" i="10"/>
  <c r="D83" i="10"/>
  <c r="E82" i="10"/>
  <c r="D82" i="10"/>
  <c r="E81" i="10"/>
  <c r="D81" i="10"/>
  <c r="E80" i="10"/>
  <c r="D80" i="10"/>
  <c r="E79" i="10"/>
  <c r="D79" i="10"/>
  <c r="F78" i="10"/>
  <c r="E78" i="10" s="1"/>
  <c r="E76" i="10"/>
  <c r="D76" i="10"/>
  <c r="E75" i="10"/>
  <c r="D75" i="10"/>
  <c r="E74" i="10"/>
  <c r="D74" i="10"/>
  <c r="E73" i="10"/>
  <c r="D73" i="10"/>
  <c r="E72" i="10"/>
  <c r="D72" i="10"/>
  <c r="E71" i="10"/>
  <c r="D71" i="10"/>
  <c r="E70" i="10"/>
  <c r="D70" i="10"/>
  <c r="F69" i="10"/>
  <c r="E69" i="10" s="1"/>
  <c r="E67" i="10"/>
  <c r="D67" i="10"/>
  <c r="E66" i="10"/>
  <c r="D66" i="10"/>
  <c r="E65" i="10"/>
  <c r="D65" i="10"/>
  <c r="E64" i="10"/>
  <c r="D64" i="10"/>
  <c r="E63" i="10"/>
  <c r="D63" i="10"/>
  <c r="E62" i="10"/>
  <c r="D62" i="10"/>
  <c r="E61" i="10"/>
  <c r="D61" i="10"/>
  <c r="F60" i="10"/>
  <c r="E60" i="10" s="1"/>
  <c r="E58" i="10"/>
  <c r="D58" i="10"/>
  <c r="E57" i="10"/>
  <c r="D57" i="10"/>
  <c r="E56" i="10"/>
  <c r="D56" i="10"/>
  <c r="E55" i="10"/>
  <c r="D55" i="10"/>
  <c r="E54" i="10"/>
  <c r="D54" i="10"/>
  <c r="E53" i="10"/>
  <c r="D53" i="10"/>
  <c r="E52" i="10"/>
  <c r="D52" i="10"/>
  <c r="F51" i="10"/>
  <c r="E51" i="10" s="1"/>
  <c r="E49" i="10"/>
  <c r="D49" i="10"/>
  <c r="E48" i="10"/>
  <c r="D48" i="10"/>
  <c r="E47" i="10"/>
  <c r="D47" i="10"/>
  <c r="E46" i="10"/>
  <c r="D46" i="10"/>
  <c r="E45" i="10"/>
  <c r="D45" i="10"/>
  <c r="E44" i="10"/>
  <c r="D44" i="10"/>
  <c r="F43" i="10"/>
  <c r="E43" i="10" s="1"/>
  <c r="E41" i="10"/>
  <c r="D41" i="10"/>
  <c r="E40" i="10"/>
  <c r="D40" i="10"/>
  <c r="E39" i="10"/>
  <c r="D39" i="10"/>
  <c r="E38" i="10"/>
  <c r="D38" i="10"/>
  <c r="E37" i="10"/>
  <c r="D37" i="10"/>
  <c r="E36" i="10"/>
  <c r="D36" i="10"/>
  <c r="F35" i="10"/>
  <c r="E35" i="10" s="1"/>
  <c r="E33" i="10"/>
  <c r="D33" i="10"/>
  <c r="E32" i="10"/>
  <c r="D32" i="10"/>
  <c r="E31" i="10"/>
  <c r="D31" i="10"/>
  <c r="E30" i="10"/>
  <c r="D30" i="10"/>
  <c r="E29" i="10"/>
  <c r="D29" i="10"/>
  <c r="E28" i="10"/>
  <c r="D28" i="10"/>
  <c r="F27" i="10"/>
  <c r="E27" i="10" s="1"/>
  <c r="E25" i="10"/>
  <c r="D25" i="10"/>
  <c r="E24" i="10"/>
  <c r="D24" i="10"/>
  <c r="E23" i="10"/>
  <c r="D23" i="10"/>
  <c r="E22" i="10"/>
  <c r="D22" i="10"/>
  <c r="E21" i="10"/>
  <c r="D21" i="10"/>
  <c r="E20" i="10"/>
  <c r="D20" i="10"/>
  <c r="E19" i="10"/>
  <c r="D19" i="10"/>
  <c r="E18" i="10"/>
  <c r="E16" i="10"/>
  <c r="D16" i="10"/>
  <c r="E15" i="10"/>
  <c r="D15" i="10"/>
  <c r="E14" i="10"/>
  <c r="D14" i="10"/>
  <c r="E13" i="10"/>
  <c r="D13" i="10"/>
  <c r="E12" i="10"/>
  <c r="D12" i="10"/>
  <c r="E11" i="10"/>
  <c r="D11" i="10"/>
  <c r="D9" i="10"/>
  <c r="E173" i="10" l="1"/>
  <c r="D143" i="10"/>
  <c r="E88" i="10"/>
  <c r="E143" i="10"/>
  <c r="E98" i="10"/>
  <c r="E9" i="10"/>
  <c r="D35" i="10"/>
  <c r="D43" i="10"/>
  <c r="D60" i="10"/>
  <c r="D18" i="10"/>
  <c r="D69" i="10"/>
  <c r="D107" i="10"/>
  <c r="D27" i="10"/>
  <c r="D78" i="10"/>
  <c r="D116" i="10"/>
  <c r="D125" i="10"/>
  <c r="D134" i="10"/>
  <c r="D51" i="10"/>
</calcChain>
</file>

<file path=xl/sharedStrings.xml><?xml version="1.0" encoding="utf-8"?>
<sst xmlns="http://schemas.openxmlformats.org/spreadsheetml/2006/main" count="686" uniqueCount="33">
  <si>
    <t>Participaciones</t>
  </si>
  <si>
    <t>Aportaciones</t>
  </si>
  <si>
    <t>Total</t>
  </si>
  <si>
    <t>Santander Serfin</t>
  </si>
  <si>
    <t>Banorte</t>
  </si>
  <si>
    <t>Banamex</t>
  </si>
  <si>
    <t>Interacciones</t>
  </si>
  <si>
    <t>Banobras S.N.C. Fonrec</t>
  </si>
  <si>
    <t xml:space="preserve">Banobras S.N.C.  </t>
  </si>
  <si>
    <t>BBVA-Bancomer</t>
  </si>
  <si>
    <t>Scotiabank-Inverlat</t>
  </si>
  <si>
    <t>Gobierno de la Entidad Federativa y Entes Públicos Estatales</t>
  </si>
  <si>
    <t>Con Recurso</t>
  </si>
  <si>
    <t>Sin Recurso</t>
  </si>
  <si>
    <t>Subtotal</t>
  </si>
  <si>
    <t>Ingresos Locales</t>
  </si>
  <si>
    <t>Corto Plazo Quirografario</t>
  </si>
  <si>
    <t>T  O  T  A  L</t>
  </si>
  <si>
    <t>Año</t>
  </si>
  <si>
    <t>Trimestre</t>
  </si>
  <si>
    <t>I</t>
  </si>
  <si>
    <r>
      <t>FINANCIAMIENTOS DE ENTIDADES FEDERATIVAS Y SUS ENTES PÚBLICOS
POR FUENTE DE PAGO, CON RECURSO Y SIN RECURSO</t>
    </r>
    <r>
      <rPr>
        <b/>
        <vertAlign val="superscript"/>
        <sz val="10"/>
        <rFont val="Arial"/>
        <family val="2"/>
      </rPr>
      <t>1/</t>
    </r>
  </si>
  <si>
    <t>II</t>
  </si>
  <si>
    <t>III</t>
  </si>
  <si>
    <t>IV</t>
  </si>
  <si>
    <t>HSBC</t>
  </si>
  <si>
    <t>Gobierno del Estado de Tabasco</t>
  </si>
  <si>
    <t>Santander</t>
  </si>
  <si>
    <t>BBVA-México</t>
  </si>
  <si>
    <t>BANAMEX</t>
  </si>
  <si>
    <t>BANORTE</t>
  </si>
  <si>
    <t>BANOBRAS</t>
  </si>
  <si>
    <t>Saldos (2016-2026)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</si>
</sst>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164" formatCode="*-;*-;*-;*-"/>
    <numFmt numFmtId="165" formatCode="[$$-80A]#,##0"/>
    <numFmt numFmtId="166" formatCode="&quot;$&quot;#,##0.00"/>
    <numFmt numFmtId="167" formatCode="&quot;$&quot;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771139"/>
        <bgColor indexed="64"/>
      </patternFill>
    </fill>
    <fill>
      <patternFill patternType="solid">
        <fgColor rgb="FFBC955C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4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44">
    <xf numFmtId="0" fontId="0" fillId="0" borderId="0" xfId="0"/>
    <xf numFmtId="0" fontId="1" fillId="2" borderId="0" xfId="0" applyFont="1" applyFill="1"/>
    <xf numFmtId="164" fontId="6" fillId="3" borderId="4" xfId="2" applyFont="1" applyFill="1" applyBorder="1"/>
    <xf numFmtId="164" fontId="6" fillId="3" borderId="0" xfId="2" applyFont="1" applyFill="1" applyBorder="1"/>
    <xf numFmtId="0" fontId="1" fillId="2" borderId="0" xfId="0" applyFont="1" applyFill="1" applyAlignment="1">
      <alignment horizontal="center"/>
    </xf>
    <xf numFmtId="44" fontId="0" fillId="0" borderId="0" xfId="0" applyNumberFormat="1"/>
    <xf numFmtId="165" fontId="0" fillId="0" borderId="0" xfId="0" applyNumberFormat="1"/>
    <xf numFmtId="0" fontId="0" fillId="2" borderId="0" xfId="0" applyFill="1"/>
    <xf numFmtId="0" fontId="8" fillId="2" borderId="0" xfId="0" applyFont="1" applyFill="1" applyAlignment="1">
      <alignment horizontal="center"/>
    </xf>
    <xf numFmtId="0" fontId="4" fillId="2" borderId="5" xfId="1" applyNumberFormat="1" applyFont="1" applyFill="1" applyBorder="1" applyAlignment="1">
      <alignment horizontal="center"/>
    </xf>
    <xf numFmtId="165" fontId="4" fillId="2" borderId="5" xfId="1" applyNumberFormat="1" applyFont="1" applyFill="1" applyBorder="1" applyAlignment="1">
      <alignment horizontal="center"/>
    </xf>
    <xf numFmtId="165" fontId="4" fillId="2" borderId="5" xfId="1" applyNumberFormat="1" applyFont="1" applyFill="1" applyBorder="1" applyAlignment="1" applyProtection="1">
      <alignment horizontal="right"/>
    </xf>
    <xf numFmtId="165" fontId="4" fillId="2" borderId="6" xfId="1" applyNumberFormat="1" applyFont="1" applyFill="1" applyBorder="1" applyAlignment="1" applyProtection="1">
      <alignment horizontal="right"/>
    </xf>
    <xf numFmtId="0" fontId="8" fillId="2" borderId="0" xfId="0" applyFont="1" applyFill="1" applyBorder="1" applyAlignment="1"/>
    <xf numFmtId="165" fontId="8" fillId="2" borderId="0" xfId="0" applyNumberFormat="1" applyFont="1" applyFill="1" applyBorder="1" applyAlignment="1">
      <alignment vertical="center"/>
    </xf>
    <xf numFmtId="165" fontId="8" fillId="2" borderId="0" xfId="0" applyNumberFormat="1" applyFont="1" applyFill="1"/>
    <xf numFmtId="0" fontId="8" fillId="2" borderId="0" xfId="0" applyFont="1" applyFill="1"/>
    <xf numFmtId="44" fontId="8" fillId="2" borderId="0" xfId="3" applyFont="1" applyFill="1"/>
    <xf numFmtId="0" fontId="8" fillId="0" borderId="0" xfId="0" applyFont="1"/>
    <xf numFmtId="0" fontId="8" fillId="2" borderId="0" xfId="0" applyFont="1" applyFill="1" applyAlignment="1">
      <alignment horizontal="left"/>
    </xf>
    <xf numFmtId="165" fontId="8" fillId="0" borderId="0" xfId="0" applyNumberFormat="1" applyFont="1"/>
    <xf numFmtId="166" fontId="2" fillId="2" borderId="0" xfId="0" applyNumberFormat="1" applyFont="1" applyFill="1" applyBorder="1"/>
    <xf numFmtId="165" fontId="8" fillId="2" borderId="0" xfId="0" applyNumberFormat="1" applyFont="1" applyFill="1" applyBorder="1"/>
    <xf numFmtId="44" fontId="8" fillId="2" borderId="0" xfId="0" applyNumberFormat="1" applyFont="1" applyFill="1"/>
    <xf numFmtId="167" fontId="2" fillId="2" borderId="0" xfId="0" applyNumberFormat="1" applyFont="1" applyFill="1" applyBorder="1"/>
    <xf numFmtId="167" fontId="8" fillId="2" borderId="0" xfId="0" applyNumberFormat="1" applyFont="1" applyFill="1" applyBorder="1"/>
    <xf numFmtId="0" fontId="0" fillId="0" borderId="0" xfId="0" applyAlignment="1">
      <alignment horizontal="center"/>
    </xf>
    <xf numFmtId="0" fontId="9" fillId="4" borderId="1" xfId="1" applyFont="1" applyFill="1" applyBorder="1" applyAlignment="1">
      <alignment horizontal="center" vertical="center"/>
    </xf>
    <xf numFmtId="0" fontId="9" fillId="4" borderId="0" xfId="1" applyFont="1" applyFill="1" applyBorder="1" applyAlignment="1">
      <alignment horizontal="center" vertical="center"/>
    </xf>
    <xf numFmtId="0" fontId="9" fillId="4" borderId="2" xfId="1" applyFont="1" applyFill="1" applyBorder="1" applyAlignment="1">
      <alignment horizontal="center" vertical="center"/>
    </xf>
    <xf numFmtId="0" fontId="9" fillId="4" borderId="2" xfId="1" applyNumberFormat="1" applyFont="1" applyFill="1" applyBorder="1" applyAlignment="1" applyProtection="1">
      <alignment horizontal="center" vertical="center"/>
    </xf>
    <xf numFmtId="0" fontId="9" fillId="4" borderId="2" xfId="1" applyNumberFormat="1" applyFont="1" applyFill="1" applyBorder="1" applyAlignment="1" applyProtection="1">
      <alignment horizontal="center" vertical="center" wrapText="1"/>
    </xf>
    <xf numFmtId="0" fontId="4" fillId="2" borderId="5" xfId="1" quotePrefix="1" applyNumberFormat="1" applyFont="1" applyFill="1" applyBorder="1" applyAlignment="1">
      <alignment horizontal="left"/>
    </xf>
    <xf numFmtId="0" fontId="4" fillId="5" borderId="5" xfId="1" quotePrefix="1" applyNumberFormat="1" applyFont="1" applyFill="1" applyBorder="1" applyAlignment="1">
      <alignment horizontal="left"/>
    </xf>
    <xf numFmtId="165" fontId="4" fillId="5" borderId="6" xfId="1" applyNumberFormat="1" applyFont="1" applyFill="1" applyBorder="1" applyAlignment="1" applyProtection="1">
      <alignment horizontal="right"/>
    </xf>
    <xf numFmtId="165" fontId="4" fillId="5" borderId="7" xfId="1" applyNumberFormat="1" applyFont="1" applyFill="1" applyBorder="1" applyAlignment="1" applyProtection="1">
      <alignment horizontal="right"/>
    </xf>
    <xf numFmtId="0" fontId="4" fillId="5" borderId="8" xfId="1" quotePrefix="1" applyNumberFormat="1" applyFont="1" applyFill="1" applyBorder="1" applyAlignment="1">
      <alignment horizontal="left"/>
    </xf>
    <xf numFmtId="165" fontId="4" fillId="5" borderId="6" xfId="1" applyNumberFormat="1" applyFont="1" applyFill="1" applyBorder="1" applyAlignment="1" applyProtection="1">
      <alignment horizontal="left"/>
    </xf>
    <xf numFmtId="1" fontId="0" fillId="0" borderId="0" xfId="0" applyNumberFormat="1"/>
    <xf numFmtId="0" fontId="9" fillId="4" borderId="0" xfId="1" applyFont="1" applyFill="1" applyBorder="1" applyAlignment="1">
      <alignment horizontal="center" vertical="center"/>
    </xf>
    <xf numFmtId="0" fontId="9" fillId="4" borderId="3" xfId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center" vertical="center" wrapText="1"/>
    </xf>
    <xf numFmtId="0" fontId="4" fillId="3" borderId="0" xfId="1" quotePrefix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</cellXfs>
  <cellStyles count="4">
    <cellStyle name="Linea horizontal" xfId="2"/>
    <cellStyle name="Moneda" xfId="3" builtinId="4"/>
    <cellStyle name="Normal" xfId="0" builtinId="0"/>
    <cellStyle name="Normal 10" xfId="1"/>
  </cellStyles>
  <dxfs count="0"/>
  <tableStyles count="0" defaultTableStyle="TableStyleMedium2" defaultPivotStyle="PivotStyleLight16"/>
  <colors>
    <mruColors>
      <color rgb="FFBC955C"/>
      <color rgb="FF76955C"/>
      <color rgb="FF7711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131886</xdr:colOff>
      <xdr:row>0</xdr:row>
      <xdr:rowOff>95250</xdr:rowOff>
    </xdr:from>
    <xdr:to>
      <xdr:col>2</xdr:col>
      <xdr:colOff>2051125</xdr:colOff>
      <xdr:row>2</xdr:row>
      <xdr:rowOff>130221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88" r="24292" b="15756"/>
        <a:stretch/>
      </xdr:blipFill>
      <xdr:spPr>
        <a:xfrm>
          <a:off x="131886" y="95250"/>
          <a:ext cx="2842431" cy="7530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7"/>
  <sheetViews>
    <sheetView showGridLines="0" tabSelected="1" view="pageBreakPreview" zoomScaleNormal="100" zoomScaleSheetLayoutView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339" sqref="C339"/>
    </sheetView>
  </sheetViews>
  <sheetFormatPr baseColWidth="10" defaultRowHeight="15" x14ac:dyDescent="0.25"/>
  <cols>
    <col min="1" max="1" width="5.42578125" bestFit="1" customWidth="1"/>
    <col min="2" max="2" width="8.42578125" bestFit="1" customWidth="1"/>
    <col min="3" max="3" width="31.5703125" customWidth="1"/>
    <col min="4" max="5" width="16.5703125" bestFit="1" customWidth="1"/>
    <col min="6" max="6" width="17.28515625" customWidth="1"/>
    <col min="9" max="9" width="20.7109375" customWidth="1"/>
    <col min="10" max="10" width="18" bestFit="1" customWidth="1"/>
    <col min="11" max="11" width="11.42578125" style="7"/>
    <col min="12" max="12" width="22.28515625" customWidth="1"/>
    <col min="13" max="13" width="16.28515625" bestFit="1" customWidth="1"/>
  </cols>
  <sheetData>
    <row r="1" spans="1:12" ht="36.75" customHeight="1" x14ac:dyDescent="0.25">
      <c r="A1" s="41" t="s">
        <v>21</v>
      </c>
      <c r="B1" s="41"/>
      <c r="C1" s="41"/>
      <c r="D1" s="41"/>
      <c r="E1" s="41"/>
      <c r="F1" s="41"/>
      <c r="G1" s="41"/>
      <c r="H1" s="41"/>
      <c r="I1" s="41"/>
      <c r="J1" s="41"/>
    </row>
    <row r="2" spans="1:12" ht="19.5" customHeight="1" x14ac:dyDescent="0.25">
      <c r="A2" s="42" t="s">
        <v>32</v>
      </c>
      <c r="B2" s="42"/>
      <c r="C2" s="42"/>
      <c r="D2" s="42"/>
      <c r="E2" s="42"/>
      <c r="F2" s="42"/>
      <c r="G2" s="42"/>
      <c r="H2" s="42"/>
      <c r="I2" s="42"/>
      <c r="J2" s="42"/>
    </row>
    <row r="3" spans="1:12" ht="15.75" thickBot="1" x14ac:dyDescent="0.3">
      <c r="A3" s="43" t="s">
        <v>26</v>
      </c>
      <c r="B3" s="43"/>
      <c r="C3" s="43"/>
      <c r="D3" s="43"/>
      <c r="E3" s="43"/>
      <c r="F3" s="43"/>
      <c r="G3" s="43"/>
      <c r="H3" s="43"/>
      <c r="I3" s="43"/>
      <c r="J3" s="43"/>
    </row>
    <row r="4" spans="1:12" ht="4.1500000000000004" customHeight="1" thickBot="1" x14ac:dyDescent="0.3">
      <c r="A4" s="43"/>
      <c r="B4" s="43"/>
      <c r="C4" s="43"/>
      <c r="D4" s="43"/>
      <c r="E4" s="43"/>
      <c r="F4" s="43"/>
      <c r="G4" s="43"/>
      <c r="H4" s="43"/>
      <c r="I4" s="43"/>
      <c r="J4" s="43"/>
    </row>
    <row r="5" spans="1:12" ht="15.75" thickBot="1" x14ac:dyDescent="0.3">
      <c r="A5" s="27"/>
      <c r="B5" s="27"/>
      <c r="C5" s="27"/>
      <c r="D5" s="27"/>
      <c r="E5" s="39" t="s">
        <v>11</v>
      </c>
      <c r="F5" s="39"/>
      <c r="G5" s="39"/>
      <c r="H5" s="39"/>
      <c r="I5" s="39"/>
      <c r="J5" s="39"/>
    </row>
    <row r="6" spans="1:12" ht="15.75" thickBot="1" x14ac:dyDescent="0.3">
      <c r="A6" s="28"/>
      <c r="B6" s="28"/>
      <c r="C6" s="28"/>
      <c r="D6" s="28"/>
      <c r="E6" s="40" t="s">
        <v>12</v>
      </c>
      <c r="F6" s="40"/>
      <c r="G6" s="40"/>
      <c r="H6" s="40"/>
      <c r="I6" s="40"/>
      <c r="J6" s="29" t="s">
        <v>13</v>
      </c>
    </row>
    <row r="7" spans="1:12" ht="24.75" thickBot="1" x14ac:dyDescent="0.3">
      <c r="A7" s="29" t="s">
        <v>18</v>
      </c>
      <c r="B7" s="29" t="s">
        <v>19</v>
      </c>
      <c r="C7" s="29"/>
      <c r="D7" s="30" t="s">
        <v>2</v>
      </c>
      <c r="E7" s="30" t="s">
        <v>14</v>
      </c>
      <c r="F7" s="30" t="s">
        <v>0</v>
      </c>
      <c r="G7" s="30" t="s">
        <v>1</v>
      </c>
      <c r="H7" s="31" t="s">
        <v>15</v>
      </c>
      <c r="I7" s="31" t="s">
        <v>16</v>
      </c>
      <c r="J7" s="30" t="s">
        <v>15</v>
      </c>
    </row>
    <row r="8" spans="1:12" x14ac:dyDescent="0.25">
      <c r="A8" s="4"/>
      <c r="B8" s="4"/>
      <c r="C8" s="2"/>
      <c r="D8" s="2"/>
      <c r="E8" s="3"/>
      <c r="F8" s="2"/>
      <c r="G8" s="2"/>
      <c r="H8" s="2"/>
      <c r="I8" s="3"/>
      <c r="J8" s="3"/>
    </row>
    <row r="9" spans="1:12" x14ac:dyDescent="0.25">
      <c r="A9" s="8"/>
      <c r="B9" s="8"/>
      <c r="C9" s="33" t="s">
        <v>17</v>
      </c>
      <c r="D9" s="34">
        <f>F9+I9</f>
        <v>5881642252</v>
      </c>
      <c r="E9" s="34">
        <f>F9+I9</f>
        <v>5881642252</v>
      </c>
      <c r="F9" s="34">
        <f>SUM(F11:F16)</f>
        <v>5881642252</v>
      </c>
      <c r="G9" s="35">
        <v>0</v>
      </c>
      <c r="H9" s="35">
        <v>0</v>
      </c>
      <c r="I9" s="35">
        <v>0</v>
      </c>
      <c r="J9" s="34">
        <v>0</v>
      </c>
      <c r="L9" s="6"/>
    </row>
    <row r="10" spans="1:12" x14ac:dyDescent="0.25">
      <c r="A10" s="8"/>
      <c r="B10" s="8"/>
      <c r="C10" s="9"/>
      <c r="D10" s="10"/>
      <c r="E10" s="11"/>
      <c r="F10" s="11"/>
      <c r="G10" s="11"/>
      <c r="H10" s="11"/>
      <c r="I10" s="12"/>
      <c r="J10" s="11"/>
    </row>
    <row r="11" spans="1:12" x14ac:dyDescent="0.25">
      <c r="A11" s="8">
        <v>2016</v>
      </c>
      <c r="B11" s="8" t="s">
        <v>20</v>
      </c>
      <c r="C11" s="13" t="s">
        <v>3</v>
      </c>
      <c r="D11" s="14">
        <f>F11+I11</f>
        <v>25190336</v>
      </c>
      <c r="E11" s="15">
        <f>F11+I11</f>
        <v>25190336</v>
      </c>
      <c r="F11" s="15">
        <v>25190336</v>
      </c>
      <c r="G11" s="15">
        <v>0</v>
      </c>
      <c r="H11" s="15">
        <v>0</v>
      </c>
      <c r="I11" s="15">
        <v>0</v>
      </c>
      <c r="J11" s="15">
        <v>0</v>
      </c>
    </row>
    <row r="12" spans="1:12" x14ac:dyDescent="0.25">
      <c r="A12" s="8">
        <v>2016</v>
      </c>
      <c r="B12" s="8" t="s">
        <v>20</v>
      </c>
      <c r="C12" s="16" t="s">
        <v>4</v>
      </c>
      <c r="D12" s="14">
        <f t="shared" ref="D12:D16" si="0">F12+I12</f>
        <v>1453000880</v>
      </c>
      <c r="E12" s="15">
        <f t="shared" ref="E12:E16" si="1">F12+I12</f>
        <v>1453000880</v>
      </c>
      <c r="F12" s="15">
        <v>1453000880</v>
      </c>
      <c r="G12" s="15"/>
      <c r="H12" s="15"/>
      <c r="I12" s="15"/>
      <c r="J12" s="15"/>
    </row>
    <row r="13" spans="1:12" x14ac:dyDescent="0.25">
      <c r="A13" s="8">
        <v>2016</v>
      </c>
      <c r="B13" s="8" t="s">
        <v>20</v>
      </c>
      <c r="C13" s="16" t="s">
        <v>5</v>
      </c>
      <c r="D13" s="14">
        <f t="shared" si="0"/>
        <v>1443156578</v>
      </c>
      <c r="E13" s="15">
        <f t="shared" si="1"/>
        <v>1443156578</v>
      </c>
      <c r="F13" s="15">
        <v>1443156578</v>
      </c>
      <c r="G13" s="15"/>
      <c r="H13" s="15"/>
      <c r="I13" s="15"/>
      <c r="J13" s="15"/>
    </row>
    <row r="14" spans="1:12" x14ac:dyDescent="0.25">
      <c r="A14" s="8">
        <v>2016</v>
      </c>
      <c r="B14" s="8" t="s">
        <v>20</v>
      </c>
      <c r="C14" s="16" t="s">
        <v>7</v>
      </c>
      <c r="D14" s="14">
        <f t="shared" si="0"/>
        <v>1319430177</v>
      </c>
      <c r="E14" s="15">
        <f t="shared" si="1"/>
        <v>1319430177</v>
      </c>
      <c r="F14" s="15">
        <v>1319430177</v>
      </c>
      <c r="G14" s="15"/>
      <c r="H14" s="15"/>
      <c r="I14" s="15"/>
      <c r="J14" s="15"/>
    </row>
    <row r="15" spans="1:12" x14ac:dyDescent="0.25">
      <c r="A15" s="8">
        <v>2016</v>
      </c>
      <c r="B15" s="8" t="s">
        <v>20</v>
      </c>
      <c r="C15" s="16" t="s">
        <v>8</v>
      </c>
      <c r="D15" s="14">
        <f t="shared" si="0"/>
        <v>659693178</v>
      </c>
      <c r="E15" s="15">
        <f t="shared" si="1"/>
        <v>659693178</v>
      </c>
      <c r="F15" s="15">
        <v>659693178</v>
      </c>
      <c r="G15" s="15"/>
      <c r="H15" s="15"/>
      <c r="I15" s="15"/>
      <c r="J15" s="15"/>
    </row>
    <row r="16" spans="1:12" x14ac:dyDescent="0.25">
      <c r="A16" s="8">
        <v>2016</v>
      </c>
      <c r="B16" s="8" t="s">
        <v>20</v>
      </c>
      <c r="C16" s="16" t="s">
        <v>9</v>
      </c>
      <c r="D16" s="14">
        <f t="shared" si="0"/>
        <v>981171103</v>
      </c>
      <c r="E16" s="15">
        <f t="shared" si="1"/>
        <v>981171103</v>
      </c>
      <c r="F16" s="15">
        <v>981171103</v>
      </c>
      <c r="G16" s="15"/>
      <c r="H16" s="15"/>
      <c r="I16" s="15"/>
      <c r="J16" s="15"/>
    </row>
    <row r="17" spans="1:12" x14ac:dyDescent="0.25">
      <c r="A17" s="8"/>
      <c r="B17" s="8"/>
      <c r="C17" s="16"/>
      <c r="D17" s="14"/>
      <c r="E17" s="15"/>
      <c r="F17" s="15"/>
      <c r="G17" s="15"/>
      <c r="H17" s="15"/>
      <c r="I17" s="15"/>
      <c r="J17" s="15"/>
    </row>
    <row r="18" spans="1:12" x14ac:dyDescent="0.25">
      <c r="A18" s="8"/>
      <c r="B18" s="8"/>
      <c r="C18" s="33" t="s">
        <v>17</v>
      </c>
      <c r="D18" s="34">
        <f>F18+I18</f>
        <v>6293788674</v>
      </c>
      <c r="E18" s="34">
        <f>F18+I18</f>
        <v>6293788674</v>
      </c>
      <c r="F18" s="34">
        <f>SUM(F19:F25)</f>
        <v>6293788674</v>
      </c>
      <c r="G18" s="35">
        <v>0</v>
      </c>
      <c r="H18" s="35">
        <v>0</v>
      </c>
      <c r="I18" s="35">
        <v>0</v>
      </c>
      <c r="J18" s="34">
        <v>0</v>
      </c>
      <c r="L18" s="6"/>
    </row>
    <row r="19" spans="1:12" x14ac:dyDescent="0.25">
      <c r="A19" s="8">
        <v>2016</v>
      </c>
      <c r="B19" s="8" t="s">
        <v>22</v>
      </c>
      <c r="C19" s="16" t="s">
        <v>3</v>
      </c>
      <c r="D19" s="14">
        <f>F19+I19</f>
        <v>6392025</v>
      </c>
      <c r="E19" s="15">
        <f t="shared" ref="E19:E25" si="2">F19+I19</f>
        <v>6392025</v>
      </c>
      <c r="F19" s="15">
        <v>6392025</v>
      </c>
      <c r="G19" s="15"/>
      <c r="H19" s="15"/>
      <c r="I19" s="15"/>
      <c r="J19" s="15"/>
    </row>
    <row r="20" spans="1:12" x14ac:dyDescent="0.25">
      <c r="A20" s="8">
        <v>2016</v>
      </c>
      <c r="B20" s="8" t="s">
        <v>22</v>
      </c>
      <c r="C20" s="16" t="s">
        <v>4</v>
      </c>
      <c r="D20" s="14">
        <f t="shared" ref="D20:D25" si="3">F20+I20</f>
        <v>1449570362</v>
      </c>
      <c r="E20" s="15">
        <f t="shared" si="2"/>
        <v>1449570362</v>
      </c>
      <c r="F20" s="15">
        <v>1449570362</v>
      </c>
      <c r="G20" s="15"/>
      <c r="H20" s="15"/>
      <c r="I20" s="15"/>
      <c r="J20" s="15"/>
    </row>
    <row r="21" spans="1:12" x14ac:dyDescent="0.25">
      <c r="A21" s="8">
        <v>2016</v>
      </c>
      <c r="B21" s="8" t="s">
        <v>22</v>
      </c>
      <c r="C21" s="16" t="s">
        <v>5</v>
      </c>
      <c r="D21" s="14">
        <f t="shared" si="3"/>
        <v>1430139772</v>
      </c>
      <c r="E21" s="15">
        <f t="shared" si="2"/>
        <v>1430139772</v>
      </c>
      <c r="F21" s="15">
        <v>1430139772</v>
      </c>
      <c r="G21" s="15"/>
      <c r="H21" s="15"/>
      <c r="I21" s="15"/>
      <c r="J21" s="15"/>
    </row>
    <row r="22" spans="1:12" x14ac:dyDescent="0.25">
      <c r="A22" s="8">
        <v>2016</v>
      </c>
      <c r="B22" s="8" t="s">
        <v>22</v>
      </c>
      <c r="C22" s="16" t="s">
        <v>7</v>
      </c>
      <c r="D22" s="14">
        <f t="shared" si="3"/>
        <v>1319430177</v>
      </c>
      <c r="E22" s="15">
        <f t="shared" si="2"/>
        <v>1319430177</v>
      </c>
      <c r="F22" s="15">
        <v>1319430177</v>
      </c>
      <c r="G22" s="16"/>
      <c r="H22" s="16"/>
      <c r="I22" s="16"/>
      <c r="J22" s="16"/>
    </row>
    <row r="23" spans="1:12" x14ac:dyDescent="0.25">
      <c r="A23" s="8">
        <v>2016</v>
      </c>
      <c r="B23" s="8" t="s">
        <v>22</v>
      </c>
      <c r="C23" s="16" t="s">
        <v>8</v>
      </c>
      <c r="D23" s="14">
        <f t="shared" si="3"/>
        <v>659693178</v>
      </c>
      <c r="E23" s="15">
        <f t="shared" si="2"/>
        <v>659693178</v>
      </c>
      <c r="F23" s="15">
        <v>659693178</v>
      </c>
      <c r="G23" s="16"/>
      <c r="H23" s="16"/>
      <c r="I23" s="16"/>
      <c r="J23" s="16"/>
    </row>
    <row r="24" spans="1:12" x14ac:dyDescent="0.25">
      <c r="A24" s="8">
        <v>2016</v>
      </c>
      <c r="B24" s="8" t="s">
        <v>22</v>
      </c>
      <c r="C24" s="16" t="s">
        <v>9</v>
      </c>
      <c r="D24" s="14">
        <f t="shared" si="3"/>
        <v>978563160</v>
      </c>
      <c r="E24" s="15">
        <f t="shared" si="2"/>
        <v>978563160</v>
      </c>
      <c r="F24" s="15">
        <v>978563160</v>
      </c>
      <c r="G24" s="16"/>
      <c r="H24" s="16"/>
      <c r="I24" s="16"/>
      <c r="J24" s="16"/>
    </row>
    <row r="25" spans="1:12" x14ac:dyDescent="0.25">
      <c r="A25" s="8">
        <v>2016</v>
      </c>
      <c r="B25" s="8" t="s">
        <v>22</v>
      </c>
      <c r="C25" s="16" t="s">
        <v>5</v>
      </c>
      <c r="D25" s="14">
        <f t="shared" si="3"/>
        <v>450000000</v>
      </c>
      <c r="E25" s="15">
        <f t="shared" si="2"/>
        <v>450000000</v>
      </c>
      <c r="F25" s="15">
        <v>450000000</v>
      </c>
      <c r="G25" s="16"/>
      <c r="H25" s="16"/>
      <c r="I25" s="16"/>
      <c r="J25" s="16"/>
    </row>
    <row r="26" spans="1:12" x14ac:dyDescent="0.25">
      <c r="A26" s="8"/>
      <c r="B26" s="8"/>
      <c r="C26" s="16"/>
      <c r="D26" s="14"/>
      <c r="E26" s="15"/>
      <c r="F26" s="15"/>
      <c r="G26" s="16"/>
      <c r="H26" s="16"/>
      <c r="I26" s="16"/>
      <c r="J26" s="16"/>
    </row>
    <row r="27" spans="1:12" x14ac:dyDescent="0.25">
      <c r="A27" s="8"/>
      <c r="B27" s="8"/>
      <c r="C27" s="33" t="s">
        <v>17</v>
      </c>
      <c r="D27" s="34">
        <f>F27+I27</f>
        <v>6256654222</v>
      </c>
      <c r="E27" s="34">
        <f>F27+I27</f>
        <v>6256654222</v>
      </c>
      <c r="F27" s="34">
        <f>SUM(F28:F33)</f>
        <v>6256654222</v>
      </c>
      <c r="G27" s="35">
        <v>0</v>
      </c>
      <c r="H27" s="35">
        <v>0</v>
      </c>
      <c r="I27" s="35">
        <v>0</v>
      </c>
      <c r="J27" s="34">
        <v>0</v>
      </c>
      <c r="L27" s="6"/>
    </row>
    <row r="28" spans="1:12" x14ac:dyDescent="0.25">
      <c r="A28" s="8">
        <v>2016</v>
      </c>
      <c r="B28" s="8" t="s">
        <v>23</v>
      </c>
      <c r="C28" s="16" t="s">
        <v>4</v>
      </c>
      <c r="D28" s="14">
        <f>F28+I28</f>
        <v>1445993735</v>
      </c>
      <c r="E28" s="15">
        <f t="shared" ref="E28:E33" si="4">F28+I28</f>
        <v>1445993735</v>
      </c>
      <c r="F28" s="15">
        <v>1445993735</v>
      </c>
      <c r="G28" s="16"/>
      <c r="H28" s="16"/>
      <c r="I28" s="16"/>
      <c r="J28" s="16"/>
    </row>
    <row r="29" spans="1:12" x14ac:dyDescent="0.25">
      <c r="A29" s="8">
        <v>2016</v>
      </c>
      <c r="B29" s="8" t="s">
        <v>23</v>
      </c>
      <c r="C29" s="16" t="s">
        <v>5</v>
      </c>
      <c r="D29" s="14">
        <f t="shared" ref="D29:D33" si="5">F29+I29</f>
        <v>1416934952</v>
      </c>
      <c r="E29" s="15">
        <f t="shared" si="4"/>
        <v>1416934952</v>
      </c>
      <c r="F29" s="15">
        <v>1416934952</v>
      </c>
      <c r="G29" s="16"/>
      <c r="H29" s="16"/>
      <c r="I29" s="16"/>
      <c r="J29" s="16"/>
    </row>
    <row r="30" spans="1:12" x14ac:dyDescent="0.25">
      <c r="A30" s="8">
        <v>2016</v>
      </c>
      <c r="B30" s="8" t="s">
        <v>23</v>
      </c>
      <c r="C30" s="16" t="s">
        <v>7</v>
      </c>
      <c r="D30" s="14">
        <f t="shared" si="5"/>
        <v>1319430177</v>
      </c>
      <c r="E30" s="15">
        <f t="shared" si="4"/>
        <v>1319430177</v>
      </c>
      <c r="F30" s="15">
        <v>1319430177</v>
      </c>
      <c r="G30" s="16"/>
      <c r="H30" s="16"/>
      <c r="I30" s="16"/>
      <c r="J30" s="16"/>
    </row>
    <row r="31" spans="1:12" x14ac:dyDescent="0.25">
      <c r="A31" s="8">
        <v>2016</v>
      </c>
      <c r="B31" s="8" t="s">
        <v>23</v>
      </c>
      <c r="C31" s="16" t="s">
        <v>8</v>
      </c>
      <c r="D31" s="14">
        <f t="shared" si="5"/>
        <v>659693178</v>
      </c>
      <c r="E31" s="15">
        <f t="shared" si="4"/>
        <v>659693178</v>
      </c>
      <c r="F31" s="15">
        <v>659693178</v>
      </c>
      <c r="G31" s="16"/>
      <c r="H31" s="16"/>
      <c r="I31" s="16"/>
      <c r="J31" s="16"/>
    </row>
    <row r="32" spans="1:12" x14ac:dyDescent="0.25">
      <c r="A32" s="8">
        <v>2016</v>
      </c>
      <c r="B32" s="8" t="s">
        <v>23</v>
      </c>
      <c r="C32" s="16" t="s">
        <v>9</v>
      </c>
      <c r="D32" s="14">
        <f t="shared" si="5"/>
        <v>975852180</v>
      </c>
      <c r="E32" s="15">
        <f t="shared" si="4"/>
        <v>975852180</v>
      </c>
      <c r="F32" s="15">
        <v>975852180</v>
      </c>
      <c r="G32" s="16"/>
      <c r="H32" s="16"/>
      <c r="I32" s="16"/>
      <c r="J32" s="16"/>
    </row>
    <row r="33" spans="1:12" x14ac:dyDescent="0.25">
      <c r="A33" s="8">
        <v>2016</v>
      </c>
      <c r="B33" s="8" t="s">
        <v>23</v>
      </c>
      <c r="C33" s="16" t="s">
        <v>5</v>
      </c>
      <c r="D33" s="14">
        <f t="shared" si="5"/>
        <v>438750000</v>
      </c>
      <c r="E33" s="15">
        <f t="shared" si="4"/>
        <v>438750000</v>
      </c>
      <c r="F33" s="15">
        <v>438750000</v>
      </c>
      <c r="G33" s="16"/>
      <c r="H33" s="16"/>
      <c r="I33" s="16"/>
      <c r="J33" s="16"/>
    </row>
    <row r="34" spans="1:12" x14ac:dyDescent="0.25">
      <c r="A34" s="8"/>
      <c r="B34" s="8"/>
      <c r="C34" s="16"/>
      <c r="D34" s="14"/>
      <c r="E34" s="15"/>
      <c r="F34" s="15"/>
      <c r="G34" s="16"/>
      <c r="H34" s="16"/>
      <c r="I34" s="16"/>
      <c r="J34" s="16"/>
    </row>
    <row r="35" spans="1:12" x14ac:dyDescent="0.25">
      <c r="A35" s="8"/>
      <c r="B35" s="8"/>
      <c r="C35" s="33" t="s">
        <v>17</v>
      </c>
      <c r="D35" s="34">
        <f>F35+I35</f>
        <v>6225461624</v>
      </c>
      <c r="E35" s="34">
        <f>F35+I35</f>
        <v>6225461624</v>
      </c>
      <c r="F35" s="34">
        <f>SUM(F36:F41)</f>
        <v>6225461624</v>
      </c>
      <c r="G35" s="35">
        <v>0</v>
      </c>
      <c r="H35" s="35">
        <v>0</v>
      </c>
      <c r="I35" s="35">
        <v>0</v>
      </c>
      <c r="J35" s="34">
        <v>0</v>
      </c>
      <c r="L35" s="6"/>
    </row>
    <row r="36" spans="1:12" x14ac:dyDescent="0.25">
      <c r="A36" s="8">
        <v>2016</v>
      </c>
      <c r="B36" s="8" t="s">
        <v>24</v>
      </c>
      <c r="C36" s="16" t="s">
        <v>4</v>
      </c>
      <c r="D36" s="14">
        <f t="shared" ref="D36:D41" si="6">F36+I36</f>
        <v>1442264778</v>
      </c>
      <c r="E36" s="15">
        <f t="shared" ref="E36:E41" si="7">F36+I36</f>
        <v>1442264778</v>
      </c>
      <c r="F36" s="15">
        <v>1442264778</v>
      </c>
      <c r="G36" s="16"/>
      <c r="H36" s="16"/>
      <c r="I36" s="16"/>
      <c r="J36" s="16"/>
    </row>
    <row r="37" spans="1:12" x14ac:dyDescent="0.25">
      <c r="A37" s="8">
        <v>2016</v>
      </c>
      <c r="B37" s="8" t="s">
        <v>24</v>
      </c>
      <c r="C37" s="16" t="s">
        <v>5</v>
      </c>
      <c r="D37" s="14">
        <f t="shared" si="6"/>
        <v>1403539401</v>
      </c>
      <c r="E37" s="15">
        <f t="shared" si="7"/>
        <v>1403539401</v>
      </c>
      <c r="F37" s="15">
        <v>1403539401</v>
      </c>
      <c r="G37" s="16"/>
      <c r="H37" s="16"/>
      <c r="I37" s="16"/>
      <c r="J37" s="16"/>
    </row>
    <row r="38" spans="1:12" x14ac:dyDescent="0.25">
      <c r="A38" s="8">
        <v>2016</v>
      </c>
      <c r="B38" s="8" t="s">
        <v>24</v>
      </c>
      <c r="C38" s="16" t="s">
        <v>7</v>
      </c>
      <c r="D38" s="14">
        <f t="shared" si="6"/>
        <v>1319430177</v>
      </c>
      <c r="E38" s="15">
        <f t="shared" si="7"/>
        <v>1319430177</v>
      </c>
      <c r="F38" s="15">
        <v>1319430177</v>
      </c>
      <c r="G38" s="16"/>
      <c r="H38" s="16"/>
      <c r="I38" s="16"/>
      <c r="J38" s="16"/>
    </row>
    <row r="39" spans="1:12" x14ac:dyDescent="0.25">
      <c r="A39" s="8">
        <v>2016</v>
      </c>
      <c r="B39" s="8" t="s">
        <v>24</v>
      </c>
      <c r="C39" s="16" t="s">
        <v>8</v>
      </c>
      <c r="D39" s="14">
        <f t="shared" si="6"/>
        <v>659693178</v>
      </c>
      <c r="E39" s="15">
        <f t="shared" si="7"/>
        <v>659693178</v>
      </c>
      <c r="F39" s="15">
        <v>659693178</v>
      </c>
      <c r="G39" s="16"/>
      <c r="H39" s="16"/>
      <c r="I39" s="16"/>
      <c r="J39" s="16"/>
    </row>
    <row r="40" spans="1:12" x14ac:dyDescent="0.25">
      <c r="A40" s="8">
        <v>2016</v>
      </c>
      <c r="B40" s="8" t="s">
        <v>24</v>
      </c>
      <c r="C40" s="16" t="s">
        <v>9</v>
      </c>
      <c r="D40" s="14">
        <f t="shared" si="6"/>
        <v>973034090</v>
      </c>
      <c r="E40" s="15">
        <f t="shared" si="7"/>
        <v>973034090</v>
      </c>
      <c r="F40" s="15">
        <v>973034090</v>
      </c>
      <c r="G40" s="16"/>
      <c r="H40" s="16"/>
      <c r="I40" s="16"/>
      <c r="J40" s="16"/>
    </row>
    <row r="41" spans="1:12" x14ac:dyDescent="0.25">
      <c r="A41" s="8">
        <v>2016</v>
      </c>
      <c r="B41" s="8" t="s">
        <v>24</v>
      </c>
      <c r="C41" s="16" t="s">
        <v>5</v>
      </c>
      <c r="D41" s="14">
        <f t="shared" si="6"/>
        <v>427500000</v>
      </c>
      <c r="E41" s="15">
        <f t="shared" si="7"/>
        <v>427500000</v>
      </c>
      <c r="F41" s="15">
        <v>427500000</v>
      </c>
      <c r="G41" s="16"/>
      <c r="H41" s="16"/>
      <c r="I41" s="16"/>
      <c r="J41" s="16"/>
    </row>
    <row r="42" spans="1:12" x14ac:dyDescent="0.25">
      <c r="A42" s="8"/>
      <c r="B42" s="8"/>
      <c r="C42" s="16"/>
      <c r="D42" s="14"/>
      <c r="E42" s="15"/>
      <c r="F42" s="15"/>
      <c r="G42" s="16"/>
      <c r="H42" s="16"/>
      <c r="I42" s="16"/>
      <c r="J42" s="16"/>
    </row>
    <row r="43" spans="1:12" x14ac:dyDescent="0.25">
      <c r="A43" s="8"/>
      <c r="B43" s="8"/>
      <c r="C43" s="33" t="s">
        <v>17</v>
      </c>
      <c r="D43" s="34">
        <f>F43+I43</f>
        <v>6193805382</v>
      </c>
      <c r="E43" s="34">
        <f>F43+I43</f>
        <v>6193805382</v>
      </c>
      <c r="F43" s="34">
        <f>SUM(F44:F49)</f>
        <v>6193805382</v>
      </c>
      <c r="G43" s="35">
        <v>0</v>
      </c>
      <c r="H43" s="35">
        <v>0</v>
      </c>
      <c r="I43" s="35">
        <v>0</v>
      </c>
      <c r="J43" s="34">
        <v>0</v>
      </c>
      <c r="L43" s="6"/>
    </row>
    <row r="44" spans="1:12" x14ac:dyDescent="0.25">
      <c r="A44" s="8">
        <v>2017</v>
      </c>
      <c r="B44" s="8" t="s">
        <v>20</v>
      </c>
      <c r="C44" s="16" t="s">
        <v>4</v>
      </c>
      <c r="D44" s="14">
        <f t="shared" ref="D44:D49" si="8">F44+I44</f>
        <v>1438377002</v>
      </c>
      <c r="E44" s="15">
        <f t="shared" ref="E44:E49" si="9">F44+I44</f>
        <v>1438377002</v>
      </c>
      <c r="F44" s="15">
        <v>1438377002</v>
      </c>
      <c r="G44" s="16"/>
      <c r="H44" s="16"/>
      <c r="I44" s="16"/>
      <c r="J44" s="16"/>
    </row>
    <row r="45" spans="1:12" x14ac:dyDescent="0.25">
      <c r="A45" s="8">
        <v>2017</v>
      </c>
      <c r="B45" s="8" t="s">
        <v>20</v>
      </c>
      <c r="C45" s="16" t="s">
        <v>5</v>
      </c>
      <c r="D45" s="14">
        <f t="shared" si="8"/>
        <v>1389950364</v>
      </c>
      <c r="E45" s="15">
        <f t="shared" si="9"/>
        <v>1389950364</v>
      </c>
      <c r="F45" s="15">
        <v>1389950364</v>
      </c>
      <c r="G45" s="16"/>
      <c r="H45" s="16"/>
      <c r="I45" s="16"/>
      <c r="J45" s="16"/>
    </row>
    <row r="46" spans="1:12" x14ac:dyDescent="0.25">
      <c r="A46" s="8">
        <v>2017</v>
      </c>
      <c r="B46" s="8" t="s">
        <v>20</v>
      </c>
      <c r="C46" s="16" t="s">
        <v>7</v>
      </c>
      <c r="D46" s="14">
        <f t="shared" si="8"/>
        <v>1319430177</v>
      </c>
      <c r="E46" s="15">
        <f t="shared" si="9"/>
        <v>1319430177</v>
      </c>
      <c r="F46" s="15">
        <v>1319430177</v>
      </c>
      <c r="G46" s="16"/>
      <c r="H46" s="16"/>
      <c r="I46" s="16"/>
      <c r="J46" s="16"/>
    </row>
    <row r="47" spans="1:12" x14ac:dyDescent="0.25">
      <c r="A47" s="8">
        <v>2017</v>
      </c>
      <c r="B47" s="8" t="s">
        <v>20</v>
      </c>
      <c r="C47" s="16" t="s">
        <v>8</v>
      </c>
      <c r="D47" s="14">
        <f t="shared" si="8"/>
        <v>659693178</v>
      </c>
      <c r="E47" s="15">
        <f t="shared" si="9"/>
        <v>659693178</v>
      </c>
      <c r="F47" s="15">
        <v>659693178</v>
      </c>
      <c r="G47" s="16"/>
      <c r="H47" s="16"/>
      <c r="I47" s="16"/>
      <c r="J47" s="16"/>
    </row>
    <row r="48" spans="1:12" x14ac:dyDescent="0.25">
      <c r="A48" s="8">
        <v>2017</v>
      </c>
      <c r="B48" s="8" t="s">
        <v>20</v>
      </c>
      <c r="C48" s="16" t="s">
        <v>9</v>
      </c>
      <c r="D48" s="14">
        <f t="shared" si="8"/>
        <v>970104661</v>
      </c>
      <c r="E48" s="15">
        <f t="shared" si="9"/>
        <v>970104661</v>
      </c>
      <c r="F48" s="15">
        <v>970104661</v>
      </c>
      <c r="G48" s="16"/>
      <c r="H48" s="16"/>
      <c r="I48" s="16"/>
      <c r="J48" s="16"/>
    </row>
    <row r="49" spans="1:12" x14ac:dyDescent="0.25">
      <c r="A49" s="8">
        <v>2017</v>
      </c>
      <c r="B49" s="8" t="s">
        <v>20</v>
      </c>
      <c r="C49" s="16" t="s">
        <v>5</v>
      </c>
      <c r="D49" s="14">
        <f t="shared" si="8"/>
        <v>416250000</v>
      </c>
      <c r="E49" s="15">
        <f t="shared" si="9"/>
        <v>416250000</v>
      </c>
      <c r="F49" s="15">
        <v>416250000</v>
      </c>
      <c r="G49" s="16"/>
      <c r="H49" s="16"/>
      <c r="I49" s="16"/>
      <c r="J49" s="16"/>
    </row>
    <row r="50" spans="1:12" x14ac:dyDescent="0.25">
      <c r="A50" s="8"/>
      <c r="B50" s="8"/>
      <c r="C50" s="16"/>
      <c r="D50" s="14"/>
      <c r="E50" s="15"/>
      <c r="F50" s="15"/>
      <c r="G50" s="16"/>
      <c r="H50" s="16"/>
      <c r="I50" s="16"/>
      <c r="J50" s="16"/>
    </row>
    <row r="51" spans="1:12" x14ac:dyDescent="0.25">
      <c r="A51" s="8"/>
      <c r="B51" s="8"/>
      <c r="C51" s="33" t="s">
        <v>17</v>
      </c>
      <c r="D51" s="34">
        <f>F51+I51</f>
        <v>6861671537</v>
      </c>
      <c r="E51" s="34">
        <f>F51+I51</f>
        <v>6861671537</v>
      </c>
      <c r="F51" s="34">
        <f>SUM(F52:F58)</f>
        <v>6861671537</v>
      </c>
      <c r="G51" s="35">
        <v>0</v>
      </c>
      <c r="H51" s="35">
        <v>0</v>
      </c>
      <c r="I51" s="35">
        <v>0</v>
      </c>
      <c r="J51" s="34">
        <v>0</v>
      </c>
      <c r="L51" s="6"/>
    </row>
    <row r="52" spans="1:12" x14ac:dyDescent="0.25">
      <c r="A52" s="8">
        <v>2017</v>
      </c>
      <c r="B52" s="8" t="s">
        <v>22</v>
      </c>
      <c r="C52" s="16" t="s">
        <v>4</v>
      </c>
      <c r="D52" s="14">
        <f t="shared" ref="D52:D58" si="10">F52+I52</f>
        <v>1434323642</v>
      </c>
      <c r="E52" s="15">
        <f t="shared" ref="E52:E58" si="11">F52+I52</f>
        <v>1434323642</v>
      </c>
      <c r="F52" s="15">
        <v>1434323642</v>
      </c>
      <c r="G52" s="16"/>
      <c r="H52" s="16"/>
      <c r="I52" s="16"/>
      <c r="J52" s="16"/>
    </row>
    <row r="53" spans="1:12" x14ac:dyDescent="0.25">
      <c r="A53" s="8">
        <v>2017</v>
      </c>
      <c r="B53" s="8" t="s">
        <v>22</v>
      </c>
      <c r="C53" s="16" t="s">
        <v>5</v>
      </c>
      <c r="D53" s="14">
        <f t="shared" si="10"/>
        <v>1376165048</v>
      </c>
      <c r="E53" s="15">
        <f t="shared" si="11"/>
        <v>1376165048</v>
      </c>
      <c r="F53" s="15">
        <v>1376165048</v>
      </c>
      <c r="G53" s="16"/>
      <c r="H53" s="16"/>
      <c r="I53" s="16"/>
      <c r="J53" s="16"/>
    </row>
    <row r="54" spans="1:12" x14ac:dyDescent="0.25">
      <c r="A54" s="8">
        <v>2017</v>
      </c>
      <c r="B54" s="8" t="s">
        <v>22</v>
      </c>
      <c r="C54" s="16" t="s">
        <v>7</v>
      </c>
      <c r="D54" s="14">
        <f t="shared" si="10"/>
        <v>1319430177</v>
      </c>
      <c r="E54" s="15">
        <f t="shared" si="11"/>
        <v>1319430177</v>
      </c>
      <c r="F54" s="15">
        <v>1319430177</v>
      </c>
      <c r="G54" s="16"/>
      <c r="H54" s="16"/>
      <c r="I54" s="16"/>
      <c r="J54" s="16"/>
    </row>
    <row r="55" spans="1:12" x14ac:dyDescent="0.25">
      <c r="A55" s="8">
        <v>2017</v>
      </c>
      <c r="B55" s="8" t="s">
        <v>22</v>
      </c>
      <c r="C55" s="16" t="s">
        <v>8</v>
      </c>
      <c r="D55" s="14">
        <f t="shared" si="10"/>
        <v>659693178</v>
      </c>
      <c r="E55" s="15">
        <f t="shared" si="11"/>
        <v>659693178</v>
      </c>
      <c r="F55" s="15">
        <v>659693178</v>
      </c>
      <c r="G55" s="16"/>
      <c r="H55" s="16"/>
      <c r="I55" s="16"/>
      <c r="J55" s="16"/>
    </row>
    <row r="56" spans="1:12" x14ac:dyDescent="0.25">
      <c r="A56" s="8">
        <v>2017</v>
      </c>
      <c r="B56" s="8" t="s">
        <v>22</v>
      </c>
      <c r="C56" s="16" t="s">
        <v>9</v>
      </c>
      <c r="D56" s="14">
        <f t="shared" si="10"/>
        <v>967059492</v>
      </c>
      <c r="E56" s="15">
        <f t="shared" si="11"/>
        <v>967059492</v>
      </c>
      <c r="F56" s="15">
        <v>967059492</v>
      </c>
      <c r="G56" s="16"/>
      <c r="H56" s="16"/>
      <c r="I56" s="16"/>
      <c r="J56" s="16"/>
    </row>
    <row r="57" spans="1:12" x14ac:dyDescent="0.25">
      <c r="A57" s="8">
        <v>2017</v>
      </c>
      <c r="B57" s="8" t="s">
        <v>22</v>
      </c>
      <c r="C57" s="16" t="s">
        <v>5</v>
      </c>
      <c r="D57" s="14">
        <f t="shared" si="10"/>
        <v>405000000</v>
      </c>
      <c r="E57" s="15">
        <f t="shared" si="11"/>
        <v>405000000</v>
      </c>
      <c r="F57" s="15">
        <v>405000000</v>
      </c>
      <c r="G57" s="16"/>
      <c r="H57" s="16"/>
      <c r="I57" s="16"/>
      <c r="J57" s="16"/>
    </row>
    <row r="58" spans="1:12" x14ac:dyDescent="0.25">
      <c r="A58" s="8">
        <v>2017</v>
      </c>
      <c r="B58" s="8" t="s">
        <v>22</v>
      </c>
      <c r="C58" s="16" t="s">
        <v>10</v>
      </c>
      <c r="D58" s="14">
        <f t="shared" si="10"/>
        <v>700000000</v>
      </c>
      <c r="E58" s="15">
        <f t="shared" si="11"/>
        <v>700000000</v>
      </c>
      <c r="F58" s="15">
        <v>700000000</v>
      </c>
      <c r="G58" s="16"/>
      <c r="H58" s="16"/>
      <c r="I58" s="16"/>
      <c r="J58" s="16"/>
    </row>
    <row r="59" spans="1:12" x14ac:dyDescent="0.25">
      <c r="A59" s="8"/>
      <c r="B59" s="8"/>
      <c r="C59" s="16"/>
      <c r="D59" s="14"/>
      <c r="E59" s="15"/>
      <c r="F59" s="15"/>
      <c r="G59" s="16"/>
      <c r="H59" s="16"/>
      <c r="I59" s="16"/>
      <c r="J59" s="16"/>
    </row>
    <row r="60" spans="1:12" x14ac:dyDescent="0.25">
      <c r="A60" s="8"/>
      <c r="B60" s="8"/>
      <c r="C60" s="33" t="s">
        <v>17</v>
      </c>
      <c r="D60" s="34">
        <f>F60+I60</f>
        <v>6811249018</v>
      </c>
      <c r="E60" s="34">
        <f>F60+I60</f>
        <v>6811249018</v>
      </c>
      <c r="F60" s="34">
        <f>SUM(F61:F67)</f>
        <v>6811249018</v>
      </c>
      <c r="G60" s="35">
        <v>0</v>
      </c>
      <c r="H60" s="35">
        <v>0</v>
      </c>
      <c r="I60" s="35">
        <v>0</v>
      </c>
      <c r="J60" s="34">
        <v>0</v>
      </c>
      <c r="L60" s="6"/>
    </row>
    <row r="61" spans="1:12" x14ac:dyDescent="0.25">
      <c r="A61" s="8">
        <v>2017</v>
      </c>
      <c r="B61" s="8" t="s">
        <v>23</v>
      </c>
      <c r="C61" s="16" t="s">
        <v>4</v>
      </c>
      <c r="D61" s="14">
        <f t="shared" ref="D61:D67" si="12">F61+I61</f>
        <v>1430097646</v>
      </c>
      <c r="E61" s="15">
        <f t="shared" ref="E61:E67" si="13">F61+I61</f>
        <v>1430097646</v>
      </c>
      <c r="F61" s="15">
        <v>1430097646</v>
      </c>
      <c r="G61" s="16"/>
      <c r="H61" s="16"/>
      <c r="I61" s="16"/>
      <c r="J61" s="16"/>
    </row>
    <row r="62" spans="1:12" x14ac:dyDescent="0.25">
      <c r="A62" s="8">
        <v>2017</v>
      </c>
      <c r="B62" s="8" t="s">
        <v>23</v>
      </c>
      <c r="C62" s="16" t="s">
        <v>5</v>
      </c>
      <c r="D62" s="14">
        <f t="shared" si="12"/>
        <v>1362180617</v>
      </c>
      <c r="E62" s="15">
        <f t="shared" si="13"/>
        <v>1362180617</v>
      </c>
      <c r="F62" s="15">
        <v>1362180617</v>
      </c>
      <c r="G62" s="16"/>
      <c r="H62" s="16"/>
      <c r="I62" s="16"/>
      <c r="J62" s="16"/>
    </row>
    <row r="63" spans="1:12" x14ac:dyDescent="0.25">
      <c r="A63" s="8">
        <v>2017</v>
      </c>
      <c r="B63" s="8" t="s">
        <v>23</v>
      </c>
      <c r="C63" s="16" t="s">
        <v>7</v>
      </c>
      <c r="D63" s="14">
        <f t="shared" si="12"/>
        <v>1319430177</v>
      </c>
      <c r="E63" s="15">
        <f t="shared" si="13"/>
        <v>1319430177</v>
      </c>
      <c r="F63" s="15">
        <v>1319430177</v>
      </c>
      <c r="G63" s="16"/>
      <c r="H63" s="16"/>
      <c r="I63" s="16"/>
      <c r="J63" s="16"/>
    </row>
    <row r="64" spans="1:12" x14ac:dyDescent="0.25">
      <c r="A64" s="8">
        <v>2017</v>
      </c>
      <c r="B64" s="8" t="s">
        <v>23</v>
      </c>
      <c r="C64" s="16" t="s">
        <v>8</v>
      </c>
      <c r="D64" s="14">
        <f t="shared" si="12"/>
        <v>659693178</v>
      </c>
      <c r="E64" s="15">
        <f t="shared" si="13"/>
        <v>659693178</v>
      </c>
      <c r="F64" s="15">
        <v>659693178</v>
      </c>
      <c r="G64" s="16"/>
      <c r="H64" s="16"/>
      <c r="I64" s="16"/>
      <c r="J64" s="16"/>
    </row>
    <row r="65" spans="1:12" x14ac:dyDescent="0.25">
      <c r="A65" s="8">
        <v>2017</v>
      </c>
      <c r="B65" s="8" t="s">
        <v>23</v>
      </c>
      <c r="C65" s="16" t="s">
        <v>9</v>
      </c>
      <c r="D65" s="14">
        <f t="shared" si="12"/>
        <v>963894010</v>
      </c>
      <c r="E65" s="15">
        <f t="shared" si="13"/>
        <v>963894010</v>
      </c>
      <c r="F65" s="15">
        <v>963894010</v>
      </c>
      <c r="G65" s="16"/>
      <c r="H65" s="16"/>
      <c r="I65" s="16"/>
      <c r="J65" s="16"/>
    </row>
    <row r="66" spans="1:12" x14ac:dyDescent="0.25">
      <c r="A66" s="8">
        <v>2017</v>
      </c>
      <c r="B66" s="8" t="s">
        <v>23</v>
      </c>
      <c r="C66" s="16" t="s">
        <v>5</v>
      </c>
      <c r="D66" s="14">
        <f t="shared" si="12"/>
        <v>393750000</v>
      </c>
      <c r="E66" s="15">
        <f t="shared" si="13"/>
        <v>393750000</v>
      </c>
      <c r="F66" s="15">
        <v>393750000</v>
      </c>
      <c r="G66" s="16"/>
      <c r="H66" s="16"/>
      <c r="I66" s="16"/>
      <c r="J66" s="16"/>
    </row>
    <row r="67" spans="1:12" x14ac:dyDescent="0.25">
      <c r="A67" s="8">
        <v>2017</v>
      </c>
      <c r="B67" s="8" t="s">
        <v>23</v>
      </c>
      <c r="C67" s="16" t="s">
        <v>10</v>
      </c>
      <c r="D67" s="14">
        <f t="shared" si="12"/>
        <v>682203390</v>
      </c>
      <c r="E67" s="15">
        <f t="shared" si="13"/>
        <v>682203390</v>
      </c>
      <c r="F67" s="15">
        <v>682203390</v>
      </c>
      <c r="G67" s="16"/>
      <c r="H67" s="16"/>
      <c r="I67" s="16"/>
      <c r="J67" s="16"/>
    </row>
    <row r="68" spans="1:12" x14ac:dyDescent="0.25">
      <c r="A68" s="8"/>
      <c r="B68" s="8"/>
      <c r="C68" s="16"/>
      <c r="D68" s="14"/>
      <c r="E68" s="15"/>
      <c r="F68" s="15"/>
      <c r="G68" s="16"/>
      <c r="H68" s="16"/>
      <c r="I68" s="16"/>
      <c r="J68" s="16"/>
    </row>
    <row r="69" spans="1:12" x14ac:dyDescent="0.25">
      <c r="A69" s="8"/>
      <c r="B69" s="8"/>
      <c r="C69" s="33" t="s">
        <v>17</v>
      </c>
      <c r="D69" s="34">
        <f>F69+I69</f>
        <v>6760319456</v>
      </c>
      <c r="E69" s="34">
        <f>F69+I69</f>
        <v>6760319456</v>
      </c>
      <c r="F69" s="34">
        <f>SUM(F70:F76)</f>
        <v>6760319456</v>
      </c>
      <c r="G69" s="35">
        <v>0</v>
      </c>
      <c r="H69" s="35">
        <v>0</v>
      </c>
      <c r="I69" s="35">
        <v>0</v>
      </c>
      <c r="J69" s="34">
        <v>0</v>
      </c>
      <c r="L69" s="6"/>
    </row>
    <row r="70" spans="1:12" x14ac:dyDescent="0.25">
      <c r="A70" s="8">
        <v>2017</v>
      </c>
      <c r="B70" s="8" t="s">
        <v>24</v>
      </c>
      <c r="C70" s="16" t="s">
        <v>4</v>
      </c>
      <c r="D70" s="14">
        <f t="shared" ref="D70:D76" si="14">F70+I70</f>
        <v>1425691663</v>
      </c>
      <c r="E70" s="15">
        <f t="shared" ref="E70:E76" si="15">F70+I70</f>
        <v>1425691663</v>
      </c>
      <c r="F70" s="15">
        <v>1425691663</v>
      </c>
      <c r="G70" s="16"/>
      <c r="H70" s="16"/>
      <c r="I70" s="16"/>
      <c r="J70" s="16"/>
    </row>
    <row r="71" spans="1:12" x14ac:dyDescent="0.25">
      <c r="A71" s="8">
        <v>2017</v>
      </c>
      <c r="B71" s="8" t="s">
        <v>24</v>
      </c>
      <c r="C71" s="16" t="s">
        <v>5</v>
      </c>
      <c r="D71" s="14">
        <f t="shared" si="14"/>
        <v>1347994195</v>
      </c>
      <c r="E71" s="15">
        <f t="shared" si="15"/>
        <v>1347994195</v>
      </c>
      <c r="F71" s="15">
        <v>1347994195</v>
      </c>
      <c r="G71" s="16"/>
      <c r="H71" s="16"/>
      <c r="I71" s="16"/>
      <c r="J71" s="16"/>
    </row>
    <row r="72" spans="1:12" x14ac:dyDescent="0.25">
      <c r="A72" s="8">
        <v>2017</v>
      </c>
      <c r="B72" s="8" t="s">
        <v>24</v>
      </c>
      <c r="C72" s="16" t="s">
        <v>7</v>
      </c>
      <c r="D72" s="14">
        <f t="shared" si="14"/>
        <v>1319430177</v>
      </c>
      <c r="E72" s="15">
        <f t="shared" si="15"/>
        <v>1319430177</v>
      </c>
      <c r="F72" s="15">
        <v>1319430177</v>
      </c>
      <c r="G72" s="16"/>
      <c r="H72" s="16"/>
      <c r="I72" s="16"/>
      <c r="J72" s="16"/>
    </row>
    <row r="73" spans="1:12" x14ac:dyDescent="0.25">
      <c r="A73" s="8">
        <v>2017</v>
      </c>
      <c r="B73" s="8" t="s">
        <v>24</v>
      </c>
      <c r="C73" s="16" t="s">
        <v>8</v>
      </c>
      <c r="D73" s="14">
        <f t="shared" si="14"/>
        <v>659693178</v>
      </c>
      <c r="E73" s="15">
        <f t="shared" si="15"/>
        <v>659693178</v>
      </c>
      <c r="F73" s="15">
        <v>659693178</v>
      </c>
      <c r="G73" s="16"/>
      <c r="H73" s="16"/>
      <c r="I73" s="16"/>
      <c r="J73" s="16"/>
    </row>
    <row r="74" spans="1:12" x14ac:dyDescent="0.25">
      <c r="A74" s="8">
        <v>2017</v>
      </c>
      <c r="B74" s="8" t="s">
        <v>24</v>
      </c>
      <c r="C74" s="16" t="s">
        <v>9</v>
      </c>
      <c r="D74" s="14">
        <f t="shared" si="14"/>
        <v>960603463</v>
      </c>
      <c r="E74" s="15">
        <f t="shared" si="15"/>
        <v>960603463</v>
      </c>
      <c r="F74" s="15">
        <v>960603463</v>
      </c>
      <c r="G74" s="16"/>
      <c r="H74" s="16"/>
      <c r="I74" s="16"/>
      <c r="J74" s="16"/>
    </row>
    <row r="75" spans="1:12" x14ac:dyDescent="0.25">
      <c r="A75" s="8">
        <v>2017</v>
      </c>
      <c r="B75" s="8" t="s">
        <v>24</v>
      </c>
      <c r="C75" s="16" t="s">
        <v>5</v>
      </c>
      <c r="D75" s="14">
        <f t="shared" si="14"/>
        <v>382500000</v>
      </c>
      <c r="E75" s="15">
        <f t="shared" si="15"/>
        <v>382500000</v>
      </c>
      <c r="F75" s="15">
        <v>382500000</v>
      </c>
      <c r="G75" s="16"/>
      <c r="H75" s="16"/>
      <c r="I75" s="16"/>
      <c r="J75" s="16"/>
    </row>
    <row r="76" spans="1:12" x14ac:dyDescent="0.25">
      <c r="A76" s="8">
        <v>2017</v>
      </c>
      <c r="B76" s="8" t="s">
        <v>24</v>
      </c>
      <c r="C76" s="16" t="s">
        <v>10</v>
      </c>
      <c r="D76" s="14">
        <f t="shared" si="14"/>
        <v>664406780</v>
      </c>
      <c r="E76" s="15">
        <f t="shared" si="15"/>
        <v>664406780</v>
      </c>
      <c r="F76" s="15">
        <v>664406780</v>
      </c>
      <c r="G76" s="16"/>
      <c r="H76" s="16"/>
      <c r="I76" s="16"/>
      <c r="J76" s="16"/>
    </row>
    <row r="77" spans="1:12" x14ac:dyDescent="0.25">
      <c r="A77" s="8"/>
      <c r="B77" s="8"/>
      <c r="C77" s="16"/>
      <c r="D77" s="14"/>
      <c r="E77" s="15"/>
      <c r="F77" s="15"/>
      <c r="G77" s="16"/>
      <c r="H77" s="16"/>
      <c r="I77" s="16"/>
      <c r="J77" s="16"/>
    </row>
    <row r="78" spans="1:12" x14ac:dyDescent="0.25">
      <c r="A78" s="8"/>
      <c r="B78" s="8"/>
      <c r="C78" s="33" t="s">
        <v>17</v>
      </c>
      <c r="D78" s="34">
        <f>F78+I78</f>
        <v>7019978436</v>
      </c>
      <c r="E78" s="34">
        <f>F78+I78</f>
        <v>7019978436</v>
      </c>
      <c r="F78" s="34">
        <f>SUM(F79:F86)</f>
        <v>6708867324</v>
      </c>
      <c r="G78" s="35">
        <v>0</v>
      </c>
      <c r="H78" s="35">
        <v>0</v>
      </c>
      <c r="I78" s="35">
        <v>311111112</v>
      </c>
      <c r="J78" s="34">
        <v>0</v>
      </c>
      <c r="L78" s="6"/>
    </row>
    <row r="79" spans="1:12" x14ac:dyDescent="0.25">
      <c r="A79" s="8">
        <v>2018</v>
      </c>
      <c r="B79" s="8" t="s">
        <v>20</v>
      </c>
      <c r="C79" s="16" t="s">
        <v>4</v>
      </c>
      <c r="D79" s="14">
        <f t="shared" ref="D79:D86" si="16">F79+I79</f>
        <v>1421098025</v>
      </c>
      <c r="E79" s="15">
        <f t="shared" ref="E79:E86" si="17">F79+I79</f>
        <v>1421098025</v>
      </c>
      <c r="F79" s="15">
        <v>1421098025</v>
      </c>
      <c r="G79" s="16"/>
      <c r="H79" s="16"/>
      <c r="I79" s="16"/>
      <c r="J79" s="16"/>
    </row>
    <row r="80" spans="1:12" x14ac:dyDescent="0.25">
      <c r="A80" s="8">
        <v>2018</v>
      </c>
      <c r="B80" s="8" t="s">
        <v>20</v>
      </c>
      <c r="C80" s="16" t="s">
        <v>5</v>
      </c>
      <c r="D80" s="14">
        <f t="shared" si="16"/>
        <v>1333602865</v>
      </c>
      <c r="E80" s="15">
        <f t="shared" si="17"/>
        <v>1333602865</v>
      </c>
      <c r="F80" s="15">
        <v>1333602865</v>
      </c>
      <c r="G80" s="16"/>
      <c r="H80" s="16"/>
      <c r="I80" s="16"/>
      <c r="J80" s="16"/>
    </row>
    <row r="81" spans="1:12" x14ac:dyDescent="0.25">
      <c r="A81" s="8">
        <v>2018</v>
      </c>
      <c r="B81" s="8" t="s">
        <v>20</v>
      </c>
      <c r="C81" s="16" t="s">
        <v>7</v>
      </c>
      <c r="D81" s="14">
        <f t="shared" si="16"/>
        <v>1319430177</v>
      </c>
      <c r="E81" s="15">
        <f t="shared" si="17"/>
        <v>1319430177</v>
      </c>
      <c r="F81" s="15">
        <v>1319430177</v>
      </c>
      <c r="G81" s="16"/>
      <c r="H81" s="16"/>
      <c r="I81" s="16"/>
      <c r="J81" s="16"/>
    </row>
    <row r="82" spans="1:12" x14ac:dyDescent="0.25">
      <c r="A82" s="8">
        <v>2018</v>
      </c>
      <c r="B82" s="8" t="s">
        <v>20</v>
      </c>
      <c r="C82" s="16" t="s">
        <v>8</v>
      </c>
      <c r="D82" s="14">
        <f t="shared" si="16"/>
        <v>659693178</v>
      </c>
      <c r="E82" s="15">
        <f t="shared" si="17"/>
        <v>659693178</v>
      </c>
      <c r="F82" s="15">
        <v>659693178</v>
      </c>
      <c r="G82" s="16"/>
      <c r="H82" s="16"/>
      <c r="I82" s="16"/>
      <c r="J82" s="16"/>
    </row>
    <row r="83" spans="1:12" x14ac:dyDescent="0.25">
      <c r="A83" s="8">
        <v>2018</v>
      </c>
      <c r="B83" s="8" t="s">
        <v>20</v>
      </c>
      <c r="C83" s="16" t="s">
        <v>9</v>
      </c>
      <c r="D83" s="14">
        <f t="shared" si="16"/>
        <v>957182910</v>
      </c>
      <c r="E83" s="15">
        <f t="shared" si="17"/>
        <v>957182910</v>
      </c>
      <c r="F83" s="15">
        <v>957182910</v>
      </c>
      <c r="G83" s="16"/>
      <c r="H83" s="16"/>
      <c r="I83" s="16"/>
      <c r="J83" s="16"/>
    </row>
    <row r="84" spans="1:12" x14ac:dyDescent="0.25">
      <c r="A84" s="8">
        <v>2018</v>
      </c>
      <c r="B84" s="8" t="s">
        <v>20</v>
      </c>
      <c r="C84" s="16" t="s">
        <v>5</v>
      </c>
      <c r="D84" s="14">
        <f t="shared" si="16"/>
        <v>371250000</v>
      </c>
      <c r="E84" s="15">
        <f t="shared" si="17"/>
        <v>371250000</v>
      </c>
      <c r="F84" s="15">
        <v>371250000</v>
      </c>
      <c r="G84" s="16"/>
      <c r="H84" s="16"/>
      <c r="I84" s="16"/>
      <c r="J84" s="16"/>
    </row>
    <row r="85" spans="1:12" x14ac:dyDescent="0.25">
      <c r="A85" s="8">
        <v>2018</v>
      </c>
      <c r="B85" s="8" t="s">
        <v>20</v>
      </c>
      <c r="C85" s="16" t="s">
        <v>10</v>
      </c>
      <c r="D85" s="14">
        <f t="shared" si="16"/>
        <v>646610169</v>
      </c>
      <c r="E85" s="15">
        <f t="shared" si="17"/>
        <v>646610169</v>
      </c>
      <c r="F85" s="15">
        <v>646610169</v>
      </c>
      <c r="G85" s="16"/>
      <c r="H85" s="16"/>
      <c r="I85" s="16"/>
      <c r="J85" s="16"/>
    </row>
    <row r="86" spans="1:12" x14ac:dyDescent="0.25">
      <c r="A86" s="8">
        <v>2018</v>
      </c>
      <c r="B86" s="8" t="s">
        <v>20</v>
      </c>
      <c r="C86" s="16" t="s">
        <v>6</v>
      </c>
      <c r="D86" s="14">
        <f t="shared" si="16"/>
        <v>311111112</v>
      </c>
      <c r="E86" s="15">
        <f t="shared" si="17"/>
        <v>311111112</v>
      </c>
      <c r="F86" s="15"/>
      <c r="G86" s="16"/>
      <c r="H86" s="16"/>
      <c r="I86" s="15">
        <v>311111112</v>
      </c>
      <c r="J86" s="16"/>
    </row>
    <row r="87" spans="1:12" x14ac:dyDescent="0.25">
      <c r="A87" s="8"/>
      <c r="B87" s="8"/>
      <c r="C87" s="16"/>
      <c r="D87" s="14"/>
      <c r="E87" s="15"/>
      <c r="F87" s="15"/>
      <c r="G87" s="16"/>
      <c r="H87" s="16"/>
      <c r="I87" s="15"/>
      <c r="J87" s="16"/>
    </row>
    <row r="88" spans="1:12" x14ac:dyDescent="0.25">
      <c r="A88" s="8"/>
      <c r="B88" s="8"/>
      <c r="C88" s="33" t="s">
        <v>17</v>
      </c>
      <c r="D88" s="34">
        <f>F88+I88</f>
        <v>6834654313</v>
      </c>
      <c r="E88" s="34">
        <f>F88+I88</f>
        <v>6834654313</v>
      </c>
      <c r="F88" s="34">
        <f>SUM(F89:F96)</f>
        <v>6656876533</v>
      </c>
      <c r="G88" s="35">
        <v>0</v>
      </c>
      <c r="H88" s="35">
        <v>0</v>
      </c>
      <c r="I88" s="35">
        <v>177777780</v>
      </c>
      <c r="J88" s="34">
        <v>0</v>
      </c>
      <c r="L88" s="6"/>
    </row>
    <row r="89" spans="1:12" x14ac:dyDescent="0.25">
      <c r="A89" s="8">
        <v>2018</v>
      </c>
      <c r="B89" s="8" t="s">
        <v>22</v>
      </c>
      <c r="C89" s="16" t="s">
        <v>4</v>
      </c>
      <c r="D89" s="14">
        <f t="shared" ref="D89:D96" si="18">F89+I89</f>
        <v>1416308741</v>
      </c>
      <c r="E89" s="15">
        <f t="shared" ref="E89:E96" si="19">F89+I89</f>
        <v>1416308741</v>
      </c>
      <c r="F89" s="15">
        <v>1416308741</v>
      </c>
      <c r="G89" s="15"/>
      <c r="H89" s="15"/>
      <c r="I89" s="15"/>
      <c r="J89" s="16"/>
    </row>
    <row r="90" spans="1:12" x14ac:dyDescent="0.25">
      <c r="A90" s="8">
        <v>2018</v>
      </c>
      <c r="B90" s="8" t="s">
        <v>22</v>
      </c>
      <c r="C90" s="16" t="s">
        <v>5</v>
      </c>
      <c r="D90" s="14">
        <f t="shared" si="18"/>
        <v>1319003666</v>
      </c>
      <c r="E90" s="15">
        <f t="shared" si="19"/>
        <v>1319003666</v>
      </c>
      <c r="F90" s="15">
        <v>1319003666</v>
      </c>
      <c r="G90" s="15"/>
      <c r="H90" s="15"/>
      <c r="I90" s="15"/>
      <c r="J90" s="16"/>
    </row>
    <row r="91" spans="1:12" x14ac:dyDescent="0.25">
      <c r="A91" s="8">
        <v>2018</v>
      </c>
      <c r="B91" s="8" t="s">
        <v>22</v>
      </c>
      <c r="C91" s="16" t="s">
        <v>7</v>
      </c>
      <c r="D91" s="14">
        <f t="shared" si="18"/>
        <v>1319430177</v>
      </c>
      <c r="E91" s="15">
        <f t="shared" si="19"/>
        <v>1319430177</v>
      </c>
      <c r="F91" s="15">
        <v>1319430177</v>
      </c>
      <c r="G91" s="15"/>
      <c r="H91" s="15"/>
      <c r="I91" s="15"/>
      <c r="J91" s="16"/>
    </row>
    <row r="92" spans="1:12" x14ac:dyDescent="0.25">
      <c r="A92" s="8">
        <v>2018</v>
      </c>
      <c r="B92" s="8" t="s">
        <v>22</v>
      </c>
      <c r="C92" s="16" t="s">
        <v>8</v>
      </c>
      <c r="D92" s="14">
        <f t="shared" si="18"/>
        <v>659693178</v>
      </c>
      <c r="E92" s="15">
        <f t="shared" si="19"/>
        <v>659693178</v>
      </c>
      <c r="F92" s="15">
        <v>659693178</v>
      </c>
      <c r="G92" s="15"/>
      <c r="H92" s="15"/>
      <c r="I92" s="15"/>
      <c r="J92" s="16"/>
    </row>
    <row r="93" spans="1:12" x14ac:dyDescent="0.25">
      <c r="A93" s="8">
        <v>2018</v>
      </c>
      <c r="B93" s="8" t="s">
        <v>22</v>
      </c>
      <c r="C93" s="16" t="s">
        <v>9</v>
      </c>
      <c r="D93" s="14">
        <f t="shared" si="18"/>
        <v>953627212</v>
      </c>
      <c r="E93" s="15">
        <f t="shared" si="19"/>
        <v>953627212</v>
      </c>
      <c r="F93" s="15">
        <v>953627212</v>
      </c>
      <c r="G93" s="15"/>
      <c r="H93" s="15"/>
      <c r="I93" s="15"/>
      <c r="J93" s="16"/>
    </row>
    <row r="94" spans="1:12" x14ac:dyDescent="0.25">
      <c r="A94" s="8">
        <v>2018</v>
      </c>
      <c r="B94" s="8" t="s">
        <v>22</v>
      </c>
      <c r="C94" s="16" t="s">
        <v>5</v>
      </c>
      <c r="D94" s="14">
        <f t="shared" si="18"/>
        <v>360000000</v>
      </c>
      <c r="E94" s="15">
        <f t="shared" si="19"/>
        <v>360000000</v>
      </c>
      <c r="F94" s="15">
        <v>360000000</v>
      </c>
      <c r="G94" s="15"/>
      <c r="H94" s="15"/>
      <c r="I94" s="15"/>
      <c r="J94" s="16"/>
    </row>
    <row r="95" spans="1:12" x14ac:dyDescent="0.25">
      <c r="A95" s="8">
        <v>2018</v>
      </c>
      <c r="B95" s="8" t="s">
        <v>22</v>
      </c>
      <c r="C95" s="16" t="s">
        <v>10</v>
      </c>
      <c r="D95" s="14">
        <f t="shared" si="18"/>
        <v>628813559</v>
      </c>
      <c r="E95" s="15">
        <f t="shared" si="19"/>
        <v>628813559</v>
      </c>
      <c r="F95" s="15">
        <v>628813559</v>
      </c>
      <c r="G95" s="15"/>
      <c r="H95" s="15"/>
      <c r="I95" s="15"/>
      <c r="J95" s="16"/>
    </row>
    <row r="96" spans="1:12" x14ac:dyDescent="0.25">
      <c r="A96" s="8">
        <v>2018</v>
      </c>
      <c r="B96" s="8" t="s">
        <v>22</v>
      </c>
      <c r="C96" s="16" t="s">
        <v>6</v>
      </c>
      <c r="D96" s="14">
        <f t="shared" si="18"/>
        <v>177777780</v>
      </c>
      <c r="E96" s="15">
        <f t="shared" si="19"/>
        <v>177777780</v>
      </c>
      <c r="F96" s="15"/>
      <c r="G96" s="15"/>
      <c r="H96" s="15"/>
      <c r="I96" s="15">
        <v>177777780</v>
      </c>
      <c r="J96" s="16"/>
    </row>
    <row r="97" spans="1:12" x14ac:dyDescent="0.25">
      <c r="A97" s="8"/>
      <c r="B97" s="8"/>
      <c r="C97" s="16"/>
      <c r="D97" s="14"/>
      <c r="E97" s="15"/>
      <c r="F97" s="15"/>
      <c r="G97" s="15"/>
      <c r="H97" s="15"/>
      <c r="I97" s="15"/>
      <c r="J97" s="16"/>
    </row>
    <row r="98" spans="1:12" x14ac:dyDescent="0.25">
      <c r="A98" s="8"/>
      <c r="B98" s="8"/>
      <c r="C98" s="33" t="s">
        <v>17</v>
      </c>
      <c r="D98" s="34">
        <f>F98+I98</f>
        <v>6604330411</v>
      </c>
      <c r="E98" s="34">
        <f>F98+I98</f>
        <v>6604330411</v>
      </c>
      <c r="F98" s="34">
        <f>SUM(F99:F105)</f>
        <v>6604330411</v>
      </c>
      <c r="G98" s="35">
        <v>0</v>
      </c>
      <c r="H98" s="35">
        <v>0</v>
      </c>
      <c r="I98" s="35">
        <v>0</v>
      </c>
      <c r="J98" s="34">
        <v>0</v>
      </c>
      <c r="L98" s="6"/>
    </row>
    <row r="99" spans="1:12" x14ac:dyDescent="0.25">
      <c r="A99" s="8">
        <v>2018</v>
      </c>
      <c r="B99" s="8" t="s">
        <v>23</v>
      </c>
      <c r="C99" s="16" t="s">
        <v>4</v>
      </c>
      <c r="D99" s="14">
        <f t="shared" ref="D99:D105" si="20">F99+I99</f>
        <v>1411315477</v>
      </c>
      <c r="E99" s="15">
        <f t="shared" ref="E99:E105" si="21">F99+I99</f>
        <v>1411315477</v>
      </c>
      <c r="F99" s="15">
        <v>1411315477</v>
      </c>
      <c r="G99" s="16"/>
      <c r="H99" s="16"/>
      <c r="I99" s="16"/>
      <c r="J99" s="16"/>
    </row>
    <row r="100" spans="1:12" x14ac:dyDescent="0.25">
      <c r="A100" s="8">
        <v>2018</v>
      </c>
      <c r="B100" s="8" t="s">
        <v>23</v>
      </c>
      <c r="C100" s="16" t="s">
        <v>5</v>
      </c>
      <c r="D100" s="14">
        <f t="shared" si="20"/>
        <v>1304193597</v>
      </c>
      <c r="E100" s="15">
        <f t="shared" si="21"/>
        <v>1304193597</v>
      </c>
      <c r="F100" s="15">
        <v>1304193597</v>
      </c>
      <c r="G100" s="16"/>
      <c r="H100" s="16"/>
      <c r="I100" s="16"/>
      <c r="J100" s="16"/>
    </row>
    <row r="101" spans="1:12" x14ac:dyDescent="0.25">
      <c r="A101" s="8">
        <v>2018</v>
      </c>
      <c r="B101" s="8" t="s">
        <v>23</v>
      </c>
      <c r="C101" s="16" t="s">
        <v>7</v>
      </c>
      <c r="D101" s="14">
        <f t="shared" si="20"/>
        <v>1319430177</v>
      </c>
      <c r="E101" s="15">
        <f t="shared" si="21"/>
        <v>1319430177</v>
      </c>
      <c r="F101" s="15">
        <v>1319430177</v>
      </c>
      <c r="G101" s="16"/>
      <c r="H101" s="16"/>
      <c r="I101" s="16"/>
      <c r="J101" s="16"/>
    </row>
    <row r="102" spans="1:12" x14ac:dyDescent="0.25">
      <c r="A102" s="8">
        <v>2018</v>
      </c>
      <c r="B102" s="8" t="s">
        <v>23</v>
      </c>
      <c r="C102" s="16" t="s">
        <v>8</v>
      </c>
      <c r="D102" s="14">
        <f t="shared" si="20"/>
        <v>659693178</v>
      </c>
      <c r="E102" s="15">
        <f t="shared" si="21"/>
        <v>659693178</v>
      </c>
      <c r="F102" s="15">
        <v>659693178</v>
      </c>
      <c r="G102" s="16"/>
      <c r="H102" s="16"/>
      <c r="I102" s="16"/>
      <c r="J102" s="16"/>
    </row>
    <row r="103" spans="1:12" x14ac:dyDescent="0.25">
      <c r="A103" s="8">
        <v>2018</v>
      </c>
      <c r="B103" s="8" t="s">
        <v>23</v>
      </c>
      <c r="C103" s="16" t="s">
        <v>9</v>
      </c>
      <c r="D103" s="14">
        <f t="shared" si="20"/>
        <v>949931033</v>
      </c>
      <c r="E103" s="15">
        <f t="shared" si="21"/>
        <v>949931033</v>
      </c>
      <c r="F103" s="15">
        <v>949931033</v>
      </c>
      <c r="G103" s="16"/>
      <c r="H103" s="16"/>
      <c r="I103" s="16"/>
      <c r="J103" s="16"/>
    </row>
    <row r="104" spans="1:12" x14ac:dyDescent="0.25">
      <c r="A104" s="8">
        <v>2018</v>
      </c>
      <c r="B104" s="8" t="s">
        <v>23</v>
      </c>
      <c r="C104" s="16" t="s">
        <v>5</v>
      </c>
      <c r="D104" s="14">
        <f t="shared" si="20"/>
        <v>348750000</v>
      </c>
      <c r="E104" s="15">
        <f t="shared" si="21"/>
        <v>348750000</v>
      </c>
      <c r="F104" s="15">
        <v>348750000</v>
      </c>
      <c r="G104" s="16"/>
      <c r="H104" s="16"/>
      <c r="I104" s="16"/>
      <c r="J104" s="16"/>
    </row>
    <row r="105" spans="1:12" x14ac:dyDescent="0.25">
      <c r="A105" s="8">
        <v>2018</v>
      </c>
      <c r="B105" s="8" t="s">
        <v>23</v>
      </c>
      <c r="C105" s="16" t="s">
        <v>10</v>
      </c>
      <c r="D105" s="14">
        <f t="shared" si="20"/>
        <v>611016949</v>
      </c>
      <c r="E105" s="15">
        <f t="shared" si="21"/>
        <v>611016949</v>
      </c>
      <c r="F105" s="15">
        <v>611016949</v>
      </c>
      <c r="G105" s="16"/>
      <c r="H105" s="16"/>
      <c r="I105" s="16"/>
      <c r="J105" s="16"/>
    </row>
    <row r="106" spans="1:12" x14ac:dyDescent="0.25">
      <c r="A106" s="8"/>
      <c r="B106" s="8"/>
      <c r="C106" s="16"/>
      <c r="D106" s="14"/>
      <c r="E106" s="15"/>
      <c r="F106" s="15"/>
      <c r="G106" s="16"/>
      <c r="H106" s="16"/>
      <c r="I106" s="16"/>
      <c r="J106" s="16"/>
    </row>
    <row r="107" spans="1:12" x14ac:dyDescent="0.25">
      <c r="A107" s="8"/>
      <c r="B107" s="8"/>
      <c r="C107" s="33" t="s">
        <v>17</v>
      </c>
      <c r="D107" s="34">
        <f>F107+I107</f>
        <v>6551211672</v>
      </c>
      <c r="E107" s="34">
        <f>F107+I107</f>
        <v>6551211672</v>
      </c>
      <c r="F107" s="34">
        <f>SUM(F108:F114)</f>
        <v>6551211672</v>
      </c>
      <c r="G107" s="35">
        <v>0</v>
      </c>
      <c r="H107" s="35">
        <v>0</v>
      </c>
      <c r="I107" s="35">
        <v>0</v>
      </c>
      <c r="J107" s="34">
        <v>0</v>
      </c>
      <c r="L107" s="6"/>
    </row>
    <row r="108" spans="1:12" x14ac:dyDescent="0.25">
      <c r="A108" s="8">
        <v>2018</v>
      </c>
      <c r="B108" s="8" t="s">
        <v>24</v>
      </c>
      <c r="C108" s="16" t="s">
        <v>4</v>
      </c>
      <c r="D108" s="14">
        <f t="shared" ref="D108:D114" si="22">F108+I108</f>
        <v>1406109547</v>
      </c>
      <c r="E108" s="15">
        <f t="shared" ref="E108:E114" si="23">F108+I108</f>
        <v>1406109547</v>
      </c>
      <c r="F108" s="15">
        <v>1406109547</v>
      </c>
      <c r="G108" s="16"/>
      <c r="H108" s="16"/>
      <c r="I108" s="16"/>
      <c r="J108" s="16"/>
    </row>
    <row r="109" spans="1:12" x14ac:dyDescent="0.25">
      <c r="A109" s="8">
        <v>2018</v>
      </c>
      <c r="B109" s="8" t="s">
        <v>24</v>
      </c>
      <c r="C109" s="16" t="s">
        <v>5</v>
      </c>
      <c r="D109" s="14">
        <f t="shared" si="22"/>
        <v>1289169611</v>
      </c>
      <c r="E109" s="15">
        <f t="shared" si="23"/>
        <v>1289169611</v>
      </c>
      <c r="F109" s="15">
        <v>1289169611</v>
      </c>
      <c r="G109" s="16"/>
      <c r="H109" s="16"/>
      <c r="I109" s="16"/>
      <c r="J109" s="16"/>
    </row>
    <row r="110" spans="1:12" x14ac:dyDescent="0.25">
      <c r="A110" s="8">
        <v>2018</v>
      </c>
      <c r="B110" s="8" t="s">
        <v>24</v>
      </c>
      <c r="C110" s="16" t="s">
        <v>7</v>
      </c>
      <c r="D110" s="14">
        <f t="shared" si="22"/>
        <v>1319430177</v>
      </c>
      <c r="E110" s="15">
        <f t="shared" si="23"/>
        <v>1319430177</v>
      </c>
      <c r="F110" s="15">
        <v>1319430177</v>
      </c>
      <c r="G110" s="16"/>
      <c r="H110" s="16"/>
      <c r="I110" s="16"/>
      <c r="J110" s="16"/>
    </row>
    <row r="111" spans="1:12" x14ac:dyDescent="0.25">
      <c r="A111" s="8">
        <v>2018</v>
      </c>
      <c r="B111" s="8" t="s">
        <v>24</v>
      </c>
      <c r="C111" s="16" t="s">
        <v>8</v>
      </c>
      <c r="D111" s="14">
        <f t="shared" si="22"/>
        <v>659693178</v>
      </c>
      <c r="E111" s="15">
        <f t="shared" si="23"/>
        <v>659693178</v>
      </c>
      <c r="F111" s="15">
        <v>659693178</v>
      </c>
      <c r="G111" s="16"/>
      <c r="H111" s="16"/>
      <c r="I111" s="16"/>
      <c r="J111" s="16"/>
    </row>
    <row r="112" spans="1:12" x14ac:dyDescent="0.25">
      <c r="A112" s="8">
        <v>2018</v>
      </c>
      <c r="B112" s="8" t="s">
        <v>24</v>
      </c>
      <c r="C112" s="16" t="s">
        <v>9</v>
      </c>
      <c r="D112" s="14">
        <f t="shared" si="22"/>
        <v>946088820</v>
      </c>
      <c r="E112" s="15">
        <f t="shared" si="23"/>
        <v>946088820</v>
      </c>
      <c r="F112" s="15">
        <v>946088820</v>
      </c>
      <c r="G112" s="16"/>
      <c r="H112" s="16"/>
      <c r="I112" s="16"/>
      <c r="J112" s="16"/>
    </row>
    <row r="113" spans="1:12" x14ac:dyDescent="0.25">
      <c r="A113" s="8">
        <v>2018</v>
      </c>
      <c r="B113" s="8" t="s">
        <v>24</v>
      </c>
      <c r="C113" s="16" t="s">
        <v>5</v>
      </c>
      <c r="D113" s="14">
        <f t="shared" si="22"/>
        <v>337500000</v>
      </c>
      <c r="E113" s="15">
        <f t="shared" si="23"/>
        <v>337500000</v>
      </c>
      <c r="F113" s="15">
        <v>337500000</v>
      </c>
      <c r="G113" s="16"/>
      <c r="H113" s="16"/>
      <c r="I113" s="16"/>
      <c r="J113" s="16"/>
    </row>
    <row r="114" spans="1:12" x14ac:dyDescent="0.25">
      <c r="A114" s="8">
        <v>2018</v>
      </c>
      <c r="B114" s="8" t="s">
        <v>24</v>
      </c>
      <c r="C114" s="16" t="s">
        <v>10</v>
      </c>
      <c r="D114" s="14">
        <f t="shared" si="22"/>
        <v>593220339</v>
      </c>
      <c r="E114" s="15">
        <f t="shared" si="23"/>
        <v>593220339</v>
      </c>
      <c r="F114" s="15">
        <v>593220339</v>
      </c>
      <c r="G114" s="16"/>
      <c r="H114" s="16"/>
      <c r="I114" s="16"/>
      <c r="J114" s="16"/>
    </row>
    <row r="115" spans="1:12" x14ac:dyDescent="0.25">
      <c r="A115" s="8"/>
      <c r="B115" s="8"/>
      <c r="C115" s="16"/>
      <c r="D115" s="14"/>
      <c r="E115" s="15"/>
      <c r="F115" s="15"/>
      <c r="G115" s="16"/>
      <c r="H115" s="16"/>
      <c r="I115" s="16"/>
      <c r="J115" s="16"/>
    </row>
    <row r="116" spans="1:12" x14ac:dyDescent="0.25">
      <c r="A116" s="8"/>
      <c r="B116" s="8"/>
      <c r="C116" s="36" t="s">
        <v>17</v>
      </c>
      <c r="D116" s="34">
        <f>F116+I116</f>
        <v>6497502400</v>
      </c>
      <c r="E116" s="34">
        <f>F116+I116</f>
        <v>6497502400</v>
      </c>
      <c r="F116" s="34">
        <f>SUM(F117:F123)</f>
        <v>6497502400</v>
      </c>
      <c r="G116" s="35">
        <v>0</v>
      </c>
      <c r="H116" s="35">
        <v>0</v>
      </c>
      <c r="I116" s="35">
        <v>0</v>
      </c>
      <c r="J116" s="34">
        <v>0</v>
      </c>
      <c r="L116" s="6"/>
    </row>
    <row r="117" spans="1:12" x14ac:dyDescent="0.25">
      <c r="A117" s="8">
        <v>2019</v>
      </c>
      <c r="B117" s="8" t="s">
        <v>20</v>
      </c>
      <c r="C117" s="16" t="s">
        <v>4</v>
      </c>
      <c r="D117" s="14">
        <f t="shared" ref="D117:D123" si="24">F117+I117</f>
        <v>1400681893</v>
      </c>
      <c r="E117" s="15">
        <f t="shared" ref="E117:E123" si="25">F117+I117</f>
        <v>1400681893</v>
      </c>
      <c r="F117" s="15">
        <v>1400681893</v>
      </c>
      <c r="G117" s="16"/>
      <c r="H117" s="16"/>
      <c r="I117" s="16"/>
      <c r="J117" s="16"/>
    </row>
    <row r="118" spans="1:12" x14ac:dyDescent="0.25">
      <c r="A118" s="8">
        <v>2019</v>
      </c>
      <c r="B118" s="8" t="s">
        <v>20</v>
      </c>
      <c r="C118" s="16" t="s">
        <v>5</v>
      </c>
      <c r="D118" s="14">
        <f t="shared" si="24"/>
        <v>1273928619</v>
      </c>
      <c r="E118" s="15">
        <f t="shared" si="25"/>
        <v>1273928619</v>
      </c>
      <c r="F118" s="15">
        <v>1273928619</v>
      </c>
      <c r="G118" s="16"/>
      <c r="H118" s="16"/>
      <c r="I118" s="16"/>
      <c r="J118" s="16"/>
    </row>
    <row r="119" spans="1:12" x14ac:dyDescent="0.25">
      <c r="A119" s="8">
        <v>2019</v>
      </c>
      <c r="B119" s="8" t="s">
        <v>20</v>
      </c>
      <c r="C119" s="16" t="s">
        <v>7</v>
      </c>
      <c r="D119" s="14">
        <f t="shared" si="24"/>
        <v>1319430177</v>
      </c>
      <c r="E119" s="15">
        <f t="shared" si="25"/>
        <v>1319430177</v>
      </c>
      <c r="F119" s="15">
        <v>1319430177</v>
      </c>
      <c r="G119" s="16"/>
      <c r="H119" s="16"/>
      <c r="I119" s="16"/>
      <c r="J119" s="16"/>
    </row>
    <row r="120" spans="1:12" x14ac:dyDescent="0.25">
      <c r="A120" s="8">
        <v>2019</v>
      </c>
      <c r="B120" s="8" t="s">
        <v>20</v>
      </c>
      <c r="C120" s="16" t="s">
        <v>8</v>
      </c>
      <c r="D120" s="14">
        <f t="shared" si="24"/>
        <v>659693178</v>
      </c>
      <c r="E120" s="15">
        <f t="shared" si="25"/>
        <v>659693178</v>
      </c>
      <c r="F120" s="15">
        <v>659693178</v>
      </c>
      <c r="G120" s="16"/>
      <c r="H120" s="16"/>
      <c r="I120" s="16"/>
      <c r="J120" s="16"/>
    </row>
    <row r="121" spans="1:12" x14ac:dyDescent="0.25">
      <c r="A121" s="8">
        <v>2019</v>
      </c>
      <c r="B121" s="8" t="s">
        <v>20</v>
      </c>
      <c r="C121" s="16" t="s">
        <v>9</v>
      </c>
      <c r="D121" s="14">
        <f t="shared" si="24"/>
        <v>942094804</v>
      </c>
      <c r="E121" s="15">
        <f t="shared" si="25"/>
        <v>942094804</v>
      </c>
      <c r="F121" s="15">
        <v>942094804</v>
      </c>
      <c r="G121" s="16"/>
      <c r="H121" s="16"/>
      <c r="I121" s="16"/>
      <c r="J121" s="16"/>
    </row>
    <row r="122" spans="1:12" x14ac:dyDescent="0.25">
      <c r="A122" s="8">
        <v>2019</v>
      </c>
      <c r="B122" s="8" t="s">
        <v>20</v>
      </c>
      <c r="C122" s="16" t="s">
        <v>5</v>
      </c>
      <c r="D122" s="14">
        <f t="shared" si="24"/>
        <v>326250000</v>
      </c>
      <c r="E122" s="15">
        <f t="shared" si="25"/>
        <v>326250000</v>
      </c>
      <c r="F122" s="15">
        <v>326250000</v>
      </c>
      <c r="G122" s="16"/>
      <c r="H122" s="16"/>
      <c r="I122" s="16"/>
      <c r="J122" s="16"/>
    </row>
    <row r="123" spans="1:12" x14ac:dyDescent="0.25">
      <c r="A123" s="8">
        <v>2019</v>
      </c>
      <c r="B123" s="8" t="s">
        <v>20</v>
      </c>
      <c r="C123" s="16" t="s">
        <v>10</v>
      </c>
      <c r="D123" s="14">
        <f t="shared" si="24"/>
        <v>575423729</v>
      </c>
      <c r="E123" s="15">
        <f t="shared" si="25"/>
        <v>575423729</v>
      </c>
      <c r="F123" s="15">
        <v>575423729</v>
      </c>
      <c r="G123" s="16"/>
      <c r="H123" s="16"/>
      <c r="I123" s="16"/>
      <c r="J123" s="16"/>
    </row>
    <row r="124" spans="1:12" x14ac:dyDescent="0.25">
      <c r="A124" s="8"/>
      <c r="B124" s="8"/>
      <c r="C124" s="16"/>
      <c r="D124" s="14"/>
      <c r="E124" s="15"/>
      <c r="F124" s="15"/>
      <c r="G124" s="16"/>
      <c r="H124" s="16"/>
      <c r="I124" s="16"/>
      <c r="J124" s="16"/>
    </row>
    <row r="125" spans="1:12" x14ac:dyDescent="0.25">
      <c r="A125" s="8"/>
      <c r="B125" s="8"/>
      <c r="C125" s="36" t="s">
        <v>17</v>
      </c>
      <c r="D125" s="34">
        <f>F125+I125</f>
        <v>6443184018</v>
      </c>
      <c r="E125" s="34">
        <f>F125+I125</f>
        <v>6443184018</v>
      </c>
      <c r="F125" s="34">
        <f>SUM(F126:F132)</f>
        <v>6443184018</v>
      </c>
      <c r="G125" s="35">
        <v>0</v>
      </c>
      <c r="H125" s="35">
        <v>0</v>
      </c>
      <c r="I125" s="35">
        <v>0</v>
      </c>
      <c r="J125" s="34">
        <v>0</v>
      </c>
      <c r="L125" s="6"/>
    </row>
    <row r="126" spans="1:12" x14ac:dyDescent="0.25">
      <c r="A126" s="8">
        <v>2019</v>
      </c>
      <c r="B126" s="8" t="s">
        <v>22</v>
      </c>
      <c r="C126" s="16" t="s">
        <v>4</v>
      </c>
      <c r="D126" s="14">
        <f t="shared" ref="D126:D132" si="26">F126+I126</f>
        <v>1395023070</v>
      </c>
      <c r="E126" s="15">
        <f t="shared" ref="E126:E132" si="27">F126+I126</f>
        <v>1395023070</v>
      </c>
      <c r="F126" s="15">
        <v>1395023070</v>
      </c>
      <c r="G126" s="16"/>
      <c r="H126" s="16"/>
      <c r="I126" s="16"/>
      <c r="J126" s="16"/>
    </row>
    <row r="127" spans="1:12" x14ac:dyDescent="0.25">
      <c r="A127" s="8">
        <v>2019</v>
      </c>
      <c r="B127" s="8" t="s">
        <v>22</v>
      </c>
      <c r="C127" s="16" t="s">
        <v>5</v>
      </c>
      <c r="D127" s="14">
        <f t="shared" si="26"/>
        <v>1258467486</v>
      </c>
      <c r="E127" s="15">
        <f t="shared" si="27"/>
        <v>1258467486</v>
      </c>
      <c r="F127" s="15">
        <v>1258467486</v>
      </c>
      <c r="G127" s="16"/>
      <c r="H127" s="16"/>
      <c r="I127" s="16"/>
      <c r="J127" s="16"/>
    </row>
    <row r="128" spans="1:12" x14ac:dyDescent="0.25">
      <c r="A128" s="8">
        <v>2019</v>
      </c>
      <c r="B128" s="8" t="s">
        <v>22</v>
      </c>
      <c r="C128" s="16" t="s">
        <v>7</v>
      </c>
      <c r="D128" s="14">
        <f t="shared" si="26"/>
        <v>1319430177</v>
      </c>
      <c r="E128" s="15">
        <f t="shared" si="27"/>
        <v>1319430177</v>
      </c>
      <c r="F128" s="15">
        <v>1319430177</v>
      </c>
      <c r="G128" s="16"/>
      <c r="H128" s="16"/>
      <c r="I128" s="16"/>
      <c r="J128" s="16"/>
    </row>
    <row r="129" spans="1:12" x14ac:dyDescent="0.25">
      <c r="A129" s="8">
        <v>2019</v>
      </c>
      <c r="B129" s="8" t="s">
        <v>22</v>
      </c>
      <c r="C129" s="16" t="s">
        <v>8</v>
      </c>
      <c r="D129" s="14">
        <f t="shared" si="26"/>
        <v>659693178</v>
      </c>
      <c r="E129" s="15">
        <f t="shared" si="27"/>
        <v>659693178</v>
      </c>
      <c r="F129" s="15">
        <v>659693178</v>
      </c>
      <c r="G129" s="16"/>
      <c r="H129" s="16"/>
      <c r="I129" s="16"/>
      <c r="J129" s="16"/>
    </row>
    <row r="130" spans="1:12" x14ac:dyDescent="0.25">
      <c r="A130" s="8">
        <v>2019</v>
      </c>
      <c r="B130" s="8" t="s">
        <v>22</v>
      </c>
      <c r="C130" s="16" t="s">
        <v>9</v>
      </c>
      <c r="D130" s="14">
        <f t="shared" si="26"/>
        <v>937942988</v>
      </c>
      <c r="E130" s="15">
        <f t="shared" si="27"/>
        <v>937942988</v>
      </c>
      <c r="F130" s="15">
        <v>937942988</v>
      </c>
      <c r="G130" s="16"/>
      <c r="H130" s="16"/>
      <c r="I130" s="16"/>
      <c r="J130" s="16"/>
    </row>
    <row r="131" spans="1:12" x14ac:dyDescent="0.25">
      <c r="A131" s="8">
        <v>2019</v>
      </c>
      <c r="B131" s="8" t="s">
        <v>22</v>
      </c>
      <c r="C131" s="16" t="s">
        <v>5</v>
      </c>
      <c r="D131" s="14">
        <f t="shared" si="26"/>
        <v>315000000</v>
      </c>
      <c r="E131" s="15">
        <f t="shared" si="27"/>
        <v>315000000</v>
      </c>
      <c r="F131" s="15">
        <v>315000000</v>
      </c>
      <c r="G131" s="16"/>
      <c r="H131" s="16"/>
      <c r="I131" s="16"/>
      <c r="J131" s="16"/>
    </row>
    <row r="132" spans="1:12" x14ac:dyDescent="0.25">
      <c r="A132" s="8">
        <v>2019</v>
      </c>
      <c r="B132" s="8" t="s">
        <v>22</v>
      </c>
      <c r="C132" s="16" t="s">
        <v>10</v>
      </c>
      <c r="D132" s="14">
        <f t="shared" si="26"/>
        <v>557627119</v>
      </c>
      <c r="E132" s="15">
        <f t="shared" si="27"/>
        <v>557627119</v>
      </c>
      <c r="F132" s="15">
        <v>557627119</v>
      </c>
      <c r="G132" s="16"/>
      <c r="H132" s="16"/>
      <c r="I132" s="16"/>
      <c r="J132" s="16"/>
    </row>
    <row r="133" spans="1:12" x14ac:dyDescent="0.25">
      <c r="A133" s="8"/>
      <c r="B133" s="8"/>
      <c r="C133" s="16"/>
      <c r="D133" s="14"/>
      <c r="E133" s="15"/>
      <c r="F133" s="15"/>
      <c r="G133" s="16"/>
      <c r="H133" s="16"/>
      <c r="I133" s="16"/>
      <c r="J133" s="16"/>
    </row>
    <row r="134" spans="1:12" x14ac:dyDescent="0.25">
      <c r="A134" s="8"/>
      <c r="B134" s="8"/>
      <c r="C134" s="36" t="s">
        <v>17</v>
      </c>
      <c r="D134" s="34">
        <f>F134+I134</f>
        <v>6388237266</v>
      </c>
      <c r="E134" s="34">
        <f>F134+I134</f>
        <v>6388237266</v>
      </c>
      <c r="F134" s="34">
        <f>SUM(F135:F141)</f>
        <v>6388237266</v>
      </c>
      <c r="G134" s="35">
        <v>0</v>
      </c>
      <c r="H134" s="35">
        <v>0</v>
      </c>
      <c r="I134" s="35">
        <v>0</v>
      </c>
      <c r="J134" s="34">
        <v>0</v>
      </c>
      <c r="L134" s="6"/>
    </row>
    <row r="135" spans="1:12" x14ac:dyDescent="0.25">
      <c r="A135" s="8">
        <v>2019</v>
      </c>
      <c r="B135" s="8" t="s">
        <v>23</v>
      </c>
      <c r="C135" s="16" t="s">
        <v>4</v>
      </c>
      <c r="D135" s="14">
        <f t="shared" ref="D135:D141" si="28">F135+I135</f>
        <v>1389123234</v>
      </c>
      <c r="E135" s="15">
        <f t="shared" ref="E135:E141" si="29">F135+I135</f>
        <v>1389123234</v>
      </c>
      <c r="F135" s="15">
        <v>1389123234</v>
      </c>
      <c r="G135" s="16"/>
      <c r="H135" s="16"/>
      <c r="I135" s="16"/>
      <c r="J135" s="16"/>
    </row>
    <row r="136" spans="1:12" x14ac:dyDescent="0.25">
      <c r="A136" s="8">
        <v>2019</v>
      </c>
      <c r="B136" s="8" t="s">
        <v>23</v>
      </c>
      <c r="C136" s="16" t="s">
        <v>5</v>
      </c>
      <c r="D136" s="14">
        <f t="shared" si="28"/>
        <v>1242783032</v>
      </c>
      <c r="E136" s="15">
        <f t="shared" si="29"/>
        <v>1242783032</v>
      </c>
      <c r="F136" s="15">
        <v>1242783032</v>
      </c>
      <c r="G136" s="16"/>
      <c r="H136" s="16"/>
      <c r="I136" s="16"/>
      <c r="J136" s="16"/>
    </row>
    <row r="137" spans="1:12" x14ac:dyDescent="0.25">
      <c r="A137" s="8">
        <v>2019</v>
      </c>
      <c r="B137" s="8" t="s">
        <v>23</v>
      </c>
      <c r="C137" s="16" t="s">
        <v>7</v>
      </c>
      <c r="D137" s="14">
        <f t="shared" si="28"/>
        <v>1319430177</v>
      </c>
      <c r="E137" s="15">
        <f t="shared" si="29"/>
        <v>1319430177</v>
      </c>
      <c r="F137" s="15">
        <v>1319430177</v>
      </c>
      <c r="G137" s="16"/>
      <c r="H137" s="16"/>
      <c r="I137" s="16"/>
      <c r="J137" s="16"/>
    </row>
    <row r="138" spans="1:12" x14ac:dyDescent="0.25">
      <c r="A138" s="8">
        <v>2019</v>
      </c>
      <c r="B138" s="8" t="s">
        <v>23</v>
      </c>
      <c r="C138" s="16" t="s">
        <v>8</v>
      </c>
      <c r="D138" s="14">
        <f t="shared" si="28"/>
        <v>659693178</v>
      </c>
      <c r="E138" s="15">
        <f t="shared" si="29"/>
        <v>659693178</v>
      </c>
      <c r="F138" s="15">
        <v>659693178</v>
      </c>
      <c r="G138" s="16"/>
      <c r="H138" s="16"/>
      <c r="I138" s="16"/>
      <c r="J138" s="16"/>
    </row>
    <row r="139" spans="1:12" x14ac:dyDescent="0.25">
      <c r="A139" s="8">
        <v>2019</v>
      </c>
      <c r="B139" s="8" t="s">
        <v>23</v>
      </c>
      <c r="C139" s="16" t="s">
        <v>9</v>
      </c>
      <c r="D139" s="14">
        <f t="shared" si="28"/>
        <v>933627137</v>
      </c>
      <c r="E139" s="15">
        <f t="shared" si="29"/>
        <v>933627137</v>
      </c>
      <c r="F139" s="15">
        <v>933627137</v>
      </c>
      <c r="G139" s="16"/>
      <c r="H139" s="16"/>
      <c r="I139" s="16"/>
      <c r="J139" s="16"/>
    </row>
    <row r="140" spans="1:12" x14ac:dyDescent="0.25">
      <c r="A140" s="8">
        <v>2019</v>
      </c>
      <c r="B140" s="8" t="s">
        <v>23</v>
      </c>
      <c r="C140" s="16" t="s">
        <v>5</v>
      </c>
      <c r="D140" s="14">
        <f t="shared" si="28"/>
        <v>303750000</v>
      </c>
      <c r="E140" s="15">
        <f t="shared" si="29"/>
        <v>303750000</v>
      </c>
      <c r="F140" s="15">
        <v>303750000</v>
      </c>
      <c r="G140" s="16"/>
      <c r="H140" s="16"/>
      <c r="I140" s="16"/>
      <c r="J140" s="16"/>
    </row>
    <row r="141" spans="1:12" x14ac:dyDescent="0.25">
      <c r="A141" s="8">
        <v>2019</v>
      </c>
      <c r="B141" s="8" t="s">
        <v>23</v>
      </c>
      <c r="C141" s="16" t="s">
        <v>10</v>
      </c>
      <c r="D141" s="14">
        <f t="shared" si="28"/>
        <v>539830508</v>
      </c>
      <c r="E141" s="15">
        <f t="shared" si="29"/>
        <v>539830508</v>
      </c>
      <c r="F141" s="15">
        <v>539830508</v>
      </c>
      <c r="G141" s="16"/>
      <c r="H141" s="16"/>
      <c r="I141" s="16"/>
      <c r="J141" s="16"/>
    </row>
    <row r="142" spans="1:12" x14ac:dyDescent="0.25">
      <c r="A142" s="8"/>
      <c r="B142" s="8"/>
      <c r="C142" s="16"/>
      <c r="D142" s="14"/>
      <c r="E142" s="15"/>
      <c r="F142" s="15"/>
      <c r="G142" s="16"/>
      <c r="H142" s="16"/>
      <c r="I142" s="16"/>
      <c r="J142" s="16"/>
    </row>
    <row r="143" spans="1:12" x14ac:dyDescent="0.25">
      <c r="A143" s="8"/>
      <c r="B143" s="8"/>
      <c r="C143" s="36" t="s">
        <v>17</v>
      </c>
      <c r="D143" s="34">
        <f>F143+I143</f>
        <v>8804864396</v>
      </c>
      <c r="E143" s="34">
        <f>F143+I143</f>
        <v>8804864396</v>
      </c>
      <c r="F143" s="34">
        <f>SUM(F144:F151)</f>
        <v>6332642174</v>
      </c>
      <c r="G143" s="35">
        <v>0</v>
      </c>
      <c r="H143" s="35">
        <v>0</v>
      </c>
      <c r="I143" s="35">
        <f>SUM(I144:I151)</f>
        <v>2472222222</v>
      </c>
      <c r="J143" s="34">
        <v>0</v>
      </c>
      <c r="L143" s="6"/>
    </row>
    <row r="144" spans="1:12" x14ac:dyDescent="0.25">
      <c r="A144" s="8">
        <v>2019</v>
      </c>
      <c r="B144" s="8" t="s">
        <v>24</v>
      </c>
      <c r="C144" s="16" t="s">
        <v>4</v>
      </c>
      <c r="D144" s="14">
        <f t="shared" ref="D144:D151" si="30">F144+I144</f>
        <v>2432972119</v>
      </c>
      <c r="E144" s="15">
        <f t="shared" ref="E144:E151" si="31">F144+I144</f>
        <v>2432972119</v>
      </c>
      <c r="F144" s="15">
        <v>1382972119</v>
      </c>
      <c r="G144" s="16"/>
      <c r="H144" s="16"/>
      <c r="I144" s="17">
        <v>1050000000</v>
      </c>
      <c r="J144" s="16"/>
    </row>
    <row r="145" spans="1:12" x14ac:dyDescent="0.25">
      <c r="A145" s="8">
        <v>2019</v>
      </c>
      <c r="B145" s="8" t="s">
        <v>24</v>
      </c>
      <c r="C145" s="16" t="s">
        <v>5</v>
      </c>
      <c r="D145" s="14">
        <f t="shared" si="30"/>
        <v>1226872032</v>
      </c>
      <c r="E145" s="15">
        <f t="shared" si="31"/>
        <v>1226872032</v>
      </c>
      <c r="F145" s="15">
        <v>1226872032</v>
      </c>
      <c r="G145" s="16"/>
      <c r="H145" s="16"/>
      <c r="I145" s="17">
        <v>0</v>
      </c>
      <c r="J145" s="16"/>
    </row>
    <row r="146" spans="1:12" x14ac:dyDescent="0.25">
      <c r="A146" s="8">
        <v>2019</v>
      </c>
      <c r="B146" s="8" t="s">
        <v>24</v>
      </c>
      <c r="C146" s="16" t="s">
        <v>7</v>
      </c>
      <c r="D146" s="14">
        <f t="shared" si="30"/>
        <v>1319430177</v>
      </c>
      <c r="E146" s="15">
        <f t="shared" si="31"/>
        <v>1319430177</v>
      </c>
      <c r="F146" s="15">
        <v>1319430177</v>
      </c>
      <c r="G146" s="16"/>
      <c r="H146" s="16"/>
      <c r="I146" s="17">
        <v>0</v>
      </c>
      <c r="J146" s="16"/>
    </row>
    <row r="147" spans="1:12" x14ac:dyDescent="0.25">
      <c r="A147" s="8">
        <v>2019</v>
      </c>
      <c r="B147" s="8" t="s">
        <v>24</v>
      </c>
      <c r="C147" s="16" t="s">
        <v>8</v>
      </c>
      <c r="D147" s="14">
        <f t="shared" si="30"/>
        <v>659693178</v>
      </c>
      <c r="E147" s="15">
        <f t="shared" si="31"/>
        <v>659693178</v>
      </c>
      <c r="F147" s="15">
        <v>659693178</v>
      </c>
      <c r="G147" s="16"/>
      <c r="H147" s="16"/>
      <c r="I147" s="17">
        <v>0</v>
      </c>
      <c r="J147" s="16"/>
    </row>
    <row r="148" spans="1:12" x14ac:dyDescent="0.25">
      <c r="A148" s="8">
        <v>2019</v>
      </c>
      <c r="B148" s="8" t="s">
        <v>24</v>
      </c>
      <c r="C148" s="16" t="s">
        <v>9</v>
      </c>
      <c r="D148" s="14">
        <f t="shared" si="30"/>
        <v>1151362992</v>
      </c>
      <c r="E148" s="15">
        <f t="shared" si="31"/>
        <v>1151362992</v>
      </c>
      <c r="F148" s="15">
        <v>929140770</v>
      </c>
      <c r="G148" s="16"/>
      <c r="H148" s="16"/>
      <c r="I148" s="17">
        <v>222222222</v>
      </c>
      <c r="J148" s="16"/>
    </row>
    <row r="149" spans="1:12" x14ac:dyDescent="0.25">
      <c r="A149" s="8">
        <v>2019</v>
      </c>
      <c r="B149" s="8" t="s">
        <v>24</v>
      </c>
      <c r="C149" s="16" t="s">
        <v>5</v>
      </c>
      <c r="D149" s="14">
        <f t="shared" si="30"/>
        <v>292500000</v>
      </c>
      <c r="E149" s="15">
        <f t="shared" si="31"/>
        <v>292500000</v>
      </c>
      <c r="F149" s="15">
        <v>292500000</v>
      </c>
      <c r="G149" s="16"/>
      <c r="H149" s="16"/>
      <c r="I149" s="17">
        <v>0</v>
      </c>
      <c r="J149" s="16"/>
    </row>
    <row r="150" spans="1:12" x14ac:dyDescent="0.25">
      <c r="A150" s="8">
        <v>2019</v>
      </c>
      <c r="B150" s="8" t="s">
        <v>24</v>
      </c>
      <c r="C150" s="16" t="s">
        <v>10</v>
      </c>
      <c r="D150" s="14">
        <f t="shared" si="30"/>
        <v>922033898</v>
      </c>
      <c r="E150" s="15">
        <f t="shared" si="31"/>
        <v>922033898</v>
      </c>
      <c r="F150" s="15">
        <v>522033898</v>
      </c>
      <c r="G150" s="16"/>
      <c r="H150" s="16"/>
      <c r="I150" s="17">
        <v>400000000</v>
      </c>
      <c r="J150" s="16"/>
    </row>
    <row r="151" spans="1:12" x14ac:dyDescent="0.25">
      <c r="A151" s="8">
        <v>2019</v>
      </c>
      <c r="B151" s="8" t="s">
        <v>24</v>
      </c>
      <c r="C151" s="16" t="s">
        <v>25</v>
      </c>
      <c r="D151" s="14">
        <f t="shared" si="30"/>
        <v>800000000</v>
      </c>
      <c r="E151" s="15">
        <f t="shared" si="31"/>
        <v>800000000</v>
      </c>
      <c r="F151" s="15">
        <v>0</v>
      </c>
      <c r="G151" s="16"/>
      <c r="H151" s="16"/>
      <c r="I151" s="17">
        <v>800000000</v>
      </c>
      <c r="J151" s="16"/>
    </row>
    <row r="152" spans="1:12" x14ac:dyDescent="0.25">
      <c r="A152" s="8"/>
      <c r="B152" s="8"/>
      <c r="C152" s="16"/>
      <c r="D152" s="14"/>
      <c r="E152" s="15"/>
      <c r="F152" s="15"/>
      <c r="G152" s="16"/>
      <c r="H152" s="16"/>
      <c r="I152" s="17"/>
      <c r="J152" s="16"/>
    </row>
    <row r="153" spans="1:12" x14ac:dyDescent="0.25">
      <c r="A153" s="8"/>
      <c r="B153" s="8"/>
      <c r="C153" s="36" t="s">
        <v>17</v>
      </c>
      <c r="D153" s="34">
        <f>F153+I153</f>
        <v>7915266927</v>
      </c>
      <c r="E153" s="34">
        <f>F153+I153</f>
        <v>7915266927</v>
      </c>
      <c r="F153" s="34">
        <f>SUM(F154:F161)</f>
        <v>6276378033</v>
      </c>
      <c r="G153" s="35">
        <v>0</v>
      </c>
      <c r="H153" s="35">
        <v>0</v>
      </c>
      <c r="I153" s="35">
        <f>SUM(I154:I161)</f>
        <v>1638888894</v>
      </c>
      <c r="J153" s="34">
        <v>0</v>
      </c>
      <c r="L153" s="6"/>
    </row>
    <row r="154" spans="1:12" x14ac:dyDescent="0.25">
      <c r="A154" s="8">
        <v>2020</v>
      </c>
      <c r="B154" s="8" t="s">
        <v>20</v>
      </c>
      <c r="C154" s="16" t="s">
        <v>4</v>
      </c>
      <c r="D154" s="14">
        <f t="shared" ref="D154:D161" si="32">F154+I154</f>
        <v>2076559030</v>
      </c>
      <c r="E154" s="15">
        <f t="shared" ref="E154:E161" si="33">F154+I154</f>
        <v>2076559030</v>
      </c>
      <c r="F154" s="15">
        <v>1376559025</v>
      </c>
      <c r="G154" s="16"/>
      <c r="H154" s="16"/>
      <c r="I154" s="17">
        <f>666666670+33333335</f>
        <v>700000005</v>
      </c>
      <c r="J154" s="16"/>
    </row>
    <row r="155" spans="1:12" x14ac:dyDescent="0.25">
      <c r="A155" s="8">
        <v>2020</v>
      </c>
      <c r="B155" s="8" t="s">
        <v>20</v>
      </c>
      <c r="C155" s="16" t="s">
        <v>5</v>
      </c>
      <c r="D155" s="14">
        <f t="shared" si="32"/>
        <v>1210731215</v>
      </c>
      <c r="E155" s="15">
        <f t="shared" si="33"/>
        <v>1210731215</v>
      </c>
      <c r="F155" s="15">
        <v>1210731215</v>
      </c>
      <c r="G155" s="16"/>
      <c r="H155" s="16"/>
      <c r="I155" s="17">
        <v>0</v>
      </c>
      <c r="J155" s="16"/>
    </row>
    <row r="156" spans="1:12" x14ac:dyDescent="0.25">
      <c r="A156" s="8">
        <v>2020</v>
      </c>
      <c r="B156" s="8" t="s">
        <v>20</v>
      </c>
      <c r="C156" s="16" t="s">
        <v>7</v>
      </c>
      <c r="D156" s="14">
        <f t="shared" si="32"/>
        <v>1319430177</v>
      </c>
      <c r="E156" s="15">
        <f t="shared" si="33"/>
        <v>1319430177</v>
      </c>
      <c r="F156" s="15">
        <v>1319430177</v>
      </c>
      <c r="G156" s="16"/>
      <c r="H156" s="16"/>
      <c r="I156" s="17">
        <v>0</v>
      </c>
      <c r="J156" s="16"/>
    </row>
    <row r="157" spans="1:12" x14ac:dyDescent="0.25">
      <c r="A157" s="8">
        <v>2020</v>
      </c>
      <c r="B157" s="8" t="s">
        <v>20</v>
      </c>
      <c r="C157" s="16" t="s">
        <v>8</v>
      </c>
      <c r="D157" s="14">
        <f t="shared" si="32"/>
        <v>659693178</v>
      </c>
      <c r="E157" s="15">
        <f t="shared" si="33"/>
        <v>659693178</v>
      </c>
      <c r="F157" s="15">
        <v>659693178</v>
      </c>
      <c r="G157" s="16"/>
      <c r="H157" s="16"/>
      <c r="I157" s="17">
        <v>0</v>
      </c>
      <c r="J157" s="16"/>
    </row>
    <row r="158" spans="1:12" x14ac:dyDescent="0.25">
      <c r="A158" s="8">
        <v>2020</v>
      </c>
      <c r="B158" s="8" t="s">
        <v>20</v>
      </c>
      <c r="C158" s="16" t="s">
        <v>9</v>
      </c>
      <c r="D158" s="14">
        <f t="shared" si="32"/>
        <v>1063366039</v>
      </c>
      <c r="E158" s="15">
        <f t="shared" si="33"/>
        <v>1063366039</v>
      </c>
      <c r="F158" s="15">
        <v>924477150</v>
      </c>
      <c r="G158" s="16"/>
      <c r="H158" s="16"/>
      <c r="I158" s="17">
        <v>138888889</v>
      </c>
      <c r="J158" s="16"/>
    </row>
    <row r="159" spans="1:12" x14ac:dyDescent="0.25">
      <c r="A159" s="8">
        <v>2020</v>
      </c>
      <c r="B159" s="8" t="s">
        <v>20</v>
      </c>
      <c r="C159" s="16" t="s">
        <v>5</v>
      </c>
      <c r="D159" s="14">
        <f t="shared" si="32"/>
        <v>281250000</v>
      </c>
      <c r="E159" s="15">
        <f t="shared" si="33"/>
        <v>281250000</v>
      </c>
      <c r="F159" s="15">
        <v>281250000</v>
      </c>
      <c r="G159" s="16"/>
      <c r="H159" s="16"/>
      <c r="I159" s="17">
        <v>0</v>
      </c>
      <c r="J159" s="16"/>
    </row>
    <row r="160" spans="1:12" x14ac:dyDescent="0.25">
      <c r="A160" s="8">
        <v>2020</v>
      </c>
      <c r="B160" s="8" t="s">
        <v>20</v>
      </c>
      <c r="C160" s="16" t="s">
        <v>10</v>
      </c>
      <c r="D160" s="14">
        <f t="shared" si="32"/>
        <v>770903955</v>
      </c>
      <c r="E160" s="15">
        <f t="shared" si="33"/>
        <v>770903955</v>
      </c>
      <c r="F160" s="15">
        <v>504237288</v>
      </c>
      <c r="G160" s="16"/>
      <c r="H160" s="16"/>
      <c r="I160" s="17">
        <v>266666667</v>
      </c>
      <c r="J160" s="16"/>
    </row>
    <row r="161" spans="1:13" x14ac:dyDescent="0.25">
      <c r="A161" s="8">
        <v>2020</v>
      </c>
      <c r="B161" s="8" t="s">
        <v>20</v>
      </c>
      <c r="C161" s="16" t="s">
        <v>25</v>
      </c>
      <c r="D161" s="14">
        <f t="shared" si="32"/>
        <v>533333333</v>
      </c>
      <c r="E161" s="15">
        <f t="shared" si="33"/>
        <v>533333333</v>
      </c>
      <c r="F161" s="15">
        <v>0</v>
      </c>
      <c r="G161" s="16"/>
      <c r="H161" s="16"/>
      <c r="I161" s="17">
        <v>533333333</v>
      </c>
      <c r="J161" s="16"/>
    </row>
    <row r="162" spans="1:13" x14ac:dyDescent="0.25">
      <c r="A162" s="8"/>
      <c r="B162" s="8"/>
      <c r="C162" s="16"/>
      <c r="D162" s="14"/>
      <c r="E162" s="15"/>
      <c r="F162" s="15"/>
      <c r="G162" s="16"/>
      <c r="H162" s="16"/>
      <c r="I162" s="17"/>
      <c r="J162" s="16"/>
    </row>
    <row r="163" spans="1:13" x14ac:dyDescent="0.25">
      <c r="A163" s="8"/>
      <c r="B163" s="8"/>
      <c r="C163" s="36" t="s">
        <v>17</v>
      </c>
      <c r="D163" s="34">
        <f>F163+I163</f>
        <v>7024978924</v>
      </c>
      <c r="E163" s="34">
        <f>F163+I163</f>
        <v>7024978924</v>
      </c>
      <c r="F163" s="34">
        <f>SUM(F164:F171)</f>
        <v>6219423359</v>
      </c>
      <c r="G163" s="35">
        <v>0</v>
      </c>
      <c r="H163" s="35">
        <v>0</v>
      </c>
      <c r="I163" s="35">
        <f>SUM(I164:I171)</f>
        <v>805555565</v>
      </c>
      <c r="J163" s="34">
        <v>0</v>
      </c>
      <c r="L163" s="6"/>
    </row>
    <row r="164" spans="1:13" x14ac:dyDescent="0.25">
      <c r="A164" s="8">
        <v>2020</v>
      </c>
      <c r="B164" s="8" t="s">
        <v>22</v>
      </c>
      <c r="C164" s="16" t="s">
        <v>4</v>
      </c>
      <c r="D164" s="14">
        <f t="shared" ref="D164:D171" si="34">F164+I164</f>
        <v>1719872802</v>
      </c>
      <c r="E164" s="15">
        <f t="shared" ref="E164:E171" si="35">F164+I164</f>
        <v>1719872802</v>
      </c>
      <c r="F164" s="15">
        <v>1369872792</v>
      </c>
      <c r="G164" s="16"/>
      <c r="H164" s="16"/>
      <c r="I164" s="17">
        <f>333333340+16666670</f>
        <v>350000010</v>
      </c>
      <c r="J164" s="16"/>
      <c r="M164" s="5"/>
    </row>
    <row r="165" spans="1:13" x14ac:dyDescent="0.25">
      <c r="A165" s="8">
        <v>2020</v>
      </c>
      <c r="B165" s="8" t="s">
        <v>22</v>
      </c>
      <c r="C165" s="16" t="s">
        <v>5</v>
      </c>
      <c r="D165" s="14">
        <f t="shared" si="34"/>
        <v>1194357259</v>
      </c>
      <c r="E165" s="15">
        <f t="shared" si="35"/>
        <v>1194357259</v>
      </c>
      <c r="F165" s="15">
        <v>1194357259</v>
      </c>
      <c r="G165" s="16"/>
      <c r="H165" s="16"/>
      <c r="I165" s="17">
        <v>0</v>
      </c>
      <c r="J165" s="16"/>
    </row>
    <row r="166" spans="1:13" x14ac:dyDescent="0.25">
      <c r="A166" s="8">
        <v>2020</v>
      </c>
      <c r="B166" s="8" t="s">
        <v>22</v>
      </c>
      <c r="C166" s="16" t="s">
        <v>7</v>
      </c>
      <c r="D166" s="14">
        <f t="shared" si="34"/>
        <v>1319430177</v>
      </c>
      <c r="E166" s="15">
        <f t="shared" si="35"/>
        <v>1319430177</v>
      </c>
      <c r="F166" s="15">
        <v>1319430177</v>
      </c>
      <c r="G166" s="16"/>
      <c r="H166" s="16"/>
      <c r="I166" s="17">
        <v>0</v>
      </c>
      <c r="J166" s="16"/>
    </row>
    <row r="167" spans="1:13" x14ac:dyDescent="0.25">
      <c r="A167" s="8">
        <v>2020</v>
      </c>
      <c r="B167" s="8" t="s">
        <v>22</v>
      </c>
      <c r="C167" s="16" t="s">
        <v>8</v>
      </c>
      <c r="D167" s="14">
        <f t="shared" si="34"/>
        <v>659693178</v>
      </c>
      <c r="E167" s="15">
        <f t="shared" si="35"/>
        <v>659693178</v>
      </c>
      <c r="F167" s="15">
        <v>659693178</v>
      </c>
      <c r="G167" s="16"/>
      <c r="H167" s="16"/>
      <c r="I167" s="17">
        <v>0</v>
      </c>
      <c r="J167" s="16"/>
    </row>
    <row r="168" spans="1:13" x14ac:dyDescent="0.25">
      <c r="A168" s="8">
        <v>2020</v>
      </c>
      <c r="B168" s="8" t="s">
        <v>22</v>
      </c>
      <c r="C168" s="16" t="s">
        <v>9</v>
      </c>
      <c r="D168" s="14">
        <f t="shared" si="34"/>
        <v>975184830</v>
      </c>
      <c r="E168" s="15">
        <f t="shared" si="35"/>
        <v>975184830</v>
      </c>
      <c r="F168" s="15">
        <v>919629275</v>
      </c>
      <c r="G168" s="16"/>
      <c r="H168" s="16"/>
      <c r="I168" s="17">
        <v>55555555</v>
      </c>
      <c r="J168" s="16"/>
    </row>
    <row r="169" spans="1:13" x14ac:dyDescent="0.25">
      <c r="A169" s="8">
        <v>2020</v>
      </c>
      <c r="B169" s="8" t="s">
        <v>22</v>
      </c>
      <c r="C169" s="16" t="s">
        <v>5</v>
      </c>
      <c r="D169" s="14">
        <f t="shared" si="34"/>
        <v>270000000</v>
      </c>
      <c r="E169" s="15">
        <f t="shared" si="35"/>
        <v>270000000</v>
      </c>
      <c r="F169" s="15">
        <v>270000000</v>
      </c>
      <c r="G169" s="16"/>
      <c r="H169" s="16"/>
      <c r="I169" s="17">
        <v>0</v>
      </c>
      <c r="J169" s="16"/>
    </row>
    <row r="170" spans="1:13" x14ac:dyDescent="0.25">
      <c r="A170" s="8">
        <v>2020</v>
      </c>
      <c r="B170" s="8" t="s">
        <v>22</v>
      </c>
      <c r="C170" s="16" t="s">
        <v>10</v>
      </c>
      <c r="D170" s="14">
        <f t="shared" si="34"/>
        <v>619774011</v>
      </c>
      <c r="E170" s="15">
        <f t="shared" si="35"/>
        <v>619774011</v>
      </c>
      <c r="F170" s="15">
        <v>486440678</v>
      </c>
      <c r="G170" s="16"/>
      <c r="H170" s="16"/>
      <c r="I170" s="17">
        <v>133333333</v>
      </c>
      <c r="J170" s="16"/>
    </row>
    <row r="171" spans="1:13" x14ac:dyDescent="0.25">
      <c r="A171" s="8">
        <v>2020</v>
      </c>
      <c r="B171" s="8" t="s">
        <v>22</v>
      </c>
      <c r="C171" s="16" t="s">
        <v>25</v>
      </c>
      <c r="D171" s="14">
        <f t="shared" si="34"/>
        <v>266666667</v>
      </c>
      <c r="E171" s="15">
        <f t="shared" si="35"/>
        <v>266666667</v>
      </c>
      <c r="F171" s="15">
        <v>0</v>
      </c>
      <c r="G171" s="16"/>
      <c r="H171" s="16"/>
      <c r="I171" s="17">
        <v>266666667</v>
      </c>
      <c r="J171" s="23"/>
    </row>
    <row r="172" spans="1:13" x14ac:dyDescent="0.25">
      <c r="A172" s="8"/>
      <c r="B172" s="8"/>
      <c r="C172" s="16"/>
      <c r="D172" s="14"/>
      <c r="E172" s="15"/>
      <c r="F172" s="15"/>
      <c r="G172" s="16"/>
      <c r="H172" s="16"/>
      <c r="I172" s="17"/>
      <c r="J172" s="23"/>
    </row>
    <row r="173" spans="1:13" x14ac:dyDescent="0.25">
      <c r="A173" s="8"/>
      <c r="B173" s="8"/>
      <c r="C173" s="36" t="s">
        <v>17</v>
      </c>
      <c r="D173" s="34">
        <f>F173+I173</f>
        <v>6420846780</v>
      </c>
      <c r="E173" s="34">
        <f>F173+I173</f>
        <v>6420846780</v>
      </c>
      <c r="F173" s="34">
        <f>SUM(F174:F180)</f>
        <v>6161755871</v>
      </c>
      <c r="G173" s="35">
        <v>0</v>
      </c>
      <c r="H173" s="35">
        <v>0</v>
      </c>
      <c r="I173" s="35">
        <f>SUM(I174:I181)</f>
        <v>259090909</v>
      </c>
      <c r="J173" s="34">
        <v>0</v>
      </c>
      <c r="L173" s="6"/>
    </row>
    <row r="174" spans="1:13" x14ac:dyDescent="0.25">
      <c r="A174" s="8">
        <v>2020</v>
      </c>
      <c r="B174" s="8" t="s">
        <v>23</v>
      </c>
      <c r="C174" s="16" t="s">
        <v>4</v>
      </c>
      <c r="D174" s="14">
        <f t="shared" ref="D174:D181" si="36">F174+I174</f>
        <v>1362901786</v>
      </c>
      <c r="E174" s="15">
        <f t="shared" ref="E174:E181" si="37">F174+I174</f>
        <v>1362901786</v>
      </c>
      <c r="F174" s="15">
        <v>1362901786</v>
      </c>
      <c r="G174" s="16"/>
      <c r="H174" s="16"/>
      <c r="I174" s="17">
        <v>0</v>
      </c>
      <c r="J174" s="16"/>
    </row>
    <row r="175" spans="1:13" x14ac:dyDescent="0.25">
      <c r="A175" s="8">
        <v>2020</v>
      </c>
      <c r="B175" s="8" t="s">
        <v>23</v>
      </c>
      <c r="C175" s="16" t="s">
        <v>5</v>
      </c>
      <c r="D175" s="14">
        <f t="shared" si="36"/>
        <v>1177746798</v>
      </c>
      <c r="E175" s="15">
        <f t="shared" si="37"/>
        <v>1177746798</v>
      </c>
      <c r="F175" s="15">
        <v>1177746798</v>
      </c>
      <c r="G175" s="16"/>
      <c r="H175" s="16"/>
      <c r="I175" s="17">
        <v>0</v>
      </c>
      <c r="J175" s="16"/>
    </row>
    <row r="176" spans="1:13" x14ac:dyDescent="0.25">
      <c r="A176" s="8">
        <v>2020</v>
      </c>
      <c r="B176" s="8" t="s">
        <v>23</v>
      </c>
      <c r="C176" s="16" t="s">
        <v>7</v>
      </c>
      <c r="D176" s="14">
        <f t="shared" si="36"/>
        <v>1319430177</v>
      </c>
      <c r="E176" s="15">
        <f t="shared" si="37"/>
        <v>1319430177</v>
      </c>
      <c r="F176" s="15">
        <v>1319430177</v>
      </c>
      <c r="G176" s="16"/>
      <c r="H176" s="16"/>
      <c r="I176" s="17">
        <v>0</v>
      </c>
      <c r="J176" s="16"/>
    </row>
    <row r="177" spans="1:12" x14ac:dyDescent="0.25">
      <c r="A177" s="8">
        <v>2020</v>
      </c>
      <c r="B177" s="8" t="s">
        <v>23</v>
      </c>
      <c r="C177" s="16" t="s">
        <v>8</v>
      </c>
      <c r="D177" s="14">
        <f t="shared" si="36"/>
        <v>659693178</v>
      </c>
      <c r="E177" s="15">
        <f t="shared" si="37"/>
        <v>659693178</v>
      </c>
      <c r="F177" s="15">
        <v>659693178</v>
      </c>
      <c r="G177" s="16"/>
      <c r="H177" s="16"/>
      <c r="I177" s="17">
        <v>0</v>
      </c>
      <c r="J177" s="16"/>
    </row>
    <row r="178" spans="1:12" x14ac:dyDescent="0.25">
      <c r="A178" s="8">
        <v>2020</v>
      </c>
      <c r="B178" s="8" t="s">
        <v>23</v>
      </c>
      <c r="C178" s="16" t="s">
        <v>9</v>
      </c>
      <c r="D178" s="14">
        <f t="shared" si="36"/>
        <v>1064589864</v>
      </c>
      <c r="E178" s="15">
        <f t="shared" si="37"/>
        <v>1064589864</v>
      </c>
      <c r="F178" s="15">
        <v>914589864</v>
      </c>
      <c r="G178" s="16"/>
      <c r="H178" s="16"/>
      <c r="I178" s="17">
        <v>150000000</v>
      </c>
      <c r="J178" s="16"/>
    </row>
    <row r="179" spans="1:12" x14ac:dyDescent="0.25">
      <c r="A179" s="8">
        <v>2020</v>
      </c>
      <c r="B179" s="8" t="s">
        <v>23</v>
      </c>
      <c r="C179" s="16" t="s">
        <v>5</v>
      </c>
      <c r="D179" s="14">
        <f t="shared" si="36"/>
        <v>258750000</v>
      </c>
      <c r="E179" s="15">
        <f t="shared" si="37"/>
        <v>258750000</v>
      </c>
      <c r="F179" s="15">
        <v>258750000</v>
      </c>
      <c r="G179" s="16"/>
      <c r="H179" s="16"/>
      <c r="I179" s="17">
        <v>0</v>
      </c>
      <c r="J179" s="16"/>
    </row>
    <row r="180" spans="1:12" x14ac:dyDescent="0.25">
      <c r="A180" s="8">
        <v>2020</v>
      </c>
      <c r="B180" s="8" t="s">
        <v>23</v>
      </c>
      <c r="C180" s="16" t="s">
        <v>10</v>
      </c>
      <c r="D180" s="14">
        <f t="shared" si="36"/>
        <v>577734977</v>
      </c>
      <c r="E180" s="15">
        <f t="shared" si="37"/>
        <v>577734977</v>
      </c>
      <c r="F180" s="15">
        <v>468644068</v>
      </c>
      <c r="G180" s="16"/>
      <c r="H180" s="16"/>
      <c r="I180" s="17">
        <v>109090909</v>
      </c>
      <c r="J180" s="16"/>
    </row>
    <row r="181" spans="1:12" x14ac:dyDescent="0.25">
      <c r="A181" s="8">
        <v>2020</v>
      </c>
      <c r="B181" s="8" t="s">
        <v>23</v>
      </c>
      <c r="C181" s="16" t="s">
        <v>25</v>
      </c>
      <c r="D181" s="14">
        <f t="shared" si="36"/>
        <v>0</v>
      </c>
      <c r="E181" s="15">
        <f t="shared" si="37"/>
        <v>0</v>
      </c>
      <c r="F181" s="15">
        <v>0</v>
      </c>
      <c r="G181" s="16"/>
      <c r="H181" s="16"/>
      <c r="I181" s="17"/>
      <c r="J181" s="18"/>
    </row>
    <row r="182" spans="1:12" x14ac:dyDescent="0.25">
      <c r="A182" s="8"/>
      <c r="B182" s="8"/>
      <c r="C182" s="16"/>
      <c r="D182" s="14"/>
      <c r="E182" s="15"/>
      <c r="F182" s="15"/>
      <c r="G182" s="16"/>
      <c r="H182" s="16"/>
      <c r="I182" s="17"/>
      <c r="J182" s="18"/>
    </row>
    <row r="183" spans="1:12" x14ac:dyDescent="0.25">
      <c r="A183" s="8"/>
      <c r="B183" s="8"/>
      <c r="C183" s="36" t="s">
        <v>17</v>
      </c>
      <c r="D183" s="34">
        <f>F183+I183</f>
        <v>8953493874</v>
      </c>
      <c r="E183" s="34">
        <f>F183+I183</f>
        <v>8953493874</v>
      </c>
      <c r="F183" s="34">
        <f>SUM(F184:F190)</f>
        <v>6103352460</v>
      </c>
      <c r="G183" s="35">
        <v>0</v>
      </c>
      <c r="H183" s="35">
        <v>0</v>
      </c>
      <c r="I183" s="35">
        <f>SUM(I184:I192)</f>
        <v>2850141414</v>
      </c>
      <c r="J183" s="34">
        <v>0</v>
      </c>
      <c r="L183" s="6"/>
    </row>
    <row r="184" spans="1:12" x14ac:dyDescent="0.25">
      <c r="A184" s="8">
        <v>2020</v>
      </c>
      <c r="B184" s="8" t="s">
        <v>24</v>
      </c>
      <c r="C184" s="16" t="s">
        <v>4</v>
      </c>
      <c r="D184" s="14">
        <f>F184+I184</f>
        <v>2714633881</v>
      </c>
      <c r="E184" s="15">
        <f>F184+I184</f>
        <v>2714633881</v>
      </c>
      <c r="F184" s="15">
        <v>1355633881</v>
      </c>
      <c r="G184" s="16"/>
      <c r="H184" s="16"/>
      <c r="I184" s="17">
        <f>1125000000+234000000</f>
        <v>1359000000</v>
      </c>
      <c r="J184" s="16"/>
    </row>
    <row r="185" spans="1:12" x14ac:dyDescent="0.25">
      <c r="A185" s="8">
        <v>2020</v>
      </c>
      <c r="B185" s="8" t="s">
        <v>24</v>
      </c>
      <c r="C185" s="16" t="s">
        <v>5</v>
      </c>
      <c r="D185" s="14">
        <f t="shared" ref="D185:D191" si="38">F185+I185</f>
        <v>1160896416</v>
      </c>
      <c r="E185" s="15">
        <f t="shared" ref="E185:E191" si="39">F185+I185</f>
        <v>1160896416</v>
      </c>
      <c r="F185" s="15">
        <v>1160896416</v>
      </c>
      <c r="G185" s="16"/>
      <c r="H185" s="16"/>
      <c r="I185" s="17">
        <v>0</v>
      </c>
      <c r="J185" s="16"/>
    </row>
    <row r="186" spans="1:12" x14ac:dyDescent="0.25">
      <c r="A186" s="8">
        <v>2020</v>
      </c>
      <c r="B186" s="8" t="s">
        <v>24</v>
      </c>
      <c r="C186" s="16" t="s">
        <v>7</v>
      </c>
      <c r="D186" s="14">
        <f t="shared" si="38"/>
        <v>1319430177</v>
      </c>
      <c r="E186" s="15">
        <f t="shared" si="39"/>
        <v>1319430177</v>
      </c>
      <c r="F186" s="15">
        <v>1319430177</v>
      </c>
      <c r="G186" s="16"/>
      <c r="H186" s="16"/>
      <c r="I186" s="17">
        <v>0</v>
      </c>
      <c r="J186" s="16"/>
    </row>
    <row r="187" spans="1:12" x14ac:dyDescent="0.25">
      <c r="A187" s="8">
        <v>2020</v>
      </c>
      <c r="B187" s="8" t="s">
        <v>24</v>
      </c>
      <c r="C187" s="16" t="s">
        <v>8</v>
      </c>
      <c r="D187" s="14">
        <f t="shared" si="38"/>
        <v>659693178</v>
      </c>
      <c r="E187" s="15">
        <f t="shared" si="39"/>
        <v>659693178</v>
      </c>
      <c r="F187" s="15">
        <v>659693178</v>
      </c>
      <c r="G187" s="16"/>
      <c r="H187" s="16"/>
      <c r="I187" s="17">
        <v>0</v>
      </c>
      <c r="J187" s="16"/>
      <c r="K187" s="1"/>
    </row>
    <row r="188" spans="1:12" x14ac:dyDescent="0.25">
      <c r="A188" s="8">
        <v>2020</v>
      </c>
      <c r="B188" s="8" t="s">
        <v>24</v>
      </c>
      <c r="C188" s="16" t="s">
        <v>9</v>
      </c>
      <c r="D188" s="14">
        <f>F188+I188</f>
        <v>1192129128</v>
      </c>
      <c r="E188" s="15">
        <f t="shared" si="39"/>
        <v>1192129128</v>
      </c>
      <c r="F188" s="15">
        <v>909351350</v>
      </c>
      <c r="G188" s="16"/>
      <c r="H188" s="16"/>
      <c r="I188" s="17">
        <f>105000000+177777778</f>
        <v>282777778</v>
      </c>
      <c r="J188" s="16"/>
      <c r="K188" s="1"/>
    </row>
    <row r="189" spans="1:12" x14ac:dyDescent="0.25">
      <c r="A189" s="8">
        <v>2020</v>
      </c>
      <c r="B189" s="8" t="s">
        <v>24</v>
      </c>
      <c r="C189" s="16" t="s">
        <v>5</v>
      </c>
      <c r="D189" s="14">
        <f t="shared" si="38"/>
        <v>247500000</v>
      </c>
      <c r="E189" s="15">
        <f t="shared" si="39"/>
        <v>247500000</v>
      </c>
      <c r="F189" s="15">
        <v>247500000</v>
      </c>
      <c r="G189" s="16"/>
      <c r="H189" s="16"/>
      <c r="I189" s="17">
        <v>0</v>
      </c>
      <c r="J189" s="16"/>
    </row>
    <row r="190" spans="1:12" x14ac:dyDescent="0.25">
      <c r="A190" s="8">
        <v>2020</v>
      </c>
      <c r="B190" s="8" t="s">
        <v>24</v>
      </c>
      <c r="C190" s="16" t="s">
        <v>10</v>
      </c>
      <c r="D190" s="14">
        <f t="shared" si="38"/>
        <v>839211094</v>
      </c>
      <c r="E190" s="15">
        <f t="shared" si="39"/>
        <v>839211094</v>
      </c>
      <c r="F190" s="15">
        <v>450847458</v>
      </c>
      <c r="G190" s="16"/>
      <c r="H190" s="16"/>
      <c r="I190" s="17">
        <f>76363636+312000000</f>
        <v>388363636</v>
      </c>
      <c r="J190" s="16"/>
    </row>
    <row r="191" spans="1:12" x14ac:dyDescent="0.25">
      <c r="A191" s="8">
        <v>2020</v>
      </c>
      <c r="B191" s="8" t="s">
        <v>24</v>
      </c>
      <c r="C191" s="16" t="s">
        <v>25</v>
      </c>
      <c r="D191" s="14">
        <f t="shared" si="38"/>
        <v>320000000</v>
      </c>
      <c r="E191" s="15">
        <f t="shared" si="39"/>
        <v>320000000</v>
      </c>
      <c r="F191" s="15">
        <v>0</v>
      </c>
      <c r="G191" s="16"/>
      <c r="H191" s="16"/>
      <c r="I191" s="17">
        <v>320000000</v>
      </c>
      <c r="J191" s="16"/>
    </row>
    <row r="192" spans="1:12" x14ac:dyDescent="0.25">
      <c r="A192" s="8">
        <v>2020</v>
      </c>
      <c r="B192" s="8" t="s">
        <v>24</v>
      </c>
      <c r="C192" s="16" t="s">
        <v>27</v>
      </c>
      <c r="D192" s="14">
        <f t="shared" ref="D192" si="40">F192+I192</f>
        <v>500000000</v>
      </c>
      <c r="E192" s="15">
        <f t="shared" ref="E192" si="41">F192+I192</f>
        <v>500000000</v>
      </c>
      <c r="F192" s="15">
        <v>0</v>
      </c>
      <c r="G192" s="16"/>
      <c r="H192" s="16"/>
      <c r="I192" s="17">
        <f>180000000+180000000+140000000</f>
        <v>500000000</v>
      </c>
      <c r="J192" s="16"/>
    </row>
    <row r="193" spans="1:12" x14ac:dyDescent="0.25">
      <c r="A193" s="8"/>
      <c r="B193" s="8"/>
      <c r="C193" s="16"/>
      <c r="D193" s="14"/>
      <c r="E193" s="15"/>
      <c r="F193" s="15"/>
      <c r="G193" s="16"/>
      <c r="H193" s="16"/>
      <c r="I193" s="17"/>
      <c r="J193" s="16"/>
    </row>
    <row r="194" spans="1:12" x14ac:dyDescent="0.25">
      <c r="A194" s="8"/>
      <c r="B194" s="8"/>
      <c r="C194" s="36" t="s">
        <v>17</v>
      </c>
      <c r="D194" s="34">
        <f>F194+I194</f>
        <v>7897936621</v>
      </c>
      <c r="E194" s="34">
        <f>F194+I194</f>
        <v>7897936621</v>
      </c>
      <c r="F194" s="34">
        <f>SUM(F195:F203)</f>
        <v>6044189146</v>
      </c>
      <c r="G194" s="35">
        <v>0</v>
      </c>
      <c r="H194" s="35">
        <v>0</v>
      </c>
      <c r="I194" s="35">
        <f>SUM(I195:I203)</f>
        <v>1853747475</v>
      </c>
      <c r="J194" s="34">
        <v>0</v>
      </c>
      <c r="L194" s="6"/>
    </row>
    <row r="195" spans="1:12" x14ac:dyDescent="0.25">
      <c r="A195" s="8">
        <v>2021</v>
      </c>
      <c r="B195" s="8" t="s">
        <v>20</v>
      </c>
      <c r="C195" s="16" t="s">
        <v>4</v>
      </c>
      <c r="D195" s="14">
        <f>F195+I195</f>
        <v>2254056430</v>
      </c>
      <c r="E195" s="15">
        <f>F195+I195</f>
        <v>2254056430</v>
      </c>
      <c r="F195" s="15">
        <v>1348056430</v>
      </c>
      <c r="G195" s="16"/>
      <c r="H195" s="16"/>
      <c r="I195" s="17">
        <f>750000000+156000000</f>
        <v>906000000</v>
      </c>
      <c r="J195" s="16"/>
    </row>
    <row r="196" spans="1:12" x14ac:dyDescent="0.25">
      <c r="A196" s="8">
        <v>2021</v>
      </c>
      <c r="B196" s="8" t="s">
        <v>20</v>
      </c>
      <c r="C196" s="16" t="s">
        <v>5</v>
      </c>
      <c r="D196" s="14">
        <f t="shared" ref="D196:D203" si="42">F196+I196</f>
        <v>1143802647</v>
      </c>
      <c r="E196" s="15">
        <f t="shared" ref="E196:E203" si="43">F196+I196</f>
        <v>1143802647</v>
      </c>
      <c r="F196" s="15">
        <v>1143802647</v>
      </c>
      <c r="G196" s="16"/>
      <c r="H196" s="16"/>
      <c r="I196" s="17">
        <v>0</v>
      </c>
      <c r="J196" s="16"/>
    </row>
    <row r="197" spans="1:12" x14ac:dyDescent="0.25">
      <c r="A197" s="8">
        <v>2021</v>
      </c>
      <c r="B197" s="8" t="s">
        <v>20</v>
      </c>
      <c r="C197" s="16" t="s">
        <v>7</v>
      </c>
      <c r="D197" s="14">
        <f t="shared" si="42"/>
        <v>1319430177</v>
      </c>
      <c r="E197" s="15">
        <f t="shared" si="43"/>
        <v>1319430177</v>
      </c>
      <c r="F197" s="15">
        <v>1319430177</v>
      </c>
      <c r="G197" s="16"/>
      <c r="H197" s="16"/>
      <c r="I197" s="17">
        <v>0</v>
      </c>
      <c r="J197" s="16"/>
    </row>
    <row r="198" spans="1:12" x14ac:dyDescent="0.25">
      <c r="A198" s="8">
        <v>2021</v>
      </c>
      <c r="B198" s="8" t="s">
        <v>20</v>
      </c>
      <c r="C198" s="16" t="s">
        <v>8</v>
      </c>
      <c r="D198" s="14">
        <f t="shared" si="42"/>
        <v>659693178</v>
      </c>
      <c r="E198" s="15">
        <f t="shared" si="43"/>
        <v>659693178</v>
      </c>
      <c r="F198" s="15">
        <v>659693178</v>
      </c>
      <c r="G198" s="16"/>
      <c r="H198" s="16"/>
      <c r="I198" s="17">
        <v>0</v>
      </c>
      <c r="J198" s="16"/>
    </row>
    <row r="199" spans="1:12" x14ac:dyDescent="0.25">
      <c r="A199" s="8">
        <v>2021</v>
      </c>
      <c r="B199" s="8" t="s">
        <v>20</v>
      </c>
      <c r="C199" s="16" t="s">
        <v>9</v>
      </c>
      <c r="D199" s="14">
        <f t="shared" si="42"/>
        <v>1075016978</v>
      </c>
      <c r="E199" s="15">
        <f t="shared" si="43"/>
        <v>1075016978</v>
      </c>
      <c r="F199" s="15">
        <v>903905867</v>
      </c>
      <c r="G199" s="16"/>
      <c r="H199" s="16"/>
      <c r="I199" s="17">
        <f>60000000+111111111</f>
        <v>171111111</v>
      </c>
      <c r="J199" s="16"/>
    </row>
    <row r="200" spans="1:12" x14ac:dyDescent="0.25">
      <c r="A200" s="8">
        <v>2021</v>
      </c>
      <c r="B200" s="8" t="s">
        <v>20</v>
      </c>
      <c r="C200" s="16" t="s">
        <v>5</v>
      </c>
      <c r="D200" s="14">
        <f t="shared" si="42"/>
        <v>236250000</v>
      </c>
      <c r="E200" s="15">
        <f t="shared" si="43"/>
        <v>236250000</v>
      </c>
      <c r="F200" s="15">
        <v>236250000</v>
      </c>
      <c r="G200" s="16"/>
      <c r="H200" s="16"/>
      <c r="I200" s="17">
        <v>0</v>
      </c>
      <c r="J200" s="16"/>
    </row>
    <row r="201" spans="1:12" x14ac:dyDescent="0.25">
      <c r="A201" s="8">
        <v>2021</v>
      </c>
      <c r="B201" s="8" t="s">
        <v>20</v>
      </c>
      <c r="C201" s="16" t="s">
        <v>10</v>
      </c>
      <c r="D201" s="14">
        <f t="shared" si="42"/>
        <v>671687211</v>
      </c>
      <c r="E201" s="15">
        <f t="shared" si="43"/>
        <v>671687211</v>
      </c>
      <c r="F201" s="15">
        <v>433050847</v>
      </c>
      <c r="G201" s="16"/>
      <c r="H201" s="16"/>
      <c r="I201" s="17">
        <f>43636364+195000000</f>
        <v>238636364</v>
      </c>
      <c r="J201" s="16"/>
    </row>
    <row r="202" spans="1:12" x14ac:dyDescent="0.25">
      <c r="A202" s="8">
        <v>2021</v>
      </c>
      <c r="B202" s="8" t="s">
        <v>20</v>
      </c>
      <c r="C202" s="16" t="s">
        <v>25</v>
      </c>
      <c r="D202" s="14">
        <f t="shared" si="42"/>
        <v>200000000</v>
      </c>
      <c r="E202" s="15">
        <f t="shared" si="43"/>
        <v>200000000</v>
      </c>
      <c r="F202" s="15">
        <v>0</v>
      </c>
      <c r="G202" s="16"/>
      <c r="H202" s="16"/>
      <c r="I202" s="17">
        <v>200000000</v>
      </c>
      <c r="J202" s="16"/>
    </row>
    <row r="203" spans="1:12" x14ac:dyDescent="0.25">
      <c r="A203" s="8">
        <v>2021</v>
      </c>
      <c r="B203" s="8" t="s">
        <v>20</v>
      </c>
      <c r="C203" s="16" t="s">
        <v>27</v>
      </c>
      <c r="D203" s="14">
        <f t="shared" si="42"/>
        <v>338000000</v>
      </c>
      <c r="E203" s="15">
        <f t="shared" si="43"/>
        <v>338000000</v>
      </c>
      <c r="F203" s="15">
        <v>0</v>
      </c>
      <c r="G203" s="16"/>
      <c r="H203" s="16"/>
      <c r="I203" s="17">
        <f>120000000+120000000+98000000</f>
        <v>338000000</v>
      </c>
      <c r="J203" s="16"/>
    </row>
    <row r="204" spans="1:12" x14ac:dyDescent="0.25">
      <c r="A204" s="8"/>
      <c r="B204" s="8"/>
      <c r="C204" s="16"/>
      <c r="D204" s="14"/>
      <c r="E204" s="15"/>
      <c r="F204" s="15"/>
      <c r="G204" s="16"/>
      <c r="H204" s="16"/>
      <c r="I204" s="17"/>
      <c r="J204" s="16"/>
    </row>
    <row r="205" spans="1:12" x14ac:dyDescent="0.25">
      <c r="A205" s="8"/>
      <c r="B205" s="8"/>
      <c r="C205" s="36" t="s">
        <v>17</v>
      </c>
      <c r="D205" s="34">
        <f>F205+I205</f>
        <v>6841504589</v>
      </c>
      <c r="E205" s="34">
        <f>F205+I205</f>
        <v>6841504589</v>
      </c>
      <c r="F205" s="34">
        <f>SUM(F206:F214)</f>
        <v>5984151054</v>
      </c>
      <c r="G205" s="35">
        <v>0</v>
      </c>
      <c r="H205" s="35">
        <v>0</v>
      </c>
      <c r="I205" s="35">
        <f>SUM(I206:I214)</f>
        <v>857353535</v>
      </c>
      <c r="J205" s="34">
        <v>0</v>
      </c>
      <c r="L205" s="6"/>
    </row>
    <row r="206" spans="1:12" x14ac:dyDescent="0.25">
      <c r="A206" s="8">
        <v>2021</v>
      </c>
      <c r="B206" s="8" t="s">
        <v>22</v>
      </c>
      <c r="C206" s="16" t="s">
        <v>4</v>
      </c>
      <c r="D206" s="14">
        <f>F206+I206</f>
        <v>1793156250</v>
      </c>
      <c r="E206" s="15">
        <f>F206+I206</f>
        <v>1793156250</v>
      </c>
      <c r="F206" s="15">
        <v>1340156250</v>
      </c>
      <c r="G206" s="16"/>
      <c r="H206" s="16"/>
      <c r="I206" s="17">
        <f>375000000+78000000</f>
        <v>453000000</v>
      </c>
      <c r="J206" s="16"/>
    </row>
    <row r="207" spans="1:12" x14ac:dyDescent="0.25">
      <c r="A207" s="8">
        <v>2021</v>
      </c>
      <c r="B207" s="8" t="s">
        <v>22</v>
      </c>
      <c r="C207" s="16" t="s">
        <v>5</v>
      </c>
      <c r="D207" s="14">
        <f t="shared" ref="D207:D214" si="44">F207+I207</f>
        <v>1126371976</v>
      </c>
      <c r="E207" s="15">
        <f t="shared" ref="E207:E214" si="45">F207+I207</f>
        <v>1126371976</v>
      </c>
      <c r="F207" s="15">
        <v>1126371976</v>
      </c>
      <c r="G207" s="16"/>
      <c r="H207" s="16"/>
      <c r="I207" s="17">
        <v>0</v>
      </c>
      <c r="J207" s="16"/>
    </row>
    <row r="208" spans="1:12" x14ac:dyDescent="0.25">
      <c r="A208" s="8">
        <v>2021</v>
      </c>
      <c r="B208" s="8" t="s">
        <v>22</v>
      </c>
      <c r="C208" s="16" t="s">
        <v>7</v>
      </c>
      <c r="D208" s="14">
        <f t="shared" si="44"/>
        <v>1319430177</v>
      </c>
      <c r="E208" s="15">
        <f t="shared" si="45"/>
        <v>1319430177</v>
      </c>
      <c r="F208" s="15">
        <v>1319430177</v>
      </c>
      <c r="G208" s="16"/>
      <c r="H208" s="16"/>
      <c r="I208" s="17">
        <v>0</v>
      </c>
      <c r="J208" s="16"/>
    </row>
    <row r="209" spans="1:12" x14ac:dyDescent="0.25">
      <c r="A209" s="8">
        <v>2021</v>
      </c>
      <c r="B209" s="8" t="s">
        <v>22</v>
      </c>
      <c r="C209" s="16" t="s">
        <v>8</v>
      </c>
      <c r="D209" s="14">
        <f t="shared" si="44"/>
        <v>659693178</v>
      </c>
      <c r="E209" s="15">
        <f t="shared" si="45"/>
        <v>659693178</v>
      </c>
      <c r="F209" s="15">
        <v>659693178</v>
      </c>
      <c r="G209" s="16"/>
      <c r="H209" s="16"/>
      <c r="I209" s="17">
        <v>0</v>
      </c>
      <c r="J209" s="16"/>
    </row>
    <row r="210" spans="1:12" x14ac:dyDescent="0.25">
      <c r="A210" s="8">
        <v>2021</v>
      </c>
      <c r="B210" s="8" t="s">
        <v>22</v>
      </c>
      <c r="C210" s="16" t="s">
        <v>9</v>
      </c>
      <c r="D210" s="14">
        <f t="shared" si="44"/>
        <v>957689680</v>
      </c>
      <c r="E210" s="15">
        <f t="shared" si="45"/>
        <v>957689680</v>
      </c>
      <c r="F210" s="15">
        <v>898245236</v>
      </c>
      <c r="G210" s="16"/>
      <c r="H210" s="16"/>
      <c r="I210" s="17">
        <f>15000000+44444444</f>
        <v>59444444</v>
      </c>
      <c r="J210" s="16"/>
    </row>
    <row r="211" spans="1:12" x14ac:dyDescent="0.25">
      <c r="A211" s="8">
        <v>2021</v>
      </c>
      <c r="B211" s="8" t="s">
        <v>22</v>
      </c>
      <c r="C211" s="16" t="s">
        <v>5</v>
      </c>
      <c r="D211" s="14">
        <f t="shared" si="44"/>
        <v>225000000</v>
      </c>
      <c r="E211" s="15">
        <f t="shared" si="45"/>
        <v>225000000</v>
      </c>
      <c r="F211" s="15">
        <v>225000000</v>
      </c>
      <c r="G211" s="16"/>
      <c r="H211" s="16"/>
      <c r="I211" s="17">
        <v>0</v>
      </c>
      <c r="J211" s="16"/>
    </row>
    <row r="212" spans="1:12" x14ac:dyDescent="0.25">
      <c r="A212" s="8">
        <v>2021</v>
      </c>
      <c r="B212" s="8" t="s">
        <v>22</v>
      </c>
      <c r="C212" s="16" t="s">
        <v>10</v>
      </c>
      <c r="D212" s="14">
        <f t="shared" si="44"/>
        <v>504163328</v>
      </c>
      <c r="E212" s="15">
        <f t="shared" si="45"/>
        <v>504163328</v>
      </c>
      <c r="F212" s="15">
        <v>415254237</v>
      </c>
      <c r="G212" s="16"/>
      <c r="H212" s="16"/>
      <c r="I212" s="17">
        <f>10909091+78000000</f>
        <v>88909091</v>
      </c>
      <c r="J212" s="16"/>
    </row>
    <row r="213" spans="1:12" x14ac:dyDescent="0.25">
      <c r="A213" s="8">
        <v>2021</v>
      </c>
      <c r="B213" s="8" t="s">
        <v>22</v>
      </c>
      <c r="C213" s="16" t="s">
        <v>25</v>
      </c>
      <c r="D213" s="14">
        <f t="shared" si="44"/>
        <v>80000000</v>
      </c>
      <c r="E213" s="15">
        <f t="shared" si="45"/>
        <v>80000000</v>
      </c>
      <c r="F213" s="15">
        <v>0</v>
      </c>
      <c r="G213" s="16"/>
      <c r="H213" s="16"/>
      <c r="I213" s="17">
        <v>80000000</v>
      </c>
      <c r="J213" s="23"/>
    </row>
    <row r="214" spans="1:12" x14ac:dyDescent="0.25">
      <c r="A214" s="8">
        <v>2021</v>
      </c>
      <c r="B214" s="8" t="s">
        <v>22</v>
      </c>
      <c r="C214" s="16" t="s">
        <v>27</v>
      </c>
      <c r="D214" s="14">
        <f t="shared" si="44"/>
        <v>176000000</v>
      </c>
      <c r="E214" s="15">
        <f t="shared" si="45"/>
        <v>176000000</v>
      </c>
      <c r="F214" s="15">
        <v>0</v>
      </c>
      <c r="G214" s="16"/>
      <c r="H214" s="16"/>
      <c r="I214" s="17">
        <f>60000000+60000000+56000000</f>
        <v>176000000</v>
      </c>
      <c r="J214" s="23"/>
    </row>
    <row r="215" spans="1:12" x14ac:dyDescent="0.25">
      <c r="A215" s="8"/>
      <c r="B215" s="8"/>
      <c r="C215" s="16"/>
      <c r="D215" s="14"/>
      <c r="E215" s="15"/>
      <c r="F215" s="15"/>
      <c r="G215" s="16"/>
      <c r="H215" s="16"/>
      <c r="I215" s="17"/>
      <c r="J215" s="23"/>
    </row>
    <row r="216" spans="1:12" x14ac:dyDescent="0.25">
      <c r="A216" s="8"/>
      <c r="B216" s="8"/>
      <c r="C216" s="36" t="s">
        <v>17</v>
      </c>
      <c r="D216" s="34">
        <f>F216+I216</f>
        <v>7427982373</v>
      </c>
      <c r="E216" s="34">
        <f>F216+I216</f>
        <v>7427982373</v>
      </c>
      <c r="F216" s="34">
        <f>SUM(F217:F225)</f>
        <v>5923482373</v>
      </c>
      <c r="G216" s="35">
        <v>0</v>
      </c>
      <c r="H216" s="35">
        <v>0</v>
      </c>
      <c r="I216" s="35">
        <f>SUM(I217:I225)</f>
        <v>1504500000</v>
      </c>
      <c r="J216" s="34">
        <v>0</v>
      </c>
      <c r="L216" s="6"/>
    </row>
    <row r="217" spans="1:12" x14ac:dyDescent="0.25">
      <c r="A217" s="8">
        <v>2021</v>
      </c>
      <c r="B217" s="8" t="s">
        <v>23</v>
      </c>
      <c r="C217" s="16" t="s">
        <v>4</v>
      </c>
      <c r="D217" s="14">
        <f>F217+I217</f>
        <v>1331919596</v>
      </c>
      <c r="E217" s="15">
        <f>F217+I217</f>
        <v>1331919596</v>
      </c>
      <c r="F217" s="15">
        <v>1331919596</v>
      </c>
      <c r="G217" s="16"/>
      <c r="H217" s="16"/>
      <c r="I217" s="17">
        <v>0</v>
      </c>
      <c r="J217" s="16"/>
    </row>
    <row r="218" spans="1:12" x14ac:dyDescent="0.25">
      <c r="A218" s="8">
        <v>2021</v>
      </c>
      <c r="B218" s="8" t="s">
        <v>23</v>
      </c>
      <c r="C218" s="16" t="s">
        <v>5</v>
      </c>
      <c r="D218" s="14">
        <f t="shared" ref="D218:D225" si="46">F218+I218</f>
        <v>1108870836</v>
      </c>
      <c r="E218" s="15">
        <f t="shared" ref="E218:E225" si="47">F218+I218</f>
        <v>1108870836</v>
      </c>
      <c r="F218" s="15">
        <v>1108870836</v>
      </c>
      <c r="G218" s="16"/>
      <c r="H218" s="16"/>
      <c r="I218" s="17">
        <v>0</v>
      </c>
      <c r="J218" s="16"/>
    </row>
    <row r="219" spans="1:12" x14ac:dyDescent="0.25">
      <c r="A219" s="8">
        <v>2021</v>
      </c>
      <c r="B219" s="8" t="s">
        <v>23</v>
      </c>
      <c r="C219" s="16" t="s">
        <v>7</v>
      </c>
      <c r="D219" s="14">
        <f t="shared" si="46"/>
        <v>1319430177</v>
      </c>
      <c r="E219" s="15">
        <f t="shared" si="47"/>
        <v>1319430177</v>
      </c>
      <c r="F219" s="15">
        <v>1319430177</v>
      </c>
      <c r="G219" s="16"/>
      <c r="H219" s="16"/>
      <c r="I219" s="17">
        <v>0</v>
      </c>
      <c r="J219" s="16"/>
    </row>
    <row r="220" spans="1:12" x14ac:dyDescent="0.25">
      <c r="A220" s="8">
        <v>2021</v>
      </c>
      <c r="B220" s="8" t="s">
        <v>23</v>
      </c>
      <c r="C220" s="16" t="s">
        <v>8</v>
      </c>
      <c r="D220" s="14">
        <f t="shared" si="46"/>
        <v>659693178</v>
      </c>
      <c r="E220" s="15">
        <f t="shared" si="47"/>
        <v>659693178</v>
      </c>
      <c r="F220" s="15">
        <v>659693178</v>
      </c>
      <c r="G220" s="16"/>
      <c r="H220" s="16"/>
      <c r="I220" s="17">
        <v>0</v>
      </c>
      <c r="J220" s="16"/>
    </row>
    <row r="221" spans="1:12" x14ac:dyDescent="0.25">
      <c r="A221" s="8">
        <v>2021</v>
      </c>
      <c r="B221" s="8" t="s">
        <v>23</v>
      </c>
      <c r="C221" s="16" t="s">
        <v>9</v>
      </c>
      <c r="D221" s="14">
        <f t="shared" si="46"/>
        <v>1220860959</v>
      </c>
      <c r="E221" s="15">
        <f t="shared" si="47"/>
        <v>1220860959</v>
      </c>
      <c r="F221" s="15">
        <v>892360959</v>
      </c>
      <c r="G221" s="16"/>
      <c r="H221" s="16"/>
      <c r="I221" s="17">
        <v>328500000</v>
      </c>
      <c r="J221" s="16"/>
    </row>
    <row r="222" spans="1:12" x14ac:dyDescent="0.25">
      <c r="A222" s="8">
        <v>2021</v>
      </c>
      <c r="B222" s="8" t="s">
        <v>23</v>
      </c>
      <c r="C222" s="16" t="s">
        <v>5</v>
      </c>
      <c r="D222" s="14">
        <f t="shared" si="46"/>
        <v>213750000</v>
      </c>
      <c r="E222" s="15">
        <f t="shared" si="47"/>
        <v>213750000</v>
      </c>
      <c r="F222" s="15">
        <v>213750000</v>
      </c>
      <c r="G222" s="16"/>
      <c r="H222" s="16"/>
      <c r="I222" s="17">
        <v>0</v>
      </c>
      <c r="J222" s="16"/>
    </row>
    <row r="223" spans="1:12" x14ac:dyDescent="0.25">
      <c r="A223" s="8">
        <v>2021</v>
      </c>
      <c r="B223" s="8" t="s">
        <v>23</v>
      </c>
      <c r="C223" s="16" t="s">
        <v>10</v>
      </c>
      <c r="D223" s="14">
        <f t="shared" si="46"/>
        <v>874457627</v>
      </c>
      <c r="E223" s="15">
        <f t="shared" si="47"/>
        <v>874457627</v>
      </c>
      <c r="F223" s="15">
        <v>397457627</v>
      </c>
      <c r="G223" s="16"/>
      <c r="H223" s="16"/>
      <c r="I223" s="17">
        <v>477000000</v>
      </c>
      <c r="J223" s="16"/>
    </row>
    <row r="224" spans="1:12" x14ac:dyDescent="0.25">
      <c r="A224" s="8">
        <v>2021</v>
      </c>
      <c r="B224" s="8" t="s">
        <v>23</v>
      </c>
      <c r="C224" s="16" t="s">
        <v>25</v>
      </c>
      <c r="D224" s="14">
        <f t="shared" si="46"/>
        <v>55000000</v>
      </c>
      <c r="E224" s="15">
        <f t="shared" si="47"/>
        <v>55000000</v>
      </c>
      <c r="F224" s="15">
        <v>0</v>
      </c>
      <c r="G224" s="16"/>
      <c r="H224" s="16"/>
      <c r="I224" s="17">
        <v>55000000</v>
      </c>
      <c r="J224" s="16"/>
    </row>
    <row r="225" spans="1:12" x14ac:dyDescent="0.25">
      <c r="A225" s="8">
        <v>2021</v>
      </c>
      <c r="B225" s="8" t="s">
        <v>23</v>
      </c>
      <c r="C225" s="16" t="s">
        <v>27</v>
      </c>
      <c r="D225" s="14">
        <f t="shared" si="46"/>
        <v>644000000</v>
      </c>
      <c r="E225" s="15">
        <f t="shared" si="47"/>
        <v>644000000</v>
      </c>
      <c r="F225" s="15">
        <v>0</v>
      </c>
      <c r="G225" s="16"/>
      <c r="H225" s="16"/>
      <c r="I225" s="17">
        <f>14000000+450000000+180000000</f>
        <v>644000000</v>
      </c>
      <c r="J225" s="16"/>
    </row>
    <row r="226" spans="1:12" x14ac:dyDescent="0.25">
      <c r="A226" s="8"/>
      <c r="B226" s="8"/>
      <c r="C226" s="16"/>
      <c r="D226" s="14"/>
      <c r="E226" s="15"/>
      <c r="F226" s="15"/>
      <c r="G226" s="16"/>
      <c r="H226" s="16"/>
      <c r="I226" s="17"/>
      <c r="J226" s="16"/>
    </row>
    <row r="227" spans="1:12" x14ac:dyDescent="0.25">
      <c r="A227" s="8"/>
      <c r="B227" s="8"/>
      <c r="C227" s="36" t="s">
        <v>17</v>
      </c>
      <c r="D227" s="34">
        <f>F227+I227</f>
        <v>8712386313</v>
      </c>
      <c r="E227" s="34">
        <f>F227+I227</f>
        <v>8712386313</v>
      </c>
      <c r="F227" s="34">
        <f>SUM(F228:F236)</f>
        <v>5861886313</v>
      </c>
      <c r="G227" s="35">
        <v>0</v>
      </c>
      <c r="H227" s="35">
        <v>0</v>
      </c>
      <c r="I227" s="35">
        <f>SUM(I228:I236)</f>
        <v>2850500000</v>
      </c>
      <c r="J227" s="34">
        <v>0</v>
      </c>
      <c r="L227" s="6"/>
    </row>
    <row r="228" spans="1:12" x14ac:dyDescent="0.25">
      <c r="A228" s="8">
        <v>2021</v>
      </c>
      <c r="B228" s="8" t="s">
        <v>24</v>
      </c>
      <c r="C228" s="16" t="s">
        <v>4</v>
      </c>
      <c r="D228" s="14">
        <f>F228+I228</f>
        <v>1503332135</v>
      </c>
      <c r="E228" s="15">
        <f>F228+I228</f>
        <v>1503332135</v>
      </c>
      <c r="F228" s="15">
        <v>1323332135</v>
      </c>
      <c r="G228" s="16"/>
      <c r="H228" s="16"/>
      <c r="I228" s="17">
        <v>180000000</v>
      </c>
      <c r="J228" s="17"/>
    </row>
    <row r="229" spans="1:12" x14ac:dyDescent="0.25">
      <c r="A229" s="8">
        <v>2021</v>
      </c>
      <c r="B229" s="8" t="s">
        <v>24</v>
      </c>
      <c r="C229" s="16" t="s">
        <v>5</v>
      </c>
      <c r="D229" s="14">
        <f t="shared" ref="D229:D236" si="48">F229+I229</f>
        <v>1091025609</v>
      </c>
      <c r="E229" s="15">
        <f t="shared" ref="E229:E236" si="49">F229+I229</f>
        <v>1091025609</v>
      </c>
      <c r="F229" s="15">
        <v>1091025609</v>
      </c>
      <c r="G229" s="16"/>
      <c r="H229" s="16"/>
      <c r="I229" s="17">
        <v>0</v>
      </c>
      <c r="J229" s="17"/>
    </row>
    <row r="230" spans="1:12" x14ac:dyDescent="0.25">
      <c r="A230" s="8">
        <v>2021</v>
      </c>
      <c r="B230" s="8" t="s">
        <v>24</v>
      </c>
      <c r="C230" s="16" t="s">
        <v>7</v>
      </c>
      <c r="D230" s="14">
        <f t="shared" si="48"/>
        <v>1319430177</v>
      </c>
      <c r="E230" s="15">
        <f t="shared" si="49"/>
        <v>1319430177</v>
      </c>
      <c r="F230" s="15">
        <v>1319430177</v>
      </c>
      <c r="G230" s="16"/>
      <c r="H230" s="16"/>
      <c r="I230" s="17">
        <v>0</v>
      </c>
      <c r="J230" s="17"/>
    </row>
    <row r="231" spans="1:12" x14ac:dyDescent="0.25">
      <c r="A231" s="8">
        <v>2021</v>
      </c>
      <c r="B231" s="8" t="s">
        <v>24</v>
      </c>
      <c r="C231" s="16" t="s">
        <v>8</v>
      </c>
      <c r="D231" s="14">
        <f t="shared" si="48"/>
        <v>659693178</v>
      </c>
      <c r="E231" s="15">
        <f t="shared" si="49"/>
        <v>659693178</v>
      </c>
      <c r="F231" s="15">
        <v>659693178</v>
      </c>
      <c r="G231" s="16"/>
      <c r="H231" s="16"/>
      <c r="I231" s="17">
        <v>0</v>
      </c>
      <c r="J231" s="17"/>
    </row>
    <row r="232" spans="1:12" x14ac:dyDescent="0.25">
      <c r="A232" s="8">
        <v>2021</v>
      </c>
      <c r="B232" s="8" t="s">
        <v>24</v>
      </c>
      <c r="C232" s="16" t="s">
        <v>28</v>
      </c>
      <c r="D232" s="14">
        <f t="shared" si="48"/>
        <v>1425244198</v>
      </c>
      <c r="E232" s="15">
        <f t="shared" si="49"/>
        <v>1425244198</v>
      </c>
      <c r="F232" s="15">
        <v>886244198</v>
      </c>
      <c r="G232" s="16"/>
      <c r="H232" s="16"/>
      <c r="I232" s="17">
        <f>219000000+140000000+180000000</f>
        <v>539000000</v>
      </c>
      <c r="J232" s="17"/>
    </row>
    <row r="233" spans="1:12" x14ac:dyDescent="0.25">
      <c r="A233" s="8">
        <v>2021</v>
      </c>
      <c r="B233" s="8" t="s">
        <v>24</v>
      </c>
      <c r="C233" s="16" t="s">
        <v>5</v>
      </c>
      <c r="D233" s="14">
        <f t="shared" si="48"/>
        <v>202500000</v>
      </c>
      <c r="E233" s="15">
        <f t="shared" si="49"/>
        <v>202500000</v>
      </c>
      <c r="F233" s="15">
        <v>202500000</v>
      </c>
      <c r="G233" s="16"/>
      <c r="H233" s="16"/>
      <c r="I233" s="17">
        <v>0</v>
      </c>
      <c r="J233" s="17"/>
    </row>
    <row r="234" spans="1:12" x14ac:dyDescent="0.25">
      <c r="A234" s="8">
        <v>2021</v>
      </c>
      <c r="B234" s="8" t="s">
        <v>24</v>
      </c>
      <c r="C234" s="16" t="s">
        <v>10</v>
      </c>
      <c r="D234" s="14">
        <f t="shared" si="48"/>
        <v>1047661016</v>
      </c>
      <c r="E234" s="15">
        <f t="shared" si="49"/>
        <v>1047661016</v>
      </c>
      <c r="F234" s="15">
        <v>379661016</v>
      </c>
      <c r="G234" s="16"/>
      <c r="H234" s="16"/>
      <c r="I234" s="17">
        <f>318000000+100000000+250000000</f>
        <v>668000000</v>
      </c>
      <c r="J234" s="17"/>
    </row>
    <row r="235" spans="1:12" x14ac:dyDescent="0.25">
      <c r="A235" s="8">
        <v>2021</v>
      </c>
      <c r="B235" s="8" t="s">
        <v>24</v>
      </c>
      <c r="C235" s="16" t="s">
        <v>25</v>
      </c>
      <c r="D235" s="14">
        <f t="shared" si="48"/>
        <v>563500000</v>
      </c>
      <c r="E235" s="15">
        <f t="shared" si="49"/>
        <v>563500000</v>
      </c>
      <c r="F235" s="15">
        <v>0</v>
      </c>
      <c r="G235" s="16"/>
      <c r="H235" s="16"/>
      <c r="I235" s="17">
        <f>38500000+120000000+200000000+205000000</f>
        <v>563500000</v>
      </c>
      <c r="J235" s="17"/>
    </row>
    <row r="236" spans="1:12" x14ac:dyDescent="0.25">
      <c r="A236" s="8">
        <v>2021</v>
      </c>
      <c r="B236" s="8" t="s">
        <v>24</v>
      </c>
      <c r="C236" s="16" t="s">
        <v>27</v>
      </c>
      <c r="D236" s="14">
        <f t="shared" si="48"/>
        <v>900000000</v>
      </c>
      <c r="E236" s="15">
        <f t="shared" si="49"/>
        <v>900000000</v>
      </c>
      <c r="F236" s="15">
        <v>0</v>
      </c>
      <c r="G236" s="16"/>
      <c r="H236" s="16"/>
      <c r="I236" s="17">
        <f>300000000+120000000+280000000+200000000</f>
        <v>900000000</v>
      </c>
      <c r="J236" s="17"/>
    </row>
    <row r="237" spans="1:12" x14ac:dyDescent="0.25">
      <c r="A237" s="8"/>
      <c r="B237" s="8"/>
      <c r="C237" s="16"/>
      <c r="D237" s="14"/>
      <c r="E237" s="15"/>
      <c r="F237" s="15"/>
      <c r="G237" s="16"/>
      <c r="H237" s="16"/>
      <c r="I237" s="17"/>
      <c r="J237" s="17"/>
    </row>
    <row r="238" spans="1:12" x14ac:dyDescent="0.25">
      <c r="A238" s="18"/>
      <c r="B238" s="19"/>
      <c r="C238" s="36" t="s">
        <v>17</v>
      </c>
      <c r="D238" s="34">
        <f>F238+I238</f>
        <v>7515925088.7600002</v>
      </c>
      <c r="E238" s="34">
        <f>F238+I238</f>
        <v>7515925088.7600002</v>
      </c>
      <c r="F238" s="34">
        <f>SUM(F239:F247)</f>
        <v>5799425088.7600002</v>
      </c>
      <c r="G238" s="35">
        <v>0</v>
      </c>
      <c r="H238" s="35">
        <v>0</v>
      </c>
      <c r="I238" s="35">
        <f>SUM(I239:I247)</f>
        <v>1716500000</v>
      </c>
      <c r="J238" s="34">
        <v>0</v>
      </c>
      <c r="L238" s="6"/>
    </row>
    <row r="239" spans="1:12" x14ac:dyDescent="0.25">
      <c r="A239" s="8">
        <v>2022</v>
      </c>
      <c r="B239" s="8" t="s">
        <v>20</v>
      </c>
      <c r="C239" s="16" t="s">
        <v>4</v>
      </c>
      <c r="D239" s="15">
        <f>F239+I239</f>
        <v>1434378929.4200001</v>
      </c>
      <c r="E239" s="15">
        <f>F239+I239</f>
        <v>1434378929.4200001</v>
      </c>
      <c r="F239" s="15">
        <v>1314378929.4200001</v>
      </c>
      <c r="G239" s="15"/>
      <c r="H239" s="15"/>
      <c r="I239" s="15">
        <v>120000000</v>
      </c>
      <c r="J239" s="15"/>
    </row>
    <row r="240" spans="1:12" x14ac:dyDescent="0.25">
      <c r="A240" s="8">
        <v>2022</v>
      </c>
      <c r="B240" s="8" t="s">
        <v>20</v>
      </c>
      <c r="C240" s="16" t="s">
        <v>5</v>
      </c>
      <c r="D240" s="15">
        <f t="shared" ref="D240:D247" si="50">F240+I240</f>
        <v>1072922627.66</v>
      </c>
      <c r="E240" s="15">
        <f t="shared" ref="E240:E247" si="51">F240+I240</f>
        <v>1072922627.66</v>
      </c>
      <c r="F240" s="15">
        <v>1072922627.66</v>
      </c>
      <c r="G240" s="15"/>
      <c r="H240" s="15"/>
      <c r="I240" s="17">
        <v>0</v>
      </c>
      <c r="J240" s="15"/>
    </row>
    <row r="241" spans="1:12" x14ac:dyDescent="0.25">
      <c r="A241" s="8">
        <v>2022</v>
      </c>
      <c r="B241" s="8" t="s">
        <v>20</v>
      </c>
      <c r="C241" s="16" t="s">
        <v>7</v>
      </c>
      <c r="D241" s="15">
        <f t="shared" si="50"/>
        <v>1319430176.9400001</v>
      </c>
      <c r="E241" s="15">
        <f t="shared" si="51"/>
        <v>1319430176.9400001</v>
      </c>
      <c r="F241" s="15">
        <v>1319430176.9400001</v>
      </c>
      <c r="G241" s="15"/>
      <c r="H241" s="15"/>
      <c r="I241" s="17">
        <v>0</v>
      </c>
      <c r="J241" s="15"/>
    </row>
    <row r="242" spans="1:12" x14ac:dyDescent="0.25">
      <c r="A242" s="8">
        <v>2022</v>
      </c>
      <c r="B242" s="8" t="s">
        <v>20</v>
      </c>
      <c r="C242" s="16" t="s">
        <v>8</v>
      </c>
      <c r="D242" s="15">
        <f t="shared" si="50"/>
        <v>659693178</v>
      </c>
      <c r="E242" s="15">
        <f t="shared" si="51"/>
        <v>659693178</v>
      </c>
      <c r="F242" s="15">
        <v>659693178</v>
      </c>
      <c r="G242" s="15"/>
      <c r="H242" s="15"/>
      <c r="I242" s="17">
        <v>0</v>
      </c>
      <c r="J242" s="15"/>
    </row>
    <row r="243" spans="1:12" x14ac:dyDescent="0.25">
      <c r="A243" s="8">
        <v>2022</v>
      </c>
      <c r="B243" s="8" t="s">
        <v>20</v>
      </c>
      <c r="C243" s="16" t="s">
        <v>28</v>
      </c>
      <c r="D243" s="15">
        <f t="shared" si="50"/>
        <v>1189385769.97</v>
      </c>
      <c r="E243" s="15">
        <f t="shared" si="51"/>
        <v>1189385769.97</v>
      </c>
      <c r="F243" s="15">
        <v>879885769.97000003</v>
      </c>
      <c r="G243" s="15"/>
      <c r="H243" s="15"/>
      <c r="I243" s="15">
        <v>309500000</v>
      </c>
      <c r="J243" s="15"/>
    </row>
    <row r="244" spans="1:12" x14ac:dyDescent="0.25">
      <c r="A244" s="8">
        <v>2022</v>
      </c>
      <c r="B244" s="8" t="s">
        <v>20</v>
      </c>
      <c r="C244" s="16" t="s">
        <v>5</v>
      </c>
      <c r="D244" s="15">
        <f t="shared" si="50"/>
        <v>191250000</v>
      </c>
      <c r="E244" s="15">
        <f t="shared" si="51"/>
        <v>191250000</v>
      </c>
      <c r="F244" s="15">
        <v>191250000</v>
      </c>
      <c r="G244" s="15"/>
      <c r="H244" s="15"/>
      <c r="I244" s="17">
        <v>0</v>
      </c>
      <c r="J244" s="15"/>
    </row>
    <row r="245" spans="1:12" x14ac:dyDescent="0.25">
      <c r="A245" s="8">
        <v>2022</v>
      </c>
      <c r="B245" s="8" t="s">
        <v>20</v>
      </c>
      <c r="C245" s="16" t="s">
        <v>10</v>
      </c>
      <c r="D245" s="15">
        <f t="shared" si="50"/>
        <v>758364406.76999998</v>
      </c>
      <c r="E245" s="15">
        <f t="shared" si="51"/>
        <v>758364406.76999998</v>
      </c>
      <c r="F245" s="15">
        <v>361864406.76999998</v>
      </c>
      <c r="G245" s="15"/>
      <c r="H245" s="15"/>
      <c r="I245" s="15">
        <v>396500000</v>
      </c>
      <c r="J245" s="15"/>
    </row>
    <row r="246" spans="1:12" x14ac:dyDescent="0.25">
      <c r="A246" s="8">
        <v>2022</v>
      </c>
      <c r="B246" s="8" t="s">
        <v>20</v>
      </c>
      <c r="C246" s="16" t="s">
        <v>25</v>
      </c>
      <c r="D246" s="15">
        <f t="shared" si="50"/>
        <v>365500000</v>
      </c>
      <c r="E246" s="15">
        <f t="shared" si="51"/>
        <v>365500000</v>
      </c>
      <c r="F246" s="15"/>
      <c r="G246" s="15"/>
      <c r="H246" s="15"/>
      <c r="I246" s="15">
        <v>365500000</v>
      </c>
      <c r="J246" s="15"/>
    </row>
    <row r="247" spans="1:12" x14ac:dyDescent="0.25">
      <c r="A247" s="8">
        <v>2022</v>
      </c>
      <c r="B247" s="8" t="s">
        <v>20</v>
      </c>
      <c r="C247" s="16" t="s">
        <v>27</v>
      </c>
      <c r="D247" s="15">
        <f t="shared" si="50"/>
        <v>525000000</v>
      </c>
      <c r="E247" s="15">
        <f t="shared" si="51"/>
        <v>525000000</v>
      </c>
      <c r="F247" s="15"/>
      <c r="G247" s="15"/>
      <c r="H247" s="15"/>
      <c r="I247" s="15">
        <v>525000000</v>
      </c>
      <c r="J247" s="15"/>
    </row>
    <row r="248" spans="1:12" x14ac:dyDescent="0.25">
      <c r="A248" s="8"/>
      <c r="B248" s="8"/>
      <c r="C248" s="16"/>
      <c r="D248" s="15"/>
      <c r="E248" s="15"/>
      <c r="F248" s="15"/>
      <c r="G248" s="15"/>
      <c r="H248" s="15"/>
      <c r="I248" s="15"/>
      <c r="J248" s="15"/>
    </row>
    <row r="249" spans="1:12" x14ac:dyDescent="0.25">
      <c r="A249" s="18"/>
      <c r="B249" s="18"/>
      <c r="C249" s="36" t="s">
        <v>17</v>
      </c>
      <c r="D249" s="34">
        <f>F249+I249</f>
        <v>6318569842.1000004</v>
      </c>
      <c r="E249" s="34">
        <f>F249+I249</f>
        <v>6318569842.1000004</v>
      </c>
      <c r="F249" s="34">
        <f>SUM(F250:F258)</f>
        <v>5736069842.1000004</v>
      </c>
      <c r="G249" s="35">
        <v>0</v>
      </c>
      <c r="H249" s="35">
        <v>0</v>
      </c>
      <c r="I249" s="35">
        <f>SUM(I250:I258)</f>
        <v>582500000</v>
      </c>
      <c r="J249" s="34">
        <v>0</v>
      </c>
      <c r="L249" s="6"/>
    </row>
    <row r="250" spans="1:12" x14ac:dyDescent="0.25">
      <c r="A250" s="8">
        <v>2022</v>
      </c>
      <c r="B250" s="8" t="s">
        <v>22</v>
      </c>
      <c r="C250" s="16" t="s">
        <v>4</v>
      </c>
      <c r="D250" s="15">
        <f>F250+I250</f>
        <v>1365044399.51</v>
      </c>
      <c r="E250" s="15">
        <f>F250+I250</f>
        <v>1365044399.51</v>
      </c>
      <c r="F250" s="15">
        <v>1305044399.51</v>
      </c>
      <c r="G250" s="15"/>
      <c r="H250" s="15"/>
      <c r="I250" s="15">
        <v>60000000</v>
      </c>
      <c r="J250" s="18"/>
    </row>
    <row r="251" spans="1:12" x14ac:dyDescent="0.25">
      <c r="A251" s="8">
        <v>2022</v>
      </c>
      <c r="B251" s="8" t="s">
        <v>22</v>
      </c>
      <c r="C251" s="16" t="s">
        <v>5</v>
      </c>
      <c r="D251" s="15">
        <f t="shared" ref="D251:D258" si="52">F251+I251</f>
        <v>1054558166.11</v>
      </c>
      <c r="E251" s="15">
        <f t="shared" ref="E251:E258" si="53">F251+I251</f>
        <v>1054558166.11</v>
      </c>
      <c r="F251" s="15">
        <v>1054558166.11</v>
      </c>
      <c r="G251" s="15"/>
      <c r="H251" s="15"/>
      <c r="I251" s="17">
        <v>0</v>
      </c>
      <c r="J251" s="16"/>
    </row>
    <row r="252" spans="1:12" x14ac:dyDescent="0.25">
      <c r="A252" s="8">
        <v>2022</v>
      </c>
      <c r="B252" s="8" t="s">
        <v>22</v>
      </c>
      <c r="C252" s="16" t="s">
        <v>7</v>
      </c>
      <c r="D252" s="15">
        <f t="shared" si="52"/>
        <v>1319430176.9400001</v>
      </c>
      <c r="E252" s="15">
        <f t="shared" si="53"/>
        <v>1319430176.9400001</v>
      </c>
      <c r="F252" s="15">
        <v>1319430176.9400001</v>
      </c>
      <c r="G252" s="15"/>
      <c r="H252" s="15"/>
      <c r="I252" s="17">
        <v>0</v>
      </c>
      <c r="J252" s="16"/>
    </row>
    <row r="253" spans="1:12" x14ac:dyDescent="0.25">
      <c r="A253" s="8">
        <v>2022</v>
      </c>
      <c r="B253" s="8" t="s">
        <v>22</v>
      </c>
      <c r="C253" s="16" t="s">
        <v>8</v>
      </c>
      <c r="D253" s="15">
        <f t="shared" si="52"/>
        <v>659693178</v>
      </c>
      <c r="E253" s="15">
        <f t="shared" si="53"/>
        <v>659693178</v>
      </c>
      <c r="F253" s="15">
        <v>659693178</v>
      </c>
      <c r="G253" s="15"/>
      <c r="H253" s="15"/>
      <c r="I253" s="17">
        <v>0</v>
      </c>
      <c r="J253" s="16"/>
    </row>
    <row r="254" spans="1:12" x14ac:dyDescent="0.25">
      <c r="A254" s="8">
        <v>2022</v>
      </c>
      <c r="B254" s="8" t="s">
        <v>22</v>
      </c>
      <c r="C254" s="16" t="s">
        <v>28</v>
      </c>
      <c r="D254" s="15">
        <f>F254+I254</f>
        <v>953276124.94000006</v>
      </c>
      <c r="E254" s="15">
        <f>F254+I254</f>
        <v>953276124.94000006</v>
      </c>
      <c r="F254" s="15">
        <v>873276124.94000006</v>
      </c>
      <c r="G254" s="15"/>
      <c r="H254" s="15"/>
      <c r="I254" s="15">
        <v>80000000</v>
      </c>
      <c r="J254" s="16"/>
    </row>
    <row r="255" spans="1:12" x14ac:dyDescent="0.25">
      <c r="A255" s="8">
        <v>2022</v>
      </c>
      <c r="B255" s="8" t="s">
        <v>22</v>
      </c>
      <c r="C255" s="16" t="s">
        <v>5</v>
      </c>
      <c r="D255" s="15">
        <f>F255+I255</f>
        <v>180000000</v>
      </c>
      <c r="E255" s="15">
        <f>F255+I255</f>
        <v>180000000</v>
      </c>
      <c r="F255" s="15">
        <v>180000000</v>
      </c>
      <c r="G255" s="15"/>
      <c r="H255" s="15"/>
      <c r="I255" s="17">
        <v>0</v>
      </c>
      <c r="J255" s="16"/>
    </row>
    <row r="256" spans="1:12" x14ac:dyDescent="0.25">
      <c r="A256" s="8">
        <v>2022</v>
      </c>
      <c r="B256" s="8" t="s">
        <v>22</v>
      </c>
      <c r="C256" s="16" t="s">
        <v>10</v>
      </c>
      <c r="D256" s="15">
        <f t="shared" si="52"/>
        <v>469067796.60000002</v>
      </c>
      <c r="E256" s="15">
        <f t="shared" si="53"/>
        <v>469067796.60000002</v>
      </c>
      <c r="F256" s="15">
        <v>344067796.60000002</v>
      </c>
      <c r="G256" s="15"/>
      <c r="H256" s="15"/>
      <c r="I256" s="15">
        <v>125000000</v>
      </c>
      <c r="J256" s="16"/>
    </row>
    <row r="257" spans="1:12" x14ac:dyDescent="0.25">
      <c r="A257" s="8">
        <v>2022</v>
      </c>
      <c r="B257" s="8" t="s">
        <v>22</v>
      </c>
      <c r="C257" s="16" t="s">
        <v>25</v>
      </c>
      <c r="D257" s="15">
        <f t="shared" si="52"/>
        <v>167500000</v>
      </c>
      <c r="E257" s="15">
        <f t="shared" si="53"/>
        <v>167500000</v>
      </c>
      <c r="F257" s="15"/>
      <c r="G257" s="15"/>
      <c r="H257" s="15"/>
      <c r="I257" s="15">
        <v>167500000</v>
      </c>
      <c r="J257" s="16"/>
    </row>
    <row r="258" spans="1:12" x14ac:dyDescent="0.25">
      <c r="A258" s="8">
        <v>2022</v>
      </c>
      <c r="B258" s="8" t="s">
        <v>22</v>
      </c>
      <c r="C258" s="16" t="s">
        <v>27</v>
      </c>
      <c r="D258" s="20">
        <f t="shared" si="52"/>
        <v>150000000</v>
      </c>
      <c r="E258" s="15">
        <f t="shared" si="53"/>
        <v>150000000</v>
      </c>
      <c r="F258" s="15"/>
      <c r="G258" s="15"/>
      <c r="H258" s="15"/>
      <c r="I258" s="15">
        <v>150000000</v>
      </c>
      <c r="J258" s="16"/>
    </row>
    <row r="259" spans="1:12" x14ac:dyDescent="0.25">
      <c r="A259" s="8"/>
      <c r="B259" s="8"/>
      <c r="C259" s="16"/>
      <c r="D259" s="20"/>
      <c r="E259" s="15"/>
      <c r="F259" s="15"/>
      <c r="G259" s="15"/>
      <c r="H259" s="15"/>
      <c r="I259" s="15"/>
      <c r="J259" s="16"/>
    </row>
    <row r="260" spans="1:12" x14ac:dyDescent="0.25">
      <c r="A260" s="18"/>
      <c r="B260" s="18"/>
      <c r="C260" s="36" t="s">
        <v>17</v>
      </c>
      <c r="D260" s="34">
        <f>F260+I260</f>
        <v>7027290632.9900007</v>
      </c>
      <c r="E260" s="34">
        <f>F260+I260</f>
        <v>7027290632.9900007</v>
      </c>
      <c r="F260" s="34">
        <f>SUM(F261:F269)</f>
        <v>5671790632.9900007</v>
      </c>
      <c r="G260" s="35">
        <v>0</v>
      </c>
      <c r="H260" s="35">
        <v>0</v>
      </c>
      <c r="I260" s="35">
        <f>SUM(I261:I269)</f>
        <v>1355500000</v>
      </c>
      <c r="J260" s="34">
        <v>0</v>
      </c>
      <c r="L260" s="6"/>
    </row>
    <row r="261" spans="1:12" x14ac:dyDescent="0.25">
      <c r="A261" s="8">
        <v>2022</v>
      </c>
      <c r="B261" s="8" t="s">
        <v>23</v>
      </c>
      <c r="C261" s="16" t="s">
        <v>4</v>
      </c>
      <c r="D261" s="15">
        <f>F261+I261</f>
        <v>1775312305.03</v>
      </c>
      <c r="E261" s="15">
        <f>F261+I261</f>
        <v>1775312305.03</v>
      </c>
      <c r="F261" s="15">
        <v>1295312305.03</v>
      </c>
      <c r="G261" s="15"/>
      <c r="H261" s="15"/>
      <c r="I261" s="15">
        <v>480000000</v>
      </c>
      <c r="J261" s="16"/>
    </row>
    <row r="262" spans="1:12" x14ac:dyDescent="0.25">
      <c r="A262" s="8">
        <v>2022</v>
      </c>
      <c r="B262" s="8" t="s">
        <v>23</v>
      </c>
      <c r="C262" s="16" t="s">
        <v>5</v>
      </c>
      <c r="D262" s="15">
        <f t="shared" ref="D262:D269" si="54">F262+I262</f>
        <v>1035928448.45</v>
      </c>
      <c r="E262" s="15">
        <f t="shared" ref="E262:E269" si="55">F262+I262</f>
        <v>1035928448.45</v>
      </c>
      <c r="F262" s="15">
        <v>1035928448.45</v>
      </c>
      <c r="G262" s="15"/>
      <c r="H262" s="15"/>
      <c r="I262" s="17">
        <v>0</v>
      </c>
      <c r="J262" s="16"/>
    </row>
    <row r="263" spans="1:12" x14ac:dyDescent="0.25">
      <c r="A263" s="8">
        <v>2022</v>
      </c>
      <c r="B263" s="8" t="s">
        <v>23</v>
      </c>
      <c r="C263" s="16" t="s">
        <v>7</v>
      </c>
      <c r="D263" s="15">
        <f t="shared" si="54"/>
        <v>1319430176.9400001</v>
      </c>
      <c r="E263" s="15">
        <f t="shared" si="55"/>
        <v>1319430176.9400001</v>
      </c>
      <c r="F263" s="15">
        <v>1319430176.9400001</v>
      </c>
      <c r="G263" s="15"/>
      <c r="H263" s="15"/>
      <c r="I263" s="17">
        <v>0</v>
      </c>
      <c r="J263" s="16"/>
    </row>
    <row r="264" spans="1:12" x14ac:dyDescent="0.25">
      <c r="A264" s="8">
        <v>2022</v>
      </c>
      <c r="B264" s="8" t="s">
        <v>23</v>
      </c>
      <c r="C264" s="16" t="s">
        <v>8</v>
      </c>
      <c r="D264" s="15">
        <f t="shared" si="54"/>
        <v>659693178</v>
      </c>
      <c r="E264" s="15">
        <f t="shared" si="55"/>
        <v>659693178</v>
      </c>
      <c r="F264" s="15">
        <v>659693178</v>
      </c>
      <c r="G264" s="15"/>
      <c r="H264" s="15"/>
      <c r="I264" s="17">
        <v>0</v>
      </c>
      <c r="J264" s="16"/>
    </row>
    <row r="265" spans="1:12" x14ac:dyDescent="0.25">
      <c r="A265" s="8">
        <v>2022</v>
      </c>
      <c r="B265" s="8" t="s">
        <v>23</v>
      </c>
      <c r="C265" s="16" t="s">
        <v>28</v>
      </c>
      <c r="D265" s="15">
        <f t="shared" si="54"/>
        <v>1136405338.1399999</v>
      </c>
      <c r="E265" s="15">
        <f t="shared" si="55"/>
        <v>1136405338.1399999</v>
      </c>
      <c r="F265" s="15">
        <v>866405338.13999999</v>
      </c>
      <c r="G265" s="15"/>
      <c r="H265" s="15"/>
      <c r="I265" s="15">
        <v>270000000</v>
      </c>
      <c r="J265" s="16"/>
    </row>
    <row r="266" spans="1:12" x14ac:dyDescent="0.25">
      <c r="A266" s="8">
        <v>2022</v>
      </c>
      <c r="B266" s="8" t="s">
        <v>23</v>
      </c>
      <c r="C266" s="16" t="s">
        <v>5</v>
      </c>
      <c r="D266" s="15">
        <f t="shared" si="54"/>
        <v>168750000</v>
      </c>
      <c r="E266" s="15">
        <f t="shared" si="55"/>
        <v>168750000</v>
      </c>
      <c r="F266" s="15">
        <v>168750000</v>
      </c>
      <c r="G266" s="15"/>
      <c r="H266" s="15"/>
      <c r="I266" s="17">
        <v>0</v>
      </c>
      <c r="J266" s="18"/>
    </row>
    <row r="267" spans="1:12" x14ac:dyDescent="0.25">
      <c r="A267" s="8">
        <v>2022</v>
      </c>
      <c r="B267" s="8" t="s">
        <v>23</v>
      </c>
      <c r="C267" s="16" t="s">
        <v>10</v>
      </c>
      <c r="D267" s="15">
        <f t="shared" si="54"/>
        <v>351271186.43000001</v>
      </c>
      <c r="E267" s="15">
        <f t="shared" si="55"/>
        <v>351271186.43000001</v>
      </c>
      <c r="F267" s="15">
        <v>326271186.43000001</v>
      </c>
      <c r="G267" s="15"/>
      <c r="H267" s="15"/>
      <c r="I267" s="15">
        <v>25000000</v>
      </c>
      <c r="J267" s="16"/>
    </row>
    <row r="268" spans="1:12" x14ac:dyDescent="0.25">
      <c r="A268" s="8">
        <v>2022</v>
      </c>
      <c r="B268" s="8" t="s">
        <v>23</v>
      </c>
      <c r="C268" s="16" t="s">
        <v>25</v>
      </c>
      <c r="D268" s="15">
        <f t="shared" si="54"/>
        <v>260500000</v>
      </c>
      <c r="E268" s="15">
        <f t="shared" si="55"/>
        <v>260500000</v>
      </c>
      <c r="F268" s="15"/>
      <c r="G268" s="15"/>
      <c r="H268" s="15"/>
      <c r="I268" s="15">
        <v>260500000</v>
      </c>
      <c r="J268" s="16"/>
    </row>
    <row r="269" spans="1:12" x14ac:dyDescent="0.25">
      <c r="A269" s="8">
        <v>2022</v>
      </c>
      <c r="B269" s="8" t="s">
        <v>23</v>
      </c>
      <c r="C269" s="16" t="s">
        <v>27</v>
      </c>
      <c r="D269" s="15">
        <f t="shared" si="54"/>
        <v>320000000</v>
      </c>
      <c r="E269" s="15">
        <f t="shared" si="55"/>
        <v>320000000</v>
      </c>
      <c r="F269" s="15"/>
      <c r="G269" s="15"/>
      <c r="H269" s="15"/>
      <c r="I269" s="15">
        <v>320000000</v>
      </c>
      <c r="J269" s="16"/>
    </row>
    <row r="270" spans="1:12" x14ac:dyDescent="0.25">
      <c r="A270" s="8"/>
      <c r="B270" s="8"/>
      <c r="C270" s="16"/>
      <c r="D270" s="15"/>
      <c r="E270" s="15"/>
      <c r="F270" s="15"/>
      <c r="G270" s="15"/>
      <c r="H270" s="15"/>
      <c r="I270" s="15"/>
      <c r="J270" s="16"/>
    </row>
    <row r="271" spans="1:12" x14ac:dyDescent="0.25">
      <c r="A271" s="18"/>
      <c r="B271" s="18"/>
      <c r="C271" s="36" t="s">
        <v>17</v>
      </c>
      <c r="D271" s="34">
        <f>F271+I271</f>
        <v>8280556379.9878817</v>
      </c>
      <c r="E271" s="34">
        <f>F271+I271</f>
        <v>8280556379.9878817</v>
      </c>
      <c r="F271" s="34">
        <f>SUM(F272:F280)</f>
        <v>5606556379.9878817</v>
      </c>
      <c r="G271" s="35">
        <v>0</v>
      </c>
      <c r="H271" s="35">
        <v>0</v>
      </c>
      <c r="I271" s="35">
        <f>SUM(I272:I280)</f>
        <v>2674000000</v>
      </c>
      <c r="J271" s="34">
        <v>0</v>
      </c>
      <c r="L271" s="6"/>
    </row>
    <row r="272" spans="1:12" x14ac:dyDescent="0.25">
      <c r="A272" s="8">
        <v>2022</v>
      </c>
      <c r="B272" s="8" t="s">
        <v>24</v>
      </c>
      <c r="C272" s="16" t="s">
        <v>4</v>
      </c>
      <c r="D272" s="15">
        <f>F272+I272</f>
        <v>1585165713.3900001</v>
      </c>
      <c r="E272" s="15">
        <f>F272+I272</f>
        <v>1585165713.3900001</v>
      </c>
      <c r="F272" s="15">
        <v>1285165713.3900001</v>
      </c>
      <c r="G272" s="15"/>
      <c r="H272" s="15"/>
      <c r="I272" s="15">
        <v>300000000</v>
      </c>
      <c r="J272" s="16"/>
    </row>
    <row r="273" spans="1:12" x14ac:dyDescent="0.25">
      <c r="A273" s="8">
        <v>2022</v>
      </c>
      <c r="B273" s="8" t="s">
        <v>24</v>
      </c>
      <c r="C273" s="16" t="s">
        <v>5</v>
      </c>
      <c r="D273" s="15">
        <f t="shared" ref="D273:D280" si="56">F273+I273</f>
        <v>1017029643.3300002</v>
      </c>
      <c r="E273" s="15">
        <f t="shared" ref="E273:E280" si="57">F273+I273</f>
        <v>1017029643.3300002</v>
      </c>
      <c r="F273" s="15">
        <v>1017029643.3300002</v>
      </c>
      <c r="G273" s="15"/>
      <c r="H273" s="15"/>
      <c r="I273" s="17">
        <v>0</v>
      </c>
      <c r="J273" s="16"/>
    </row>
    <row r="274" spans="1:12" x14ac:dyDescent="0.25">
      <c r="A274" s="8">
        <v>2022</v>
      </c>
      <c r="B274" s="8" t="s">
        <v>24</v>
      </c>
      <c r="C274" s="16" t="s">
        <v>7</v>
      </c>
      <c r="D274" s="15">
        <f t="shared" si="56"/>
        <v>1319430176.9400001</v>
      </c>
      <c r="E274" s="15">
        <f t="shared" si="57"/>
        <v>1319430176.9400001</v>
      </c>
      <c r="F274" s="15">
        <v>1319430176.9400001</v>
      </c>
      <c r="G274" s="15"/>
      <c r="H274" s="15"/>
      <c r="I274" s="17">
        <v>0</v>
      </c>
      <c r="J274" s="16"/>
    </row>
    <row r="275" spans="1:12" x14ac:dyDescent="0.25">
      <c r="A275" s="8">
        <v>2022</v>
      </c>
      <c r="B275" s="8" t="s">
        <v>24</v>
      </c>
      <c r="C275" s="16" t="s">
        <v>8</v>
      </c>
      <c r="D275" s="15">
        <f t="shared" si="56"/>
        <v>659693178</v>
      </c>
      <c r="E275" s="15">
        <f t="shared" si="57"/>
        <v>659693178</v>
      </c>
      <c r="F275" s="15">
        <v>659693178</v>
      </c>
      <c r="G275" s="15"/>
      <c r="H275" s="15"/>
      <c r="I275" s="17">
        <v>0</v>
      </c>
      <c r="J275" s="16"/>
    </row>
    <row r="276" spans="1:12" x14ac:dyDescent="0.25">
      <c r="A276" s="8">
        <v>2022</v>
      </c>
      <c r="B276" s="8" t="s">
        <v>24</v>
      </c>
      <c r="C276" s="16" t="s">
        <v>28</v>
      </c>
      <c r="D276" s="15">
        <f t="shared" si="56"/>
        <v>1303263092.0678802</v>
      </c>
      <c r="E276" s="15">
        <f t="shared" si="57"/>
        <v>1303263092.0678802</v>
      </c>
      <c r="F276" s="15">
        <v>859263092.06788003</v>
      </c>
      <c r="G276" s="15"/>
      <c r="H276" s="15"/>
      <c r="I276" s="15">
        <v>444000000</v>
      </c>
      <c r="J276" s="16"/>
    </row>
    <row r="277" spans="1:12" x14ac:dyDescent="0.25">
      <c r="A277" s="8">
        <v>2022</v>
      </c>
      <c r="B277" s="8" t="s">
        <v>24</v>
      </c>
      <c r="C277" s="16" t="s">
        <v>5</v>
      </c>
      <c r="D277" s="15">
        <f t="shared" si="56"/>
        <v>157500000</v>
      </c>
      <c r="E277" s="15">
        <f t="shared" si="57"/>
        <v>157500000</v>
      </c>
      <c r="F277" s="15">
        <v>157500000</v>
      </c>
      <c r="G277" s="15"/>
      <c r="H277" s="15"/>
      <c r="I277" s="17">
        <v>0</v>
      </c>
      <c r="J277" s="16"/>
    </row>
    <row r="278" spans="1:12" x14ac:dyDescent="0.25">
      <c r="A278" s="8">
        <v>2022</v>
      </c>
      <c r="B278" s="8" t="s">
        <v>24</v>
      </c>
      <c r="C278" s="16" t="s">
        <v>10</v>
      </c>
      <c r="D278" s="15">
        <f t="shared" si="56"/>
        <v>608474576.26000094</v>
      </c>
      <c r="E278" s="15">
        <f t="shared" si="57"/>
        <v>608474576.26000094</v>
      </c>
      <c r="F278" s="15">
        <v>308474576.26000094</v>
      </c>
      <c r="G278" s="15"/>
      <c r="H278" s="15"/>
      <c r="I278" s="15">
        <v>300000000</v>
      </c>
      <c r="J278" s="16"/>
    </row>
    <row r="279" spans="1:12" x14ac:dyDescent="0.25">
      <c r="A279" s="8">
        <v>2022</v>
      </c>
      <c r="B279" s="8" t="s">
        <v>24</v>
      </c>
      <c r="C279" s="16" t="s">
        <v>25</v>
      </c>
      <c r="D279" s="15">
        <f t="shared" si="56"/>
        <v>720000000</v>
      </c>
      <c r="E279" s="15">
        <f t="shared" si="57"/>
        <v>720000000</v>
      </c>
      <c r="F279" s="15"/>
      <c r="G279" s="15"/>
      <c r="H279" s="15"/>
      <c r="I279" s="15">
        <v>720000000</v>
      </c>
      <c r="J279" s="16"/>
    </row>
    <row r="280" spans="1:12" x14ac:dyDescent="0.25">
      <c r="A280" s="8">
        <v>2022</v>
      </c>
      <c r="B280" s="8" t="s">
        <v>24</v>
      </c>
      <c r="C280" s="16" t="s">
        <v>27</v>
      </c>
      <c r="D280" s="15">
        <f t="shared" si="56"/>
        <v>910000000</v>
      </c>
      <c r="E280" s="15">
        <f t="shared" si="57"/>
        <v>910000000</v>
      </c>
      <c r="F280" s="15"/>
      <c r="G280" s="15"/>
      <c r="H280" s="15"/>
      <c r="I280" s="15">
        <v>910000000</v>
      </c>
      <c r="J280" s="16"/>
    </row>
    <row r="281" spans="1:12" x14ac:dyDescent="0.25">
      <c r="A281" s="8"/>
      <c r="B281" s="8"/>
      <c r="C281" s="16"/>
      <c r="D281" s="15"/>
      <c r="E281" s="15"/>
      <c r="F281" s="15"/>
      <c r="G281" s="15"/>
      <c r="H281" s="15"/>
      <c r="I281" s="15"/>
      <c r="J281" s="16"/>
    </row>
    <row r="282" spans="1:12" x14ac:dyDescent="0.25">
      <c r="A282" s="18"/>
      <c r="B282" s="18"/>
      <c r="C282" s="36" t="s">
        <v>17</v>
      </c>
      <c r="D282" s="34">
        <f>F282+I282</f>
        <v>7164334817.5500002</v>
      </c>
      <c r="E282" s="34">
        <f>F282+I282</f>
        <v>7164334817.5500002</v>
      </c>
      <c r="F282" s="34">
        <f>SUM(F283:F291)</f>
        <v>5540334817.5500002</v>
      </c>
      <c r="G282" s="35">
        <v>0</v>
      </c>
      <c r="H282" s="35">
        <v>0</v>
      </c>
      <c r="I282" s="35">
        <f>SUM(I283:I291)</f>
        <v>1624000000</v>
      </c>
      <c r="J282" s="34">
        <v>0</v>
      </c>
      <c r="L282" s="6"/>
    </row>
    <row r="283" spans="1:12" x14ac:dyDescent="0.25">
      <c r="A283" s="8">
        <v>2023</v>
      </c>
      <c r="B283" s="8" t="s">
        <v>20</v>
      </c>
      <c r="C283" s="16" t="s">
        <v>4</v>
      </c>
      <c r="D283" s="15">
        <f>F283+I283</f>
        <v>1394586970.8699999</v>
      </c>
      <c r="E283" s="15">
        <f>F283+I283</f>
        <v>1394586970.8699999</v>
      </c>
      <c r="F283" s="15">
        <v>1274586970.8699999</v>
      </c>
      <c r="G283" s="15"/>
      <c r="H283" s="15"/>
      <c r="I283" s="15">
        <v>120000000</v>
      </c>
      <c r="J283" s="16"/>
    </row>
    <row r="284" spans="1:12" x14ac:dyDescent="0.25">
      <c r="A284" s="8">
        <v>2023</v>
      </c>
      <c r="B284" s="8" t="s">
        <v>20</v>
      </c>
      <c r="C284" s="16" t="s">
        <v>5</v>
      </c>
      <c r="D284" s="15">
        <f t="shared" ref="D284:D291" si="58">F284+I284</f>
        <v>997857864.05999994</v>
      </c>
      <c r="E284" s="15">
        <f t="shared" ref="E284:E291" si="59">F284+I284</f>
        <v>997857864.05999994</v>
      </c>
      <c r="F284" s="15">
        <v>997857864.05999994</v>
      </c>
      <c r="G284" s="15"/>
      <c r="H284" s="15"/>
      <c r="I284" s="17">
        <v>0</v>
      </c>
      <c r="J284" s="16"/>
    </row>
    <row r="285" spans="1:12" x14ac:dyDescent="0.25">
      <c r="A285" s="8">
        <v>2023</v>
      </c>
      <c r="B285" s="8" t="s">
        <v>20</v>
      </c>
      <c r="C285" s="16" t="s">
        <v>7</v>
      </c>
      <c r="D285" s="15">
        <f t="shared" si="58"/>
        <v>1319430176.9400001</v>
      </c>
      <c r="E285" s="15">
        <f t="shared" si="59"/>
        <v>1319430176.9400001</v>
      </c>
      <c r="F285" s="15">
        <v>1319430176.9400001</v>
      </c>
      <c r="G285" s="15"/>
      <c r="H285" s="15"/>
      <c r="I285" s="17">
        <v>0</v>
      </c>
      <c r="J285" s="16"/>
    </row>
    <row r="286" spans="1:12" x14ac:dyDescent="0.25">
      <c r="A286" s="8">
        <v>2023</v>
      </c>
      <c r="B286" s="8" t="s">
        <v>20</v>
      </c>
      <c r="C286" s="16" t="s">
        <v>8</v>
      </c>
      <c r="D286" s="15">
        <f t="shared" si="58"/>
        <v>659693178</v>
      </c>
      <c r="E286" s="15">
        <f t="shared" si="59"/>
        <v>659693178</v>
      </c>
      <c r="F286" s="15">
        <v>659693178</v>
      </c>
      <c r="G286" s="15"/>
      <c r="H286" s="15"/>
      <c r="I286" s="17">
        <v>0</v>
      </c>
      <c r="J286" s="16"/>
    </row>
    <row r="287" spans="1:12" x14ac:dyDescent="0.25">
      <c r="A287" s="8">
        <v>2023</v>
      </c>
      <c r="B287" s="8" t="s">
        <v>20</v>
      </c>
      <c r="C287" s="16" t="s">
        <v>28</v>
      </c>
      <c r="D287" s="15">
        <f t="shared" si="58"/>
        <v>1106838661.5900002</v>
      </c>
      <c r="E287" s="15">
        <f t="shared" si="59"/>
        <v>1106838661.5900002</v>
      </c>
      <c r="F287" s="15">
        <v>851838661.59000003</v>
      </c>
      <c r="G287" s="15"/>
      <c r="H287" s="15"/>
      <c r="I287" s="15">
        <v>255000000</v>
      </c>
      <c r="J287" s="16"/>
    </row>
    <row r="288" spans="1:12" x14ac:dyDescent="0.25">
      <c r="A288" s="8">
        <v>2023</v>
      </c>
      <c r="B288" s="8" t="s">
        <v>20</v>
      </c>
      <c r="C288" s="16" t="s">
        <v>5</v>
      </c>
      <c r="D288" s="15">
        <f t="shared" si="58"/>
        <v>146250000</v>
      </c>
      <c r="E288" s="15">
        <f t="shared" si="59"/>
        <v>146250000</v>
      </c>
      <c r="F288" s="15">
        <v>146250000</v>
      </c>
      <c r="G288" s="15"/>
      <c r="H288" s="15"/>
      <c r="I288" s="17">
        <v>0</v>
      </c>
      <c r="J288" s="16"/>
    </row>
    <row r="289" spans="1:12" x14ac:dyDescent="0.25">
      <c r="A289" s="8">
        <v>2023</v>
      </c>
      <c r="B289" s="8" t="s">
        <v>20</v>
      </c>
      <c r="C289" s="16" t="s">
        <v>10</v>
      </c>
      <c r="D289" s="15">
        <f t="shared" si="58"/>
        <v>500677966.08999997</v>
      </c>
      <c r="E289" s="15">
        <f t="shared" si="59"/>
        <v>500677966.08999997</v>
      </c>
      <c r="F289" s="15">
        <v>290677966.08999997</v>
      </c>
      <c r="G289" s="15"/>
      <c r="H289" s="15"/>
      <c r="I289" s="15">
        <v>210000000</v>
      </c>
      <c r="J289" s="16"/>
    </row>
    <row r="290" spans="1:12" x14ac:dyDescent="0.25">
      <c r="A290" s="8">
        <v>2023</v>
      </c>
      <c r="B290" s="8" t="s">
        <v>20</v>
      </c>
      <c r="C290" s="16" t="s">
        <v>25</v>
      </c>
      <c r="D290" s="15">
        <f t="shared" si="58"/>
        <v>459000000</v>
      </c>
      <c r="E290" s="15">
        <f t="shared" si="59"/>
        <v>459000000</v>
      </c>
      <c r="F290" s="15"/>
      <c r="G290" s="15"/>
      <c r="H290" s="15"/>
      <c r="I290" s="15">
        <v>459000000</v>
      </c>
      <c r="J290" s="16"/>
    </row>
    <row r="291" spans="1:12" x14ac:dyDescent="0.25">
      <c r="A291" s="8">
        <v>2023</v>
      </c>
      <c r="B291" s="8" t="s">
        <v>20</v>
      </c>
      <c r="C291" s="16" t="s">
        <v>27</v>
      </c>
      <c r="D291" s="15">
        <f t="shared" si="58"/>
        <v>580000000</v>
      </c>
      <c r="E291" s="15">
        <f t="shared" si="59"/>
        <v>580000000</v>
      </c>
      <c r="F291" s="15"/>
      <c r="G291" s="15"/>
      <c r="H291" s="15"/>
      <c r="I291" s="15">
        <v>580000000</v>
      </c>
      <c r="J291" s="16"/>
      <c r="L291" s="6"/>
    </row>
    <row r="292" spans="1:12" x14ac:dyDescent="0.25">
      <c r="A292" s="8"/>
      <c r="B292" s="8"/>
      <c r="C292" s="16"/>
      <c r="D292" s="15"/>
      <c r="E292" s="15"/>
      <c r="F292" s="15"/>
      <c r="G292" s="15"/>
      <c r="H292" s="15"/>
      <c r="I292" s="15"/>
      <c r="J292" s="16"/>
      <c r="L292" s="6"/>
    </row>
    <row r="293" spans="1:12" x14ac:dyDescent="0.25">
      <c r="A293" s="8"/>
      <c r="B293" s="18"/>
      <c r="C293" s="36" t="s">
        <v>17</v>
      </c>
      <c r="D293" s="34">
        <f>F293+I293</f>
        <v>6137092448.3400002</v>
      </c>
      <c r="E293" s="34">
        <f>SUM(E294:E302)</f>
        <v>6137092448.3400002</v>
      </c>
      <c r="F293" s="34">
        <f>SUM(F294:F302)</f>
        <v>5473092448.3400002</v>
      </c>
      <c r="G293" s="35">
        <v>0</v>
      </c>
      <c r="H293" s="35">
        <v>0</v>
      </c>
      <c r="I293" s="35">
        <f>SUM(I294:I302)</f>
        <v>664000000</v>
      </c>
      <c r="J293" s="34">
        <v>0</v>
      </c>
      <c r="L293" s="6"/>
    </row>
    <row r="294" spans="1:12" x14ac:dyDescent="0.25">
      <c r="A294" s="8">
        <v>2023</v>
      </c>
      <c r="B294" s="8" t="s">
        <v>22</v>
      </c>
      <c r="C294" s="16" t="s">
        <v>4</v>
      </c>
      <c r="D294" s="15">
        <f>F294+I294</f>
        <v>1263557671.8599999</v>
      </c>
      <c r="E294" s="15">
        <f>F294+I294</f>
        <v>1263557671.8599999</v>
      </c>
      <c r="F294" s="15">
        <v>1263557671.8599999</v>
      </c>
      <c r="G294" s="15"/>
      <c r="H294" s="15"/>
      <c r="I294" s="17">
        <v>0</v>
      </c>
      <c r="J294" s="16"/>
    </row>
    <row r="295" spans="1:12" x14ac:dyDescent="0.25">
      <c r="A295" s="8">
        <v>2023</v>
      </c>
      <c r="B295" s="8" t="s">
        <v>22</v>
      </c>
      <c r="C295" s="16" t="s">
        <v>5</v>
      </c>
      <c r="D295" s="15">
        <f t="shared" ref="D295:D302" si="60">F295+I295</f>
        <v>978409167.78999996</v>
      </c>
      <c r="E295" s="15">
        <f t="shared" ref="E295:E302" si="61">F295+I295</f>
        <v>978409167.78999996</v>
      </c>
      <c r="F295" s="15">
        <v>978409167.78999996</v>
      </c>
      <c r="G295" s="15"/>
      <c r="H295" s="15"/>
      <c r="I295" s="17">
        <v>0</v>
      </c>
      <c r="J295" s="16"/>
    </row>
    <row r="296" spans="1:12" x14ac:dyDescent="0.25">
      <c r="A296" s="8">
        <v>2023</v>
      </c>
      <c r="B296" s="8" t="s">
        <v>22</v>
      </c>
      <c r="C296" s="16" t="s">
        <v>7</v>
      </c>
      <c r="D296" s="15">
        <f t="shared" si="60"/>
        <v>1319430176.9400001</v>
      </c>
      <c r="E296" s="15">
        <f t="shared" si="61"/>
        <v>1319430176.9400001</v>
      </c>
      <c r="F296" s="15">
        <v>1319430176.9400001</v>
      </c>
      <c r="G296" s="15"/>
      <c r="H296" s="15"/>
      <c r="I296" s="17">
        <v>0</v>
      </c>
      <c r="J296" s="16"/>
    </row>
    <row r="297" spans="1:12" x14ac:dyDescent="0.25">
      <c r="A297" s="8">
        <v>2023</v>
      </c>
      <c r="B297" s="8" t="s">
        <v>22</v>
      </c>
      <c r="C297" s="16" t="s">
        <v>8</v>
      </c>
      <c r="D297" s="15">
        <f t="shared" si="60"/>
        <v>659693178</v>
      </c>
      <c r="E297" s="15">
        <f t="shared" si="61"/>
        <v>659693178</v>
      </c>
      <c r="F297" s="15">
        <v>659693178</v>
      </c>
      <c r="G297" s="15"/>
      <c r="H297" s="15"/>
      <c r="I297" s="17">
        <v>0</v>
      </c>
      <c r="J297" s="16"/>
    </row>
    <row r="298" spans="1:12" x14ac:dyDescent="0.25">
      <c r="A298" s="8">
        <v>2023</v>
      </c>
      <c r="B298" s="8" t="s">
        <v>22</v>
      </c>
      <c r="C298" s="16" t="s">
        <v>28</v>
      </c>
      <c r="D298" s="15">
        <f t="shared" si="60"/>
        <v>910120897.83000004</v>
      </c>
      <c r="E298" s="15">
        <f t="shared" si="61"/>
        <v>910120897.83000004</v>
      </c>
      <c r="F298" s="15">
        <v>844120897.83000004</v>
      </c>
      <c r="G298" s="15"/>
      <c r="H298" s="15"/>
      <c r="I298" s="15">
        <v>66000000</v>
      </c>
      <c r="J298" s="16"/>
    </row>
    <row r="299" spans="1:12" x14ac:dyDescent="0.25">
      <c r="A299" s="8">
        <v>2023</v>
      </c>
      <c r="B299" s="8" t="s">
        <v>22</v>
      </c>
      <c r="C299" s="16" t="s">
        <v>5</v>
      </c>
      <c r="D299" s="15">
        <f t="shared" si="60"/>
        <v>135000000</v>
      </c>
      <c r="E299" s="15">
        <f t="shared" si="61"/>
        <v>135000000</v>
      </c>
      <c r="F299" s="15">
        <v>135000000</v>
      </c>
      <c r="G299" s="15"/>
      <c r="H299" s="15"/>
      <c r="I299" s="17">
        <v>0</v>
      </c>
      <c r="J299" s="16"/>
    </row>
    <row r="300" spans="1:12" x14ac:dyDescent="0.25">
      <c r="A300" s="8">
        <v>2023</v>
      </c>
      <c r="B300" s="8" t="s">
        <v>22</v>
      </c>
      <c r="C300" s="16" t="s">
        <v>10</v>
      </c>
      <c r="D300" s="15">
        <f t="shared" si="60"/>
        <v>392881355.92000002</v>
      </c>
      <c r="E300" s="15">
        <f t="shared" si="61"/>
        <v>392881355.92000002</v>
      </c>
      <c r="F300" s="15">
        <v>272881355.92000002</v>
      </c>
      <c r="G300" s="15"/>
      <c r="H300" s="15"/>
      <c r="I300" s="15">
        <v>120000000</v>
      </c>
      <c r="J300" s="16"/>
    </row>
    <row r="301" spans="1:12" x14ac:dyDescent="0.25">
      <c r="A301" s="8">
        <v>2023</v>
      </c>
      <c r="B301" s="8" t="s">
        <v>22</v>
      </c>
      <c r="C301" s="16" t="s">
        <v>25</v>
      </c>
      <c r="D301" s="15">
        <f t="shared" si="60"/>
        <v>228000000</v>
      </c>
      <c r="E301" s="15">
        <f t="shared" si="61"/>
        <v>228000000</v>
      </c>
      <c r="F301" s="15"/>
      <c r="G301" s="15"/>
      <c r="H301" s="15"/>
      <c r="I301" s="15">
        <v>228000000</v>
      </c>
      <c r="J301" s="16"/>
    </row>
    <row r="302" spans="1:12" x14ac:dyDescent="0.25">
      <c r="A302" s="8">
        <v>2023</v>
      </c>
      <c r="B302" s="8" t="s">
        <v>22</v>
      </c>
      <c r="C302" s="16" t="s">
        <v>27</v>
      </c>
      <c r="D302" s="15">
        <f t="shared" si="60"/>
        <v>250000000</v>
      </c>
      <c r="E302" s="15">
        <f t="shared" si="61"/>
        <v>250000000</v>
      </c>
      <c r="F302" s="15"/>
      <c r="G302" s="15"/>
      <c r="H302" s="15"/>
      <c r="I302" s="15">
        <v>250000000</v>
      </c>
      <c r="J302" s="16"/>
    </row>
    <row r="303" spans="1:12" x14ac:dyDescent="0.25">
      <c r="A303" s="8"/>
      <c r="B303" s="8"/>
      <c r="C303" s="16"/>
      <c r="D303" s="15"/>
      <c r="E303" s="15"/>
      <c r="F303" s="15"/>
      <c r="G303" s="15"/>
      <c r="H303" s="15"/>
      <c r="I303" s="15"/>
      <c r="J303" s="16"/>
    </row>
    <row r="304" spans="1:12" x14ac:dyDescent="0.25">
      <c r="A304" s="18"/>
      <c r="B304" s="18"/>
      <c r="C304" s="33" t="s">
        <v>17</v>
      </c>
      <c r="D304" s="34">
        <f>SUM(D305:D311)</f>
        <v>5404794493.6499996</v>
      </c>
      <c r="E304" s="34">
        <f>SUM(E305:E311)</f>
        <v>5404794493.6499996</v>
      </c>
      <c r="F304" s="34">
        <f>SUM(F305:F311)</f>
        <v>5404794493.6499996</v>
      </c>
      <c r="G304" s="34">
        <v>0</v>
      </c>
      <c r="H304" s="34">
        <v>0</v>
      </c>
      <c r="I304" s="34">
        <v>664000000</v>
      </c>
      <c r="J304" s="34">
        <v>0</v>
      </c>
      <c r="L304" s="6"/>
    </row>
    <row r="305" spans="1:12" x14ac:dyDescent="0.25">
      <c r="A305" s="8">
        <v>2023</v>
      </c>
      <c r="B305" s="8" t="s">
        <v>23</v>
      </c>
      <c r="C305" s="16" t="s">
        <v>4</v>
      </c>
      <c r="D305" s="15">
        <f>F305+I305</f>
        <v>1252058626.8</v>
      </c>
      <c r="E305" s="15">
        <f>F305+I305</f>
        <v>1252058626.8</v>
      </c>
      <c r="F305" s="21">
        <v>1252058626.8</v>
      </c>
      <c r="G305" s="15"/>
      <c r="H305" s="15"/>
      <c r="I305" s="15"/>
      <c r="J305" s="16"/>
    </row>
    <row r="306" spans="1:12" x14ac:dyDescent="0.25">
      <c r="A306" s="8">
        <v>2023</v>
      </c>
      <c r="B306" s="8" t="s">
        <v>23</v>
      </c>
      <c r="C306" s="16" t="s">
        <v>5</v>
      </c>
      <c r="D306" s="15">
        <f t="shared" ref="D306:D311" si="62">F306+I306</f>
        <v>958679554.74000001</v>
      </c>
      <c r="E306" s="15">
        <f t="shared" ref="E306:E311" si="63">F306+I306</f>
        <v>958679554.74000001</v>
      </c>
      <c r="F306" s="21">
        <v>958679554.74000001</v>
      </c>
      <c r="G306" s="15"/>
      <c r="H306" s="15"/>
      <c r="I306" s="15"/>
      <c r="J306" s="16"/>
    </row>
    <row r="307" spans="1:12" x14ac:dyDescent="0.25">
      <c r="A307" s="8">
        <v>2023</v>
      </c>
      <c r="B307" s="8" t="s">
        <v>23</v>
      </c>
      <c r="C307" s="16" t="s">
        <v>7</v>
      </c>
      <c r="D307" s="15">
        <f t="shared" si="62"/>
        <v>1319430176.9400001</v>
      </c>
      <c r="E307" s="15">
        <f t="shared" si="63"/>
        <v>1319430176.9400001</v>
      </c>
      <c r="F307" s="22">
        <v>1319430176.9400001</v>
      </c>
      <c r="G307" s="15"/>
      <c r="H307" s="15"/>
      <c r="I307" s="15"/>
      <c r="J307" s="16"/>
    </row>
    <row r="308" spans="1:12" x14ac:dyDescent="0.25">
      <c r="A308" s="8">
        <v>2023</v>
      </c>
      <c r="B308" s="8" t="s">
        <v>23</v>
      </c>
      <c r="C308" s="16" t="s">
        <v>8</v>
      </c>
      <c r="D308" s="15">
        <f t="shared" si="62"/>
        <v>659693178</v>
      </c>
      <c r="E308" s="15">
        <f t="shared" si="63"/>
        <v>659693178</v>
      </c>
      <c r="F308" s="22">
        <v>659693178</v>
      </c>
      <c r="G308" s="15"/>
      <c r="H308" s="15"/>
      <c r="I308" s="15"/>
      <c r="J308" s="16"/>
    </row>
    <row r="309" spans="1:12" x14ac:dyDescent="0.25">
      <c r="A309" s="8">
        <v>2023</v>
      </c>
      <c r="B309" s="8" t="s">
        <v>23</v>
      </c>
      <c r="C309" s="16" t="s">
        <v>28</v>
      </c>
      <c r="D309" s="15">
        <f t="shared" si="62"/>
        <v>836098211.41999996</v>
      </c>
      <c r="E309" s="15">
        <f t="shared" si="63"/>
        <v>836098211.41999996</v>
      </c>
      <c r="F309" s="21">
        <v>836098211.41999996</v>
      </c>
      <c r="G309" s="15"/>
      <c r="H309" s="15"/>
      <c r="I309" s="15"/>
      <c r="J309" s="16"/>
    </row>
    <row r="310" spans="1:12" x14ac:dyDescent="0.25">
      <c r="A310" s="8">
        <v>2023</v>
      </c>
      <c r="B310" s="8" t="s">
        <v>23</v>
      </c>
      <c r="C310" s="16" t="s">
        <v>5</v>
      </c>
      <c r="D310" s="15">
        <f>F310+I310</f>
        <v>123750000</v>
      </c>
      <c r="E310" s="15">
        <f>F310+I310</f>
        <v>123750000</v>
      </c>
      <c r="F310" s="21">
        <v>123750000</v>
      </c>
      <c r="G310" s="15"/>
      <c r="H310" s="15"/>
      <c r="I310" s="15"/>
      <c r="J310" s="16"/>
    </row>
    <row r="311" spans="1:12" x14ac:dyDescent="0.25">
      <c r="A311" s="8">
        <v>2023</v>
      </c>
      <c r="B311" s="8" t="s">
        <v>23</v>
      </c>
      <c r="C311" s="16" t="s">
        <v>10</v>
      </c>
      <c r="D311" s="15">
        <f t="shared" si="62"/>
        <v>255084745.75</v>
      </c>
      <c r="E311" s="15">
        <f t="shared" si="63"/>
        <v>255084745.75</v>
      </c>
      <c r="F311" s="21">
        <v>255084745.75</v>
      </c>
      <c r="G311" s="15"/>
      <c r="H311" s="15"/>
      <c r="I311" s="15"/>
      <c r="J311" s="16"/>
    </row>
    <row r="312" spans="1:12" x14ac:dyDescent="0.25">
      <c r="A312" s="8"/>
      <c r="B312" s="8"/>
      <c r="C312" s="16"/>
      <c r="D312" s="15"/>
      <c r="E312" s="15"/>
      <c r="F312" s="21"/>
      <c r="G312" s="15"/>
      <c r="H312" s="15"/>
      <c r="I312" s="15"/>
      <c r="J312" s="16"/>
    </row>
    <row r="313" spans="1:12" x14ac:dyDescent="0.25">
      <c r="A313" s="16"/>
      <c r="B313" s="18"/>
      <c r="C313" s="33" t="s">
        <v>17</v>
      </c>
      <c r="D313" s="34">
        <f>SUM(D314:D320)</f>
        <v>5335404841.8099995</v>
      </c>
      <c r="E313" s="34">
        <f>SUM(E314:E320)</f>
        <v>5335404841.8099995</v>
      </c>
      <c r="F313" s="34">
        <f>SUM(F314:F320)</f>
        <v>5335404841.8099995</v>
      </c>
      <c r="G313" s="34">
        <v>0</v>
      </c>
      <c r="H313" s="34">
        <v>0</v>
      </c>
      <c r="I313" s="34">
        <v>0</v>
      </c>
      <c r="J313" s="34">
        <v>0</v>
      </c>
      <c r="L313" s="6"/>
    </row>
    <row r="314" spans="1:12" x14ac:dyDescent="0.25">
      <c r="A314" s="8">
        <v>2023</v>
      </c>
      <c r="B314" s="8" t="s">
        <v>24</v>
      </c>
      <c r="C314" s="16" t="s">
        <v>4</v>
      </c>
      <c r="D314" s="15">
        <f t="shared" ref="D314:D320" si="64">F314+I314</f>
        <v>1240069828.8399999</v>
      </c>
      <c r="E314" s="15">
        <f>F314+I314</f>
        <v>1240069828.8399999</v>
      </c>
      <c r="F314" s="21">
        <v>1240069828.8399999</v>
      </c>
      <c r="G314" s="15"/>
      <c r="H314" s="15"/>
      <c r="I314" s="15"/>
      <c r="J314" s="16"/>
    </row>
    <row r="315" spans="1:12" x14ac:dyDescent="0.25">
      <c r="A315" s="8">
        <v>2023</v>
      </c>
      <c r="B315" s="8" t="s">
        <v>24</v>
      </c>
      <c r="C315" s="16" t="s">
        <v>5</v>
      </c>
      <c r="D315" s="15">
        <f t="shared" si="64"/>
        <v>938664967.36000001</v>
      </c>
      <c r="E315" s="15">
        <f t="shared" ref="E315:E320" si="65">F315+I315</f>
        <v>938664967.36000001</v>
      </c>
      <c r="F315" s="21">
        <v>938664967.36000001</v>
      </c>
      <c r="G315" s="15"/>
      <c r="H315" s="15"/>
      <c r="I315" s="15"/>
      <c r="J315" s="16"/>
    </row>
    <row r="316" spans="1:12" x14ac:dyDescent="0.25">
      <c r="A316" s="8">
        <v>2023</v>
      </c>
      <c r="B316" s="8" t="s">
        <v>24</v>
      </c>
      <c r="C316" s="16" t="s">
        <v>7</v>
      </c>
      <c r="D316" s="15">
        <f t="shared" si="64"/>
        <v>1319430176.9400001</v>
      </c>
      <c r="E316" s="15">
        <f t="shared" si="65"/>
        <v>1319430176.9400001</v>
      </c>
      <c r="F316" s="22">
        <v>1319430176.9400001</v>
      </c>
      <c r="G316" s="15"/>
      <c r="H316" s="15"/>
      <c r="I316" s="15"/>
      <c r="J316" s="16"/>
    </row>
    <row r="317" spans="1:12" x14ac:dyDescent="0.25">
      <c r="A317" s="8">
        <v>2023</v>
      </c>
      <c r="B317" s="8" t="s">
        <v>24</v>
      </c>
      <c r="C317" s="16" t="s">
        <v>8</v>
      </c>
      <c r="D317" s="15">
        <f t="shared" si="64"/>
        <v>659693178</v>
      </c>
      <c r="E317" s="15">
        <f t="shared" si="65"/>
        <v>659693178</v>
      </c>
      <c r="F317" s="22">
        <v>659693178</v>
      </c>
      <c r="G317" s="15"/>
      <c r="H317" s="15"/>
      <c r="I317" s="15"/>
      <c r="J317" s="16"/>
    </row>
    <row r="318" spans="1:12" x14ac:dyDescent="0.25">
      <c r="A318" s="8">
        <v>2023</v>
      </c>
      <c r="B318" s="8" t="s">
        <v>24</v>
      </c>
      <c r="C318" s="16" t="s">
        <v>28</v>
      </c>
      <c r="D318" s="15">
        <f t="shared" si="64"/>
        <v>827758555.09000003</v>
      </c>
      <c r="E318" s="15">
        <f t="shared" si="65"/>
        <v>827758555.09000003</v>
      </c>
      <c r="F318" s="21">
        <v>827758555.09000003</v>
      </c>
      <c r="G318" s="15"/>
      <c r="H318" s="15"/>
      <c r="I318" s="15"/>
      <c r="J318" s="16"/>
    </row>
    <row r="319" spans="1:12" x14ac:dyDescent="0.25">
      <c r="A319" s="8">
        <v>2023</v>
      </c>
      <c r="B319" s="8" t="s">
        <v>24</v>
      </c>
      <c r="C319" s="16" t="s">
        <v>5</v>
      </c>
      <c r="D319" s="15">
        <f t="shared" si="64"/>
        <v>112500000</v>
      </c>
      <c r="E319" s="15">
        <f t="shared" si="65"/>
        <v>112500000</v>
      </c>
      <c r="F319" s="21">
        <v>112500000</v>
      </c>
      <c r="G319" s="15"/>
      <c r="H319" s="15"/>
      <c r="I319" s="15"/>
      <c r="J319" s="16"/>
    </row>
    <row r="320" spans="1:12" x14ac:dyDescent="0.25">
      <c r="A320" s="8">
        <v>2023</v>
      </c>
      <c r="B320" s="8" t="s">
        <v>24</v>
      </c>
      <c r="C320" s="16" t="s">
        <v>10</v>
      </c>
      <c r="D320" s="15">
        <f t="shared" si="64"/>
        <v>237288135.58000001</v>
      </c>
      <c r="E320" s="15">
        <f t="shared" si="65"/>
        <v>237288135.58000001</v>
      </c>
      <c r="F320" s="21">
        <v>237288135.58000001</v>
      </c>
      <c r="G320" s="15"/>
      <c r="H320" s="15"/>
      <c r="I320" s="15"/>
      <c r="J320" s="16"/>
    </row>
    <row r="321" spans="1:12" x14ac:dyDescent="0.25">
      <c r="A321" s="16"/>
      <c r="B321" s="16"/>
      <c r="C321" s="18"/>
      <c r="D321" s="18"/>
      <c r="E321" s="18"/>
      <c r="F321" s="18"/>
      <c r="G321" s="18"/>
      <c r="H321" s="18"/>
      <c r="I321" s="18"/>
      <c r="J321" s="16"/>
    </row>
    <row r="322" spans="1:12" x14ac:dyDescent="0.25">
      <c r="A322" s="18"/>
      <c r="B322" s="18"/>
      <c r="C322" s="33" t="s">
        <v>17</v>
      </c>
      <c r="D322" s="34">
        <f>SUM(D323:D329)</f>
        <v>5264885994.54</v>
      </c>
      <c r="E322" s="34">
        <f>SUM(E323:E329)</f>
        <v>5264885994.54</v>
      </c>
      <c r="F322" s="34">
        <f>SUM(F323:F329)</f>
        <v>5264885994.54</v>
      </c>
      <c r="G322" s="34">
        <v>0</v>
      </c>
      <c r="H322" s="34">
        <v>0</v>
      </c>
      <c r="I322" s="34">
        <v>0</v>
      </c>
      <c r="J322" s="34">
        <v>0</v>
      </c>
      <c r="L322" s="6"/>
    </row>
    <row r="323" spans="1:12" x14ac:dyDescent="0.25">
      <c r="A323" s="8">
        <v>2024</v>
      </c>
      <c r="B323" s="8" t="s">
        <v>20</v>
      </c>
      <c r="C323" s="16" t="s">
        <v>4</v>
      </c>
      <c r="D323" s="15">
        <f t="shared" ref="D323:D329" si="66">F323+I323</f>
        <v>1227570419.0599999</v>
      </c>
      <c r="E323" s="15">
        <f>F323+I323</f>
        <v>1227570419.0599999</v>
      </c>
      <c r="F323" s="24">
        <v>1227570419.0599999</v>
      </c>
      <c r="G323" s="15"/>
      <c r="H323" s="15"/>
      <c r="I323" s="15"/>
      <c r="J323" s="16"/>
    </row>
    <row r="324" spans="1:12" x14ac:dyDescent="0.25">
      <c r="A324" s="8">
        <v>2024</v>
      </c>
      <c r="B324" s="8" t="s">
        <v>20</v>
      </c>
      <c r="C324" s="16" t="s">
        <v>5</v>
      </c>
      <c r="D324" s="15">
        <f t="shared" si="66"/>
        <v>918361289.47000003</v>
      </c>
      <c r="E324" s="15">
        <f t="shared" ref="E324:E329" si="67">F324+I324</f>
        <v>918361289.47000003</v>
      </c>
      <c r="F324" s="24">
        <v>918361289.47000003</v>
      </c>
      <c r="G324" s="15"/>
      <c r="H324" s="15"/>
      <c r="I324" s="15"/>
      <c r="J324" s="16"/>
    </row>
    <row r="325" spans="1:12" x14ac:dyDescent="0.25">
      <c r="A325" s="8">
        <v>2024</v>
      </c>
      <c r="B325" s="8" t="s">
        <v>20</v>
      </c>
      <c r="C325" s="16" t="s">
        <v>7</v>
      </c>
      <c r="D325" s="15">
        <f t="shared" si="66"/>
        <v>1319430176.9400001</v>
      </c>
      <c r="E325" s="15">
        <f t="shared" si="67"/>
        <v>1319430176.9400001</v>
      </c>
      <c r="F325" s="25">
        <v>1319430176.9400001</v>
      </c>
      <c r="G325" s="15"/>
      <c r="H325" s="15"/>
      <c r="I325" s="15"/>
      <c r="J325" s="16"/>
    </row>
    <row r="326" spans="1:12" x14ac:dyDescent="0.25">
      <c r="A326" s="8">
        <v>2024</v>
      </c>
      <c r="B326" s="8" t="s">
        <v>20</v>
      </c>
      <c r="C326" s="16" t="s">
        <v>8</v>
      </c>
      <c r="D326" s="15">
        <f t="shared" si="66"/>
        <v>659693178</v>
      </c>
      <c r="E326" s="15">
        <f t="shared" si="67"/>
        <v>659693178</v>
      </c>
      <c r="F326" s="25">
        <v>659693178</v>
      </c>
      <c r="G326" s="15"/>
      <c r="H326" s="15"/>
      <c r="I326" s="15"/>
      <c r="J326" s="16"/>
    </row>
    <row r="327" spans="1:12" x14ac:dyDescent="0.25">
      <c r="A327" s="8">
        <v>2024</v>
      </c>
      <c r="B327" s="8" t="s">
        <v>20</v>
      </c>
      <c r="C327" s="16" t="s">
        <v>28</v>
      </c>
      <c r="D327" s="15">
        <f t="shared" si="66"/>
        <v>819089405.65999997</v>
      </c>
      <c r="E327" s="15">
        <f t="shared" si="67"/>
        <v>819089405.65999997</v>
      </c>
      <c r="F327" s="24">
        <v>819089405.65999997</v>
      </c>
      <c r="G327" s="15"/>
      <c r="H327" s="15"/>
      <c r="I327" s="15"/>
      <c r="J327" s="16"/>
    </row>
    <row r="328" spans="1:12" x14ac:dyDescent="0.25">
      <c r="A328" s="8">
        <v>2024</v>
      </c>
      <c r="B328" s="8" t="s">
        <v>20</v>
      </c>
      <c r="C328" s="16" t="s">
        <v>5</v>
      </c>
      <c r="D328" s="15">
        <f t="shared" si="66"/>
        <v>101250000</v>
      </c>
      <c r="E328" s="15">
        <f t="shared" si="67"/>
        <v>101250000</v>
      </c>
      <c r="F328" s="24">
        <v>101250000</v>
      </c>
      <c r="G328" s="15"/>
      <c r="H328" s="15"/>
      <c r="I328" s="15"/>
      <c r="J328" s="16"/>
    </row>
    <row r="329" spans="1:12" x14ac:dyDescent="0.25">
      <c r="A329" s="8">
        <v>2024</v>
      </c>
      <c r="B329" s="8" t="s">
        <v>20</v>
      </c>
      <c r="C329" s="16" t="s">
        <v>10</v>
      </c>
      <c r="D329" s="15">
        <f t="shared" si="66"/>
        <v>219491525.41</v>
      </c>
      <c r="E329" s="15">
        <f t="shared" si="67"/>
        <v>219491525.41</v>
      </c>
      <c r="F329" s="24">
        <v>219491525.41</v>
      </c>
      <c r="G329" s="15"/>
      <c r="H329" s="15"/>
      <c r="I329" s="15"/>
      <c r="J329" s="16"/>
    </row>
    <row r="330" spans="1:12" x14ac:dyDescent="0.25">
      <c r="A330" s="7"/>
      <c r="B330" s="8"/>
      <c r="C330" s="7"/>
      <c r="D330" s="7"/>
      <c r="E330" s="7"/>
      <c r="F330" s="7"/>
      <c r="G330" s="7"/>
      <c r="H330" s="7"/>
      <c r="I330" s="7"/>
      <c r="J330" s="7"/>
    </row>
    <row r="331" spans="1:12" x14ac:dyDescent="0.25">
      <c r="A331" s="7"/>
      <c r="B331" s="8"/>
      <c r="C331" s="7"/>
      <c r="D331" s="7"/>
      <c r="E331" s="7"/>
      <c r="F331" s="7"/>
      <c r="G331" s="7"/>
      <c r="H331" s="7"/>
      <c r="I331" s="7"/>
      <c r="J331" s="7"/>
    </row>
    <row r="332" spans="1:12" x14ac:dyDescent="0.25">
      <c r="A332" s="18"/>
      <c r="B332" s="18"/>
      <c r="C332" s="33" t="s">
        <v>17</v>
      </c>
      <c r="D332" s="34">
        <f>SUM(D333:D339)</f>
        <v>5193199010.8400002</v>
      </c>
      <c r="E332" s="34">
        <f>SUM(E333:E339)</f>
        <v>5193199010.8400002</v>
      </c>
      <c r="F332" s="34">
        <f>SUM(F333:F339)</f>
        <v>5193199010.8400002</v>
      </c>
      <c r="G332" s="34">
        <v>0</v>
      </c>
      <c r="H332" s="34">
        <v>0</v>
      </c>
      <c r="I332" s="34">
        <v>0</v>
      </c>
      <c r="J332" s="34">
        <v>0</v>
      </c>
    </row>
    <row r="333" spans="1:12" x14ac:dyDescent="0.25">
      <c r="A333" s="8">
        <v>2024</v>
      </c>
      <c r="B333" s="8" t="s">
        <v>22</v>
      </c>
      <c r="C333" s="16" t="s">
        <v>4</v>
      </c>
      <c r="D333" s="15">
        <f t="shared" ref="D333:D339" si="68">F333+I333</f>
        <v>1214538650.1099999</v>
      </c>
      <c r="E333" s="15">
        <f>F333+I333</f>
        <v>1214538650.1099999</v>
      </c>
      <c r="F333" s="24">
        <v>1214538650.1099999</v>
      </c>
      <c r="G333" s="15"/>
      <c r="H333" s="15"/>
      <c r="I333" s="15"/>
      <c r="J333" s="16"/>
    </row>
    <row r="334" spans="1:12" x14ac:dyDescent="0.25">
      <c r="A334" s="8">
        <v>2024</v>
      </c>
      <c r="B334" s="8" t="s">
        <v>22</v>
      </c>
      <c r="C334" s="16" t="s">
        <v>5</v>
      </c>
      <c r="D334" s="15">
        <f t="shared" si="68"/>
        <v>897764345.45000005</v>
      </c>
      <c r="E334" s="15">
        <f t="shared" ref="E334:E339" si="69">F334+I334</f>
        <v>897764345.45000005</v>
      </c>
      <c r="F334" s="24">
        <v>897764345.45000005</v>
      </c>
      <c r="G334" s="15"/>
      <c r="H334" s="15"/>
      <c r="I334" s="15"/>
      <c r="J334" s="16"/>
    </row>
    <row r="335" spans="1:12" x14ac:dyDescent="0.25">
      <c r="A335" s="8">
        <v>2024</v>
      </c>
      <c r="B335" s="8" t="s">
        <v>22</v>
      </c>
      <c r="C335" s="16" t="s">
        <v>7</v>
      </c>
      <c r="D335" s="15">
        <f t="shared" si="68"/>
        <v>1319430176.9400001</v>
      </c>
      <c r="E335" s="15">
        <f t="shared" si="69"/>
        <v>1319430176.9400001</v>
      </c>
      <c r="F335" s="25">
        <v>1319430176.9400001</v>
      </c>
      <c r="G335" s="15"/>
      <c r="H335" s="15"/>
      <c r="I335" s="15"/>
      <c r="J335" s="16"/>
    </row>
    <row r="336" spans="1:12" x14ac:dyDescent="0.25">
      <c r="A336" s="8">
        <v>2024</v>
      </c>
      <c r="B336" s="8" t="s">
        <v>22</v>
      </c>
      <c r="C336" s="16" t="s">
        <v>8</v>
      </c>
      <c r="D336" s="15">
        <f t="shared" si="68"/>
        <v>659693178</v>
      </c>
      <c r="E336" s="15">
        <f t="shared" si="69"/>
        <v>659693178</v>
      </c>
      <c r="F336" s="25">
        <v>659693178</v>
      </c>
      <c r="G336" s="15"/>
      <c r="H336" s="15"/>
      <c r="I336" s="15"/>
      <c r="J336" s="16"/>
    </row>
    <row r="337" spans="1:10" x14ac:dyDescent="0.25">
      <c r="A337" s="8">
        <v>2024</v>
      </c>
      <c r="B337" s="8" t="s">
        <v>22</v>
      </c>
      <c r="C337" s="16" t="s">
        <v>28</v>
      </c>
      <c r="D337" s="15">
        <f t="shared" si="68"/>
        <v>810077745.10000002</v>
      </c>
      <c r="E337" s="15">
        <f t="shared" si="69"/>
        <v>810077745.10000002</v>
      </c>
      <c r="F337" s="24">
        <v>810077745.10000002</v>
      </c>
      <c r="G337" s="15"/>
      <c r="H337" s="15"/>
      <c r="I337" s="15"/>
      <c r="J337" s="16"/>
    </row>
    <row r="338" spans="1:10" x14ac:dyDescent="0.25">
      <c r="A338" s="8">
        <v>2024</v>
      </c>
      <c r="B338" s="8" t="s">
        <v>22</v>
      </c>
      <c r="C338" s="16" t="s">
        <v>5</v>
      </c>
      <c r="D338" s="15">
        <f t="shared" si="68"/>
        <v>90000000</v>
      </c>
      <c r="E338" s="15">
        <f t="shared" si="69"/>
        <v>90000000</v>
      </c>
      <c r="F338" s="24">
        <v>90000000</v>
      </c>
      <c r="G338" s="15"/>
      <c r="H338" s="15"/>
      <c r="I338" s="15"/>
      <c r="J338" s="16"/>
    </row>
    <row r="339" spans="1:10" x14ac:dyDescent="0.25">
      <c r="A339" s="8">
        <v>2024</v>
      </c>
      <c r="B339" s="8" t="s">
        <v>22</v>
      </c>
      <c r="C339" s="16" t="s">
        <v>10</v>
      </c>
      <c r="D339" s="15">
        <f t="shared" si="68"/>
        <v>201694915.24000001</v>
      </c>
      <c r="E339" s="15">
        <f t="shared" si="69"/>
        <v>201694915.24000001</v>
      </c>
      <c r="F339" s="24">
        <v>201694915.24000001</v>
      </c>
      <c r="G339" s="15"/>
      <c r="H339" s="15"/>
      <c r="I339" s="15"/>
      <c r="J339" s="16"/>
    </row>
    <row r="340" spans="1:10" x14ac:dyDescent="0.25">
      <c r="B340" s="8"/>
    </row>
    <row r="341" spans="1:10" x14ac:dyDescent="0.25">
      <c r="A341" s="18"/>
      <c r="B341" s="18"/>
      <c r="C341" s="33" t="s">
        <v>17</v>
      </c>
      <c r="D341" s="34">
        <f>SUM(D342:D348)</f>
        <v>5120303448.8599997</v>
      </c>
      <c r="E341" s="34">
        <f>SUM(E342:E348)</f>
        <v>5120303448.8599997</v>
      </c>
      <c r="F341" s="34">
        <f>SUM(F342:F348)</f>
        <v>5120303448.8599997</v>
      </c>
      <c r="G341" s="34">
        <v>0</v>
      </c>
      <c r="H341" s="34">
        <v>0</v>
      </c>
      <c r="I341" s="34">
        <v>0</v>
      </c>
      <c r="J341" s="34">
        <v>0</v>
      </c>
    </row>
    <row r="342" spans="1:10" x14ac:dyDescent="0.25">
      <c r="A342" s="8">
        <v>2024</v>
      </c>
      <c r="B342" s="8" t="s">
        <v>23</v>
      </c>
      <c r="C342" s="16" t="s">
        <v>4</v>
      </c>
      <c r="D342" s="15">
        <f t="shared" ref="D342:D348" si="70">F342+I342</f>
        <v>1200951848.4200001</v>
      </c>
      <c r="E342" s="15">
        <f>F342+I342</f>
        <v>1200951848.4200001</v>
      </c>
      <c r="F342" s="24">
        <v>1200951848.4200001</v>
      </c>
      <c r="G342" s="15"/>
      <c r="H342" s="15"/>
      <c r="I342" s="15"/>
      <c r="J342" s="16"/>
    </row>
    <row r="343" spans="1:10" x14ac:dyDescent="0.25">
      <c r="A343" s="8">
        <v>2024</v>
      </c>
      <c r="B343" s="8" t="s">
        <v>23</v>
      </c>
      <c r="C343" s="16" t="s">
        <v>5</v>
      </c>
      <c r="D343" s="15">
        <f t="shared" si="70"/>
        <v>876869899.37</v>
      </c>
      <c r="E343" s="15">
        <f t="shared" ref="E343:E348" si="71">F343+I343</f>
        <v>876869899.37</v>
      </c>
      <c r="F343" s="24">
        <v>876869899.37</v>
      </c>
      <c r="G343" s="15"/>
      <c r="H343" s="15"/>
      <c r="I343" s="15"/>
      <c r="J343" s="16"/>
    </row>
    <row r="344" spans="1:10" x14ac:dyDescent="0.25">
      <c r="A344" s="8">
        <v>2024</v>
      </c>
      <c r="B344" s="8" t="s">
        <v>23</v>
      </c>
      <c r="C344" s="16" t="s">
        <v>7</v>
      </c>
      <c r="D344" s="15">
        <f t="shared" si="70"/>
        <v>1319430176.9400001</v>
      </c>
      <c r="E344" s="15">
        <f t="shared" si="71"/>
        <v>1319430176.9400001</v>
      </c>
      <c r="F344" s="25">
        <v>1319430176.9400001</v>
      </c>
      <c r="G344" s="15"/>
      <c r="H344" s="15"/>
      <c r="I344" s="15"/>
      <c r="J344" s="16"/>
    </row>
    <row r="345" spans="1:10" x14ac:dyDescent="0.25">
      <c r="A345" s="8">
        <v>2024</v>
      </c>
      <c r="B345" s="8" t="s">
        <v>23</v>
      </c>
      <c r="C345" s="16" t="s">
        <v>8</v>
      </c>
      <c r="D345" s="15">
        <f t="shared" si="70"/>
        <v>659693178</v>
      </c>
      <c r="E345" s="15">
        <f t="shared" si="71"/>
        <v>659693178</v>
      </c>
      <c r="F345" s="25">
        <v>659693178</v>
      </c>
      <c r="G345" s="15"/>
      <c r="H345" s="15"/>
      <c r="I345" s="15"/>
      <c r="J345" s="16"/>
    </row>
    <row r="346" spans="1:10" x14ac:dyDescent="0.25">
      <c r="A346" s="8">
        <v>2024</v>
      </c>
      <c r="B346" s="8" t="s">
        <v>23</v>
      </c>
      <c r="C346" s="16" t="s">
        <v>28</v>
      </c>
      <c r="D346" s="15">
        <f t="shared" si="70"/>
        <v>800710041.05999994</v>
      </c>
      <c r="E346" s="15">
        <f t="shared" si="71"/>
        <v>800710041.05999994</v>
      </c>
      <c r="F346" s="24">
        <v>800710041.05999994</v>
      </c>
      <c r="G346" s="15"/>
      <c r="H346" s="15"/>
      <c r="I346" s="15"/>
      <c r="J346" s="16"/>
    </row>
    <row r="347" spans="1:10" x14ac:dyDescent="0.25">
      <c r="A347" s="8">
        <v>2024</v>
      </c>
      <c r="B347" s="8" t="s">
        <v>23</v>
      </c>
      <c r="C347" s="16" t="s">
        <v>5</v>
      </c>
      <c r="D347" s="15">
        <f t="shared" si="70"/>
        <v>78750000</v>
      </c>
      <c r="E347" s="15">
        <f t="shared" si="71"/>
        <v>78750000</v>
      </c>
      <c r="F347" s="24">
        <v>78750000</v>
      </c>
      <c r="G347" s="15"/>
      <c r="H347" s="15"/>
      <c r="I347" s="15"/>
      <c r="J347" s="16"/>
    </row>
    <row r="348" spans="1:10" x14ac:dyDescent="0.25">
      <c r="A348" s="8">
        <v>2024</v>
      </c>
      <c r="B348" s="8" t="s">
        <v>23</v>
      </c>
      <c r="C348" s="16" t="s">
        <v>10</v>
      </c>
      <c r="D348" s="15">
        <f t="shared" si="70"/>
        <v>183898305.06999999</v>
      </c>
      <c r="E348" s="15">
        <f t="shared" si="71"/>
        <v>183898305.06999999</v>
      </c>
      <c r="F348" s="24">
        <v>183898305.06999999</v>
      </c>
      <c r="G348" s="15"/>
      <c r="H348" s="15"/>
      <c r="I348" s="15"/>
      <c r="J348" s="16"/>
    </row>
    <row r="350" spans="1:10" x14ac:dyDescent="0.25">
      <c r="A350" s="18"/>
      <c r="B350" s="18"/>
      <c r="C350" s="33" t="s">
        <v>17</v>
      </c>
      <c r="D350" s="34">
        <f>SUM(D351:D357)</f>
        <v>5046157305.3100004</v>
      </c>
      <c r="E350" s="34">
        <f>SUM(E351:E357)</f>
        <v>5046157305.3100004</v>
      </c>
      <c r="F350" s="34">
        <f>SUM(F351:F357)</f>
        <v>5046157305.3100004</v>
      </c>
      <c r="G350" s="34">
        <v>0</v>
      </c>
      <c r="H350" s="34">
        <v>0</v>
      </c>
      <c r="I350" s="34">
        <v>0</v>
      </c>
      <c r="J350" s="34">
        <v>0</v>
      </c>
    </row>
    <row r="351" spans="1:10" x14ac:dyDescent="0.25">
      <c r="A351" s="8">
        <v>2024</v>
      </c>
      <c r="B351" s="8" t="s">
        <v>24</v>
      </c>
      <c r="C351" s="16" t="s">
        <v>4</v>
      </c>
      <c r="D351" s="15">
        <f t="shared" ref="D351:D357" si="72">F351+I351</f>
        <v>1186786374.7400005</v>
      </c>
      <c r="E351" s="15">
        <f>F351+I351</f>
        <v>1186786374.7400005</v>
      </c>
      <c r="F351" s="24">
        <v>1186786374.7400005</v>
      </c>
      <c r="G351" s="15"/>
      <c r="H351" s="15"/>
      <c r="I351" s="15"/>
      <c r="J351" s="16"/>
    </row>
    <row r="352" spans="1:10" x14ac:dyDescent="0.25">
      <c r="A352" s="8">
        <v>2024</v>
      </c>
      <c r="B352" s="8" t="s">
        <v>24</v>
      </c>
      <c r="C352" s="16" t="s">
        <v>5</v>
      </c>
      <c r="D352" s="15">
        <f t="shared" si="72"/>
        <v>855673654.12000024</v>
      </c>
      <c r="E352" s="15">
        <f t="shared" ref="E352:E357" si="73">F352+I352</f>
        <v>855673654.12000024</v>
      </c>
      <c r="F352" s="24">
        <v>855673654.12000024</v>
      </c>
      <c r="G352" s="15"/>
      <c r="H352" s="15"/>
      <c r="I352" s="15"/>
      <c r="J352" s="16"/>
    </row>
    <row r="353" spans="1:10" x14ac:dyDescent="0.25">
      <c r="A353" s="8">
        <v>2024</v>
      </c>
      <c r="B353" s="8" t="s">
        <v>24</v>
      </c>
      <c r="C353" s="16" t="s">
        <v>7</v>
      </c>
      <c r="D353" s="15">
        <f t="shared" si="72"/>
        <v>1319430176.9400001</v>
      </c>
      <c r="E353" s="15">
        <f t="shared" si="73"/>
        <v>1319430176.9400001</v>
      </c>
      <c r="F353" s="25">
        <v>1319430176.9400001</v>
      </c>
      <c r="G353" s="15"/>
      <c r="H353" s="15"/>
      <c r="I353" s="15"/>
      <c r="J353" s="16"/>
    </row>
    <row r="354" spans="1:10" x14ac:dyDescent="0.25">
      <c r="A354" s="8">
        <v>2024</v>
      </c>
      <c r="B354" s="8" t="s">
        <v>24</v>
      </c>
      <c r="C354" s="16" t="s">
        <v>8</v>
      </c>
      <c r="D354" s="15">
        <f t="shared" si="72"/>
        <v>659693178</v>
      </c>
      <c r="E354" s="15">
        <f t="shared" si="73"/>
        <v>659693178</v>
      </c>
      <c r="F354" s="25">
        <v>659693178</v>
      </c>
      <c r="G354" s="15"/>
      <c r="H354" s="15"/>
      <c r="I354" s="15"/>
      <c r="J354" s="16"/>
    </row>
    <row r="355" spans="1:10" x14ac:dyDescent="0.25">
      <c r="A355" s="8">
        <v>2024</v>
      </c>
      <c r="B355" s="8" t="s">
        <v>24</v>
      </c>
      <c r="C355" s="16" t="s">
        <v>28</v>
      </c>
      <c r="D355" s="15">
        <f t="shared" si="72"/>
        <v>790972226.61000001</v>
      </c>
      <c r="E355" s="15">
        <f t="shared" si="73"/>
        <v>790972226.61000001</v>
      </c>
      <c r="F355" s="24">
        <v>790972226.61000001</v>
      </c>
      <c r="G355" s="15"/>
      <c r="H355" s="15"/>
      <c r="I355" s="15"/>
      <c r="J355" s="16"/>
    </row>
    <row r="356" spans="1:10" x14ac:dyDescent="0.25">
      <c r="A356" s="8">
        <v>2024</v>
      </c>
      <c r="B356" s="8" t="s">
        <v>24</v>
      </c>
      <c r="C356" s="16" t="s">
        <v>5</v>
      </c>
      <c r="D356" s="15">
        <f t="shared" si="72"/>
        <v>67500000</v>
      </c>
      <c r="E356" s="15">
        <f t="shared" si="73"/>
        <v>67500000</v>
      </c>
      <c r="F356" s="24">
        <v>67500000</v>
      </c>
      <c r="G356" s="15"/>
      <c r="H356" s="15"/>
      <c r="I356" s="15"/>
      <c r="J356" s="16"/>
    </row>
    <row r="357" spans="1:10" x14ac:dyDescent="0.25">
      <c r="A357" s="8">
        <v>2024</v>
      </c>
      <c r="B357" s="8" t="s">
        <v>24</v>
      </c>
      <c r="C357" s="16" t="s">
        <v>10</v>
      </c>
      <c r="D357" s="15">
        <f t="shared" si="72"/>
        <v>166101694.90000001</v>
      </c>
      <c r="E357" s="15">
        <f t="shared" si="73"/>
        <v>166101694.90000001</v>
      </c>
      <c r="F357" s="24">
        <v>166101694.90000001</v>
      </c>
      <c r="G357" s="15"/>
      <c r="H357" s="15"/>
      <c r="I357" s="15"/>
      <c r="J357" s="16"/>
    </row>
    <row r="359" spans="1:10" x14ac:dyDescent="0.25">
      <c r="A359" s="18"/>
      <c r="B359" s="18"/>
      <c r="C359" s="33" t="s">
        <v>17</v>
      </c>
      <c r="D359" s="34">
        <f>SUM(D360:D366)</f>
        <v>4970716952.0499992</v>
      </c>
      <c r="E359" s="34">
        <f>SUM(E360:E366)</f>
        <v>4970716952.0499992</v>
      </c>
      <c r="F359" s="34">
        <f>SUM(F360:F366)</f>
        <v>4970716952.0499992</v>
      </c>
      <c r="G359" s="34">
        <v>0</v>
      </c>
      <c r="H359" s="34">
        <v>0</v>
      </c>
      <c r="I359" s="34">
        <v>0</v>
      </c>
      <c r="J359" s="34">
        <v>0</v>
      </c>
    </row>
    <row r="360" spans="1:10" x14ac:dyDescent="0.25">
      <c r="A360" s="8">
        <v>2025</v>
      </c>
      <c r="B360" s="26" t="s">
        <v>20</v>
      </c>
      <c r="C360" t="s">
        <v>4</v>
      </c>
      <c r="D360" s="15">
        <v>1172017583</v>
      </c>
      <c r="E360" s="15">
        <v>1172017583</v>
      </c>
      <c r="F360" s="15">
        <v>1172017583</v>
      </c>
    </row>
    <row r="361" spans="1:10" x14ac:dyDescent="0.25">
      <c r="A361" s="8">
        <v>2025</v>
      </c>
      <c r="B361" s="26" t="s">
        <v>20</v>
      </c>
      <c r="C361" t="s">
        <v>5</v>
      </c>
      <c r="D361" s="15">
        <v>834171250.50999999</v>
      </c>
      <c r="E361" s="15">
        <v>834171250.50999999</v>
      </c>
      <c r="F361" s="15">
        <v>834171250.50999999</v>
      </c>
    </row>
    <row r="362" spans="1:10" x14ac:dyDescent="0.25">
      <c r="A362" s="8">
        <v>2025</v>
      </c>
      <c r="B362" s="26" t="s">
        <v>20</v>
      </c>
      <c r="C362" t="s">
        <v>7</v>
      </c>
      <c r="D362" s="15">
        <v>1319430176.9400001</v>
      </c>
      <c r="E362" s="15">
        <v>1319430176.9400001</v>
      </c>
      <c r="F362" s="15">
        <v>1319430176.9400001</v>
      </c>
    </row>
    <row r="363" spans="1:10" x14ac:dyDescent="0.25">
      <c r="A363" s="8">
        <v>2025</v>
      </c>
      <c r="B363" s="26" t="s">
        <v>20</v>
      </c>
      <c r="C363" t="s">
        <v>8</v>
      </c>
      <c r="D363" s="15">
        <v>659693178</v>
      </c>
      <c r="E363" s="15">
        <v>659693178</v>
      </c>
      <c r="F363" s="15">
        <v>659693178</v>
      </c>
    </row>
    <row r="364" spans="1:10" x14ac:dyDescent="0.25">
      <c r="A364" s="8">
        <v>2025</v>
      </c>
      <c r="B364" s="26" t="s">
        <v>20</v>
      </c>
      <c r="C364" t="s">
        <v>28</v>
      </c>
      <c r="D364" s="15">
        <v>780849678.87</v>
      </c>
      <c r="E364" s="15">
        <v>780849678.87</v>
      </c>
      <c r="F364" s="15">
        <v>780849678.87</v>
      </c>
    </row>
    <row r="365" spans="1:10" x14ac:dyDescent="0.25">
      <c r="A365" s="8">
        <v>2025</v>
      </c>
      <c r="B365" s="26" t="s">
        <v>20</v>
      </c>
      <c r="C365" t="s">
        <v>5</v>
      </c>
      <c r="D365" s="15">
        <v>56250000</v>
      </c>
      <c r="E365" s="15">
        <v>56250000</v>
      </c>
      <c r="F365" s="15">
        <v>56250000</v>
      </c>
    </row>
    <row r="366" spans="1:10" x14ac:dyDescent="0.25">
      <c r="A366" s="8">
        <v>2025</v>
      </c>
      <c r="B366" s="26" t="s">
        <v>20</v>
      </c>
      <c r="C366" t="s">
        <v>10</v>
      </c>
      <c r="D366" s="15">
        <v>148305084.72999999</v>
      </c>
      <c r="E366" s="15">
        <v>148305084.72999999</v>
      </c>
      <c r="F366" s="15">
        <v>148305084.72999999</v>
      </c>
    </row>
    <row r="367" spans="1:10" x14ac:dyDescent="0.25">
      <c r="A367" s="8"/>
      <c r="B367" s="26"/>
      <c r="D367" s="15"/>
      <c r="E367" s="15"/>
      <c r="F367" s="15"/>
    </row>
    <row r="368" spans="1:10" x14ac:dyDescent="0.25">
      <c r="A368" s="18"/>
      <c r="B368" s="32"/>
      <c r="C368" s="37" t="s">
        <v>17</v>
      </c>
      <c r="D368" s="34">
        <f>SUM(D369:D375)</f>
        <v>4893935836.2400007</v>
      </c>
      <c r="E368" s="34">
        <f>SUM(E369:E375)</f>
        <v>4893935836.2400007</v>
      </c>
      <c r="F368" s="34">
        <f>SUM(F369:F375)</f>
        <v>4893935836.2400007</v>
      </c>
      <c r="G368" s="34">
        <v>0</v>
      </c>
      <c r="H368" s="34">
        <v>0</v>
      </c>
      <c r="I368" s="34">
        <v>0</v>
      </c>
      <c r="J368" s="34">
        <v>0</v>
      </c>
    </row>
    <row r="369" spans="1:10" x14ac:dyDescent="0.25">
      <c r="A369">
        <v>2025</v>
      </c>
      <c r="B369" s="8" t="s">
        <v>22</v>
      </c>
      <c r="C369" t="s">
        <v>4</v>
      </c>
      <c r="D369" s="15">
        <v>1156618542.8499999</v>
      </c>
      <c r="E369" s="15">
        <v>1156618542.8499999</v>
      </c>
      <c r="F369" s="15">
        <v>1156618542.8499999</v>
      </c>
    </row>
    <row r="370" spans="1:10" x14ac:dyDescent="0.25">
      <c r="A370">
        <v>2025</v>
      </c>
      <c r="B370" s="8" t="s">
        <v>22</v>
      </c>
      <c r="C370" t="s">
        <v>5</v>
      </c>
      <c r="D370" s="15">
        <v>812358266.47000003</v>
      </c>
      <c r="E370" s="15">
        <v>812358266.47000003</v>
      </c>
      <c r="F370" s="15">
        <v>812358266.47000003</v>
      </c>
    </row>
    <row r="371" spans="1:10" x14ac:dyDescent="0.25">
      <c r="A371">
        <v>2025</v>
      </c>
      <c r="B371" s="8" t="s">
        <v>22</v>
      </c>
      <c r="C371" t="s">
        <v>7</v>
      </c>
      <c r="D371" s="15">
        <v>1319430176.9400001</v>
      </c>
      <c r="E371" s="15">
        <v>1319430176.9400001</v>
      </c>
      <c r="F371" s="15">
        <v>1319430176.9400001</v>
      </c>
    </row>
    <row r="372" spans="1:10" x14ac:dyDescent="0.25">
      <c r="A372">
        <v>2025</v>
      </c>
      <c r="B372" s="8" t="s">
        <v>22</v>
      </c>
      <c r="C372" t="s">
        <v>8</v>
      </c>
      <c r="D372" s="15">
        <v>659693178</v>
      </c>
      <c r="E372" s="15">
        <v>659693178</v>
      </c>
      <c r="F372" s="15">
        <v>659693178</v>
      </c>
    </row>
    <row r="373" spans="1:10" x14ac:dyDescent="0.25">
      <c r="A373">
        <v>2025</v>
      </c>
      <c r="B373" s="8" t="s">
        <v>22</v>
      </c>
      <c r="C373" t="s">
        <v>28</v>
      </c>
      <c r="D373" s="15">
        <v>770327197.41999996</v>
      </c>
      <c r="E373" s="15">
        <v>770327197.41999996</v>
      </c>
      <c r="F373" s="15">
        <v>770327197.41999996</v>
      </c>
    </row>
    <row r="374" spans="1:10" x14ac:dyDescent="0.25">
      <c r="A374">
        <v>2025</v>
      </c>
      <c r="B374" s="8" t="s">
        <v>22</v>
      </c>
      <c r="C374" t="s">
        <v>5</v>
      </c>
      <c r="D374" s="15">
        <v>45000000</v>
      </c>
      <c r="E374" s="15">
        <v>45000000</v>
      </c>
      <c r="F374" s="15">
        <v>45000000</v>
      </c>
    </row>
    <row r="375" spans="1:10" x14ac:dyDescent="0.25">
      <c r="A375">
        <v>2025</v>
      </c>
      <c r="B375" s="8" t="s">
        <v>22</v>
      </c>
      <c r="C375" t="s">
        <v>10</v>
      </c>
      <c r="D375" s="15">
        <v>130508474.56</v>
      </c>
      <c r="E375" s="15">
        <v>130508474.56</v>
      </c>
      <c r="F375" s="15">
        <v>130508474.56</v>
      </c>
    </row>
    <row r="376" spans="1:10" ht="12.75" customHeight="1" x14ac:dyDescent="0.25">
      <c r="B376" s="8"/>
      <c r="D376" s="15"/>
      <c r="E376" s="15"/>
      <c r="F376" s="15"/>
    </row>
    <row r="377" spans="1:10" x14ac:dyDescent="0.25">
      <c r="A377" s="18"/>
      <c r="B377" s="32"/>
      <c r="C377" s="37" t="s">
        <v>17</v>
      </c>
      <c r="D377" s="34">
        <f>SUM(D378:D385)</f>
        <v>5390465152.7600021</v>
      </c>
      <c r="E377" s="34">
        <f t="shared" ref="E377:F377" si="74">SUM(E378:E385)</f>
        <v>5390465152.7600021</v>
      </c>
      <c r="F377" s="34">
        <f t="shared" si="74"/>
        <v>4915465152.7600021</v>
      </c>
      <c r="G377" s="34">
        <v>0</v>
      </c>
      <c r="H377" s="34">
        <v>0</v>
      </c>
      <c r="I377" s="34">
        <v>0</v>
      </c>
      <c r="J377" s="34">
        <v>0</v>
      </c>
    </row>
    <row r="378" spans="1:10" x14ac:dyDescent="0.25">
      <c r="A378">
        <v>2025</v>
      </c>
      <c r="B378" s="8" t="s">
        <v>23</v>
      </c>
      <c r="C378" t="s">
        <v>4</v>
      </c>
      <c r="D378" s="15">
        <v>1140564933.2800002</v>
      </c>
      <c r="E378" s="15">
        <v>1140564933.2800002</v>
      </c>
      <c r="F378" s="15">
        <v>1140564933.2800002</v>
      </c>
    </row>
    <row r="379" spans="1:10" x14ac:dyDescent="0.25">
      <c r="A379">
        <v>2025</v>
      </c>
      <c r="B379" s="8" t="s">
        <v>23</v>
      </c>
      <c r="C379" t="s">
        <v>5</v>
      </c>
      <c r="D379" s="15">
        <v>790230215.83000016</v>
      </c>
      <c r="E379" s="15">
        <v>790230215.83000016</v>
      </c>
      <c r="F379" s="15">
        <v>790230215.83000016</v>
      </c>
    </row>
    <row r="380" spans="1:10" x14ac:dyDescent="0.25">
      <c r="A380">
        <v>2025</v>
      </c>
      <c r="B380" s="8" t="s">
        <v>23</v>
      </c>
      <c r="C380" t="s">
        <v>7</v>
      </c>
      <c r="D380" s="15">
        <v>759388981.15999997</v>
      </c>
      <c r="E380" s="15">
        <v>759388981.15999997</v>
      </c>
      <c r="F380" s="15">
        <v>759388981.15999997</v>
      </c>
    </row>
    <row r="381" spans="1:10" x14ac:dyDescent="0.25">
      <c r="A381">
        <v>2025</v>
      </c>
      <c r="B381" s="8" t="s">
        <v>23</v>
      </c>
      <c r="C381" t="s">
        <v>8</v>
      </c>
      <c r="D381" s="15">
        <v>1319430176.9400001</v>
      </c>
      <c r="E381" s="15">
        <v>1319430176.9400001</v>
      </c>
      <c r="F381" s="15">
        <v>1319430176.9400001</v>
      </c>
    </row>
    <row r="382" spans="1:10" x14ac:dyDescent="0.25">
      <c r="A382">
        <v>2025</v>
      </c>
      <c r="B382" s="8" t="s">
        <v>23</v>
      </c>
      <c r="C382" t="s">
        <v>28</v>
      </c>
      <c r="D382" s="15">
        <v>759388981.15999997</v>
      </c>
      <c r="E382" s="15">
        <v>759388981.15999997</v>
      </c>
      <c r="F382" s="15">
        <v>759388981.15999997</v>
      </c>
    </row>
    <row r="383" spans="1:10" x14ac:dyDescent="0.25">
      <c r="A383">
        <v>2025</v>
      </c>
      <c r="B383" s="8" t="s">
        <v>23</v>
      </c>
      <c r="C383" t="s">
        <v>5</v>
      </c>
      <c r="D383" s="15">
        <v>33750000</v>
      </c>
      <c r="E383" s="15">
        <v>33750000</v>
      </c>
      <c r="F383" s="15">
        <v>33750000</v>
      </c>
    </row>
    <row r="384" spans="1:10" x14ac:dyDescent="0.25">
      <c r="A384">
        <v>2025</v>
      </c>
      <c r="B384" s="8" t="s">
        <v>23</v>
      </c>
      <c r="C384" t="s">
        <v>10</v>
      </c>
      <c r="D384" s="15">
        <v>112711864.39000136</v>
      </c>
      <c r="E384" s="15">
        <v>112711864.39000136</v>
      </c>
      <c r="F384" s="15">
        <v>112711864.39000136</v>
      </c>
    </row>
    <row r="385" spans="1:10" x14ac:dyDescent="0.25">
      <c r="A385">
        <v>2025</v>
      </c>
      <c r="B385" s="8" t="s">
        <v>23</v>
      </c>
      <c r="C385" s="16" t="s">
        <v>27</v>
      </c>
      <c r="D385" s="15">
        <v>475000000</v>
      </c>
      <c r="E385" s="15">
        <v>475000000</v>
      </c>
      <c r="F385" s="15">
        <v>0</v>
      </c>
      <c r="G385" s="15"/>
      <c r="H385" s="15"/>
      <c r="I385" s="15">
        <v>475000000</v>
      </c>
    </row>
    <row r="387" spans="1:10" x14ac:dyDescent="0.25">
      <c r="B387" s="32"/>
      <c r="C387" s="37" t="s">
        <v>17</v>
      </c>
      <c r="D387" s="34">
        <f>SUM(D388:D398)</f>
        <v>5084237673.5900002</v>
      </c>
      <c r="E387" s="34">
        <f>SUM(E388:E398)</f>
        <v>5084237673.5900002</v>
      </c>
      <c r="F387" s="34">
        <f>SUM(F388:F398)</f>
        <v>4751737673.5900002</v>
      </c>
      <c r="G387" s="34">
        <v>0</v>
      </c>
      <c r="H387" s="34">
        <v>0</v>
      </c>
      <c r="I387" s="34">
        <v>0</v>
      </c>
      <c r="J387" s="34">
        <v>0</v>
      </c>
    </row>
    <row r="388" spans="1:10" x14ac:dyDescent="0.25">
      <c r="A388">
        <v>2025</v>
      </c>
      <c r="B388" s="26" t="s">
        <v>24</v>
      </c>
      <c r="C388" t="s">
        <v>4</v>
      </c>
      <c r="D388" s="15">
        <v>0</v>
      </c>
      <c r="E388" s="15">
        <v>0</v>
      </c>
      <c r="F388" s="15">
        <v>0</v>
      </c>
    </row>
    <row r="389" spans="1:10" x14ac:dyDescent="0.25">
      <c r="A389">
        <v>2025</v>
      </c>
      <c r="B389" s="26" t="s">
        <v>24</v>
      </c>
      <c r="C389" t="s">
        <v>5</v>
      </c>
      <c r="D389" s="15">
        <v>0</v>
      </c>
      <c r="E389" s="15">
        <v>0</v>
      </c>
      <c r="F389" s="15">
        <v>0</v>
      </c>
    </row>
    <row r="390" spans="1:10" x14ac:dyDescent="0.25">
      <c r="A390">
        <v>2025</v>
      </c>
      <c r="B390" s="26" t="s">
        <v>24</v>
      </c>
      <c r="C390" t="s">
        <v>7</v>
      </c>
      <c r="D390" s="15">
        <v>0</v>
      </c>
      <c r="E390" s="15">
        <v>0</v>
      </c>
      <c r="F390" s="15">
        <v>0</v>
      </c>
    </row>
    <row r="391" spans="1:10" x14ac:dyDescent="0.25">
      <c r="A391">
        <v>2025</v>
      </c>
      <c r="B391" s="26" t="s">
        <v>24</v>
      </c>
      <c r="C391" t="s">
        <v>8</v>
      </c>
      <c r="D391" s="15">
        <v>0</v>
      </c>
      <c r="E391" s="15">
        <v>0</v>
      </c>
      <c r="F391" s="15">
        <v>0</v>
      </c>
    </row>
    <row r="392" spans="1:10" x14ac:dyDescent="0.25">
      <c r="A392">
        <v>2025</v>
      </c>
      <c r="B392" s="26" t="s">
        <v>24</v>
      </c>
      <c r="C392" t="s">
        <v>28</v>
      </c>
      <c r="D392" s="15">
        <v>0</v>
      </c>
      <c r="E392" s="15">
        <v>0</v>
      </c>
      <c r="F392" s="15">
        <v>0</v>
      </c>
    </row>
    <row r="393" spans="1:10" x14ac:dyDescent="0.25">
      <c r="A393">
        <v>2025</v>
      </c>
      <c r="B393" s="26" t="s">
        <v>24</v>
      </c>
      <c r="C393" t="s">
        <v>5</v>
      </c>
      <c r="D393" s="15">
        <v>22500000</v>
      </c>
      <c r="E393" s="15">
        <v>22500000</v>
      </c>
      <c r="F393" s="15">
        <v>22500000</v>
      </c>
      <c r="I393" s="6"/>
    </row>
    <row r="394" spans="1:10" x14ac:dyDescent="0.25">
      <c r="A394">
        <v>2025</v>
      </c>
      <c r="B394" s="26" t="s">
        <v>24</v>
      </c>
      <c r="C394" t="s">
        <v>10</v>
      </c>
      <c r="D394" s="15">
        <v>94915254.219999999</v>
      </c>
      <c r="E394" s="15">
        <v>94915254.219999999</v>
      </c>
      <c r="F394" s="15">
        <v>94915254.219999999</v>
      </c>
    </row>
    <row r="395" spans="1:10" x14ac:dyDescent="0.25">
      <c r="A395">
        <v>2025</v>
      </c>
      <c r="B395" s="26" t="s">
        <v>24</v>
      </c>
      <c r="C395" t="s">
        <v>27</v>
      </c>
      <c r="D395" s="15">
        <v>332500000</v>
      </c>
      <c r="E395" s="15">
        <v>332500000</v>
      </c>
      <c r="F395" s="15">
        <v>0</v>
      </c>
      <c r="I395" s="15">
        <v>332500000</v>
      </c>
    </row>
    <row r="396" spans="1:10" x14ac:dyDescent="0.25">
      <c r="A396">
        <v>2025</v>
      </c>
      <c r="B396" s="26" t="s">
        <v>24</v>
      </c>
      <c r="C396" t="s">
        <v>29</v>
      </c>
      <c r="D396" s="15">
        <v>1854416666.6599998</v>
      </c>
      <c r="E396" s="15">
        <v>1854416666.6599998</v>
      </c>
      <c r="F396" s="15">
        <v>1854416666.6599998</v>
      </c>
    </row>
    <row r="397" spans="1:10" x14ac:dyDescent="0.25">
      <c r="A397">
        <v>2025</v>
      </c>
      <c r="B397" s="26" t="s">
        <v>24</v>
      </c>
      <c r="C397" t="s">
        <v>30</v>
      </c>
      <c r="D397" s="15">
        <v>1383239165.3299999</v>
      </c>
      <c r="E397" s="15">
        <v>1383239165.3299999</v>
      </c>
      <c r="F397" s="15">
        <v>1383239165.3299999</v>
      </c>
    </row>
    <row r="398" spans="1:10" x14ac:dyDescent="0.25">
      <c r="A398">
        <v>2025</v>
      </c>
      <c r="B398" s="26" t="s">
        <v>24</v>
      </c>
      <c r="C398" t="s">
        <v>31</v>
      </c>
      <c r="D398" s="15">
        <v>1396666587.3800001</v>
      </c>
      <c r="E398" s="15">
        <v>1396666587.3800001</v>
      </c>
      <c r="F398" s="15">
        <v>1396666587.3800001</v>
      </c>
    </row>
    <row r="400" spans="1:10" x14ac:dyDescent="0.25">
      <c r="C400" s="37" t="s">
        <v>17</v>
      </c>
      <c r="D400" s="34">
        <f>SUM(D401:D411)</f>
        <v>4854211023.3800001</v>
      </c>
      <c r="E400" s="34">
        <f t="shared" ref="E400:F400" si="75">SUM(E401:E411)</f>
        <v>4854211023.3800001</v>
      </c>
      <c r="F400" s="34">
        <f t="shared" si="75"/>
        <v>4664211023.3800001</v>
      </c>
      <c r="G400" s="34">
        <v>0</v>
      </c>
      <c r="H400" s="34">
        <v>0</v>
      </c>
      <c r="I400" s="34">
        <f t="shared" ref="I400" si="76">SUM(I401:I411)</f>
        <v>190000000</v>
      </c>
      <c r="J400" s="34">
        <v>0</v>
      </c>
    </row>
    <row r="401" spans="1:9" x14ac:dyDescent="0.25">
      <c r="A401">
        <v>2026</v>
      </c>
      <c r="B401" s="26" t="s">
        <v>20</v>
      </c>
      <c r="C401" t="s">
        <v>5</v>
      </c>
      <c r="D401" s="15">
        <v>11250000</v>
      </c>
      <c r="E401" s="15">
        <v>11250000</v>
      </c>
      <c r="F401" s="15">
        <v>11250000</v>
      </c>
      <c r="G401" s="38"/>
      <c r="H401" s="38"/>
      <c r="I401" s="38"/>
    </row>
    <row r="402" spans="1:9" x14ac:dyDescent="0.25">
      <c r="A402">
        <v>2026</v>
      </c>
      <c r="B402" s="26" t="s">
        <v>20</v>
      </c>
      <c r="C402" t="s">
        <v>10</v>
      </c>
      <c r="D402" s="15">
        <v>77118644.049999997</v>
      </c>
      <c r="E402" s="15">
        <v>77118644.049999997</v>
      </c>
      <c r="F402" s="15">
        <v>77118644.049999997</v>
      </c>
      <c r="G402" s="38"/>
      <c r="H402" s="38"/>
      <c r="I402" s="38"/>
    </row>
    <row r="403" spans="1:9" x14ac:dyDescent="0.25">
      <c r="A403">
        <v>2026</v>
      </c>
      <c r="B403" s="26" t="s">
        <v>20</v>
      </c>
      <c r="C403" t="s">
        <v>27</v>
      </c>
      <c r="D403" s="15">
        <v>190000000</v>
      </c>
      <c r="E403" s="15">
        <v>190000000</v>
      </c>
      <c r="F403" s="15">
        <v>0</v>
      </c>
      <c r="G403" s="38"/>
      <c r="H403" s="38"/>
      <c r="I403" s="15">
        <v>190000000</v>
      </c>
    </row>
    <row r="404" spans="1:9" x14ac:dyDescent="0.25">
      <c r="A404">
        <v>2026</v>
      </c>
      <c r="B404" s="26" t="s">
        <v>20</v>
      </c>
      <c r="C404" t="s">
        <v>29</v>
      </c>
      <c r="D404" s="15">
        <v>1831041666.6499999</v>
      </c>
      <c r="E404" s="15">
        <v>1831041666.6499999</v>
      </c>
      <c r="F404" s="15">
        <v>1831041666.6499999</v>
      </c>
      <c r="G404" s="38"/>
      <c r="H404" s="38"/>
      <c r="I404" s="38"/>
    </row>
    <row r="405" spans="1:9" x14ac:dyDescent="0.25">
      <c r="A405">
        <v>2026</v>
      </c>
      <c r="B405" s="26" t="s">
        <v>20</v>
      </c>
      <c r="C405" t="s">
        <v>30</v>
      </c>
      <c r="D405" s="15">
        <v>1365739166.3299999</v>
      </c>
      <c r="E405" s="15">
        <v>1365739166.3299999</v>
      </c>
      <c r="F405" s="15">
        <v>1365739166.3299999</v>
      </c>
      <c r="G405" s="38"/>
      <c r="H405" s="38"/>
      <c r="I405" s="38"/>
    </row>
    <row r="406" spans="1:9" x14ac:dyDescent="0.25">
      <c r="A406">
        <v>2026</v>
      </c>
      <c r="B406" s="26" t="s">
        <v>20</v>
      </c>
      <c r="C406" t="s">
        <v>31</v>
      </c>
      <c r="D406" s="15">
        <v>1379061546.3500001</v>
      </c>
      <c r="E406" s="15">
        <v>1379061546.3500001</v>
      </c>
      <c r="F406" s="15">
        <v>1379061546.3500001</v>
      </c>
      <c r="G406" s="38"/>
      <c r="H406" s="38"/>
      <c r="I406" s="38"/>
    </row>
    <row r="407" spans="1:9" x14ac:dyDescent="0.25">
      <c r="D407" s="6"/>
    </row>
  </sheetData>
  <mergeCells count="6">
    <mergeCell ref="E5:J5"/>
    <mergeCell ref="E6:I6"/>
    <mergeCell ref="A1:J1"/>
    <mergeCell ref="A2:J2"/>
    <mergeCell ref="A4:J4"/>
    <mergeCell ref="A3:J3"/>
  </mergeCells>
  <printOptions horizontalCentered="1"/>
  <pageMargins left="0.70866141732283472" right="0.70866141732283472" top="0.74803149606299213" bottom="0.74803149606299213" header="0.31496062992125984" footer="0.31496062992125984"/>
  <pageSetup scale="53" fitToHeight="0" orientation="portrait" r:id="rId1"/>
  <rowBreaks count="4" manualBreakCount="4">
    <brk id="162" max="10" man="1"/>
    <brk id="237" max="10" man="1"/>
    <brk id="312" max="10" man="1"/>
    <brk id="386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Financiamiento</vt:lpstr>
      <vt:lpstr>Financiamiento!Área_de_impresión</vt:lpstr>
      <vt:lpstr>Financiamiento!Títulos_a_imprimir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Eduardo Cordova Cardenas</dc:creator>
  <cp:lastModifiedBy>Dobrusin Ziemba Piotr Aleksander</cp:lastModifiedBy>
  <cp:lastPrinted>2026-05-25T22:13:49Z</cp:lastPrinted>
  <dcterms:created xsi:type="dcterms:W3CDTF">2020-03-24T20:36:20Z</dcterms:created>
  <dcterms:modified xsi:type="dcterms:W3CDTF">2026-05-25T22:35:30Z</dcterms:modified>
</cp:coreProperties>
</file>