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5\PODER EJECUTIVO 2025 CTA PUBLICA\02 PRESUPUESTALES\"/>
    </mc:Choice>
  </mc:AlternateContent>
  <bookViews>
    <workbookView xWindow="0" yWindow="0" windowWidth="20490" windowHeight="7455" activeTab="1"/>
  </bookViews>
  <sheets>
    <sheet name="XXGET_GL_Evolución_15_Endeudam_" sheetId="2" r:id="rId1"/>
    <sheet name="XXGET_GL_Evolución_15_Endeu (2" sheetId="3" r:id="rId2"/>
  </sheets>
  <definedNames>
    <definedName name="_xlnm.Print_Area" localSheetId="1">'XXGET_GL_Evolución_15_Endeu (2'!$A$1:$J$29</definedName>
    <definedName name="_xlnm.Print_Area" localSheetId="0">XXGET_GL_Evolución_15_Endeudam_!$A$2:$J$34</definedName>
  </definedNames>
  <calcPr calcId="152511" calcMode="manual"/>
</workbook>
</file>

<file path=xl/calcChain.xml><?xml version="1.0" encoding="utf-8"?>
<calcChain xmlns="http://schemas.openxmlformats.org/spreadsheetml/2006/main">
  <c r="J20" i="3" l="1"/>
  <c r="L7" i="3" l="1"/>
  <c r="O7" i="3"/>
  <c r="Q7" i="3"/>
  <c r="Q6" i="3" s="1"/>
  <c r="L8" i="3"/>
  <c r="Q8" i="3"/>
  <c r="S8" i="3"/>
  <c r="L9" i="3"/>
  <c r="O9" i="3"/>
  <c r="Q9" i="3" s="1"/>
  <c r="S10" i="3"/>
  <c r="S11" i="3"/>
  <c r="S12" i="3"/>
  <c r="S13" i="3"/>
  <c r="Q14" i="3"/>
  <c r="S14" i="3" s="1"/>
  <c r="S15" i="3"/>
  <c r="S16" i="3"/>
  <c r="P17" i="3"/>
  <c r="Q22" i="3"/>
  <c r="Q23" i="3"/>
  <c r="L39" i="3"/>
  <c r="S7" i="3" l="1"/>
  <c r="O17" i="3"/>
  <c r="L17" i="3"/>
  <c r="Q17" i="3"/>
  <c r="S9" i="3"/>
  <c r="H17" i="3"/>
  <c r="H21" i="3" s="1"/>
  <c r="H27" i="3" s="1"/>
  <c r="F17" i="3"/>
  <c r="G21" i="3" s="1"/>
  <c r="G27" i="3" s="1"/>
  <c r="J16" i="3"/>
  <c r="J15" i="3"/>
  <c r="J14" i="3"/>
  <c r="J13" i="3"/>
  <c r="J12" i="3"/>
  <c r="J11" i="3"/>
  <c r="J10" i="3"/>
  <c r="J9" i="3"/>
  <c r="J8" i="3"/>
  <c r="J7" i="3"/>
  <c r="R21" i="2"/>
  <c r="R20" i="2"/>
  <c r="R19" i="2"/>
  <c r="R18" i="2"/>
  <c r="R17" i="2"/>
  <c r="R16" i="2"/>
  <c r="R15" i="2"/>
  <c r="R14" i="2"/>
  <c r="R13" i="2"/>
  <c r="R12" i="2"/>
  <c r="R11" i="2"/>
  <c r="P9" i="2"/>
  <c r="L40" i="3" l="1"/>
  <c r="S17" i="3"/>
  <c r="J17" i="3"/>
  <c r="J21" i="3" s="1"/>
  <c r="J27" i="3" s="1"/>
  <c r="K47" i="2"/>
  <c r="K46" i="2"/>
  <c r="F21" i="2"/>
  <c r="J11" i="2"/>
  <c r="J12" i="2"/>
  <c r="J13" i="2"/>
  <c r="J14" i="2"/>
  <c r="J15" i="2"/>
  <c r="J16" i="2"/>
  <c r="J17" i="2"/>
  <c r="J18" i="2"/>
  <c r="J19" i="2"/>
  <c r="J20" i="2"/>
  <c r="J34" i="2"/>
  <c r="J45" i="2"/>
  <c r="L41" i="3" l="1"/>
  <c r="J21" i="2"/>
  <c r="J38" i="2" s="1"/>
  <c r="K45" i="2" l="1"/>
  <c r="H21" i="2"/>
  <c r="P12" i="2" l="1"/>
  <c r="O21" i="2"/>
  <c r="P23" i="2"/>
  <c r="P22" i="2"/>
  <c r="P18" i="2"/>
  <c r="N13" i="2"/>
  <c r="P13" i="2" s="1"/>
  <c r="N11" i="2"/>
  <c r="P11" i="2" s="1"/>
  <c r="K13" i="2"/>
  <c r="K12" i="2"/>
  <c r="K11" i="2"/>
  <c r="P21" i="2" l="1"/>
  <c r="P24" i="2" s="1"/>
  <c r="N21" i="2"/>
  <c r="K21" i="2"/>
</calcChain>
</file>

<file path=xl/sharedStrings.xml><?xml version="1.0" encoding="utf-8"?>
<sst xmlns="http://schemas.openxmlformats.org/spreadsheetml/2006/main" count="62" uniqueCount="32">
  <si>
    <t>Gobierno del Estado de Tabasco – Poder Ejecutivo</t>
  </si>
  <si>
    <t>Endeudamiento Neto</t>
  </si>
  <si>
    <t>Del 01 de Enero al 31 de Diciembre del 2025</t>
  </si>
  <si>
    <t>Identificación de Crédito o Instrumento</t>
  </si>
  <si>
    <t>Contratación / Colocación</t>
  </si>
  <si>
    <t>A</t>
  </si>
  <si>
    <t>C = A - B</t>
  </si>
  <si>
    <t>Créditos Bancarios</t>
  </si>
  <si>
    <t> BANORTE, S.A.</t>
  </si>
  <si>
    <t> BANAMEX, S.A.</t>
  </si>
  <si>
    <t> BBVA MÉXICO, S.A. DE C.V.</t>
  </si>
  <si>
    <t> BANAMEX, S.A. (IMPLEMENTACIÓN DE JUSTICIA PENAL EN EL ESTADO DE TABASCO)</t>
  </si>
  <si>
    <t> SCOTIABANK INVERLAT S.A. (PROGRAMA INTEGRAL EMERGENTE DE SEG. PÚBLICA EN EL EDO. DE TABASCO 2017)</t>
  </si>
  <si>
    <t>Total Créditos Bancarios</t>
  </si>
  <si>
    <t> 0</t>
  </si>
  <si>
    <t>Otros Instrumentos de Deuda</t>
  </si>
  <si>
    <t>Total Otros Instrumentos de Deuda</t>
  </si>
  <si>
    <t>TOTAL</t>
  </si>
  <si>
    <t xml:space="preserve"> BANOBRAS</t>
  </si>
  <si>
    <t>DEPREC. EJERCICIO</t>
  </si>
  <si>
    <t>DEPREC. ACUMU</t>
  </si>
  <si>
    <t>BANOBRAS FONREC</t>
  </si>
  <si>
    <t xml:space="preserve">BANOBRAS PROFISE </t>
  </si>
  <si>
    <t>Créd. Simple quirografario HSBC</t>
  </si>
  <si>
    <t>Créd. Simple quirografario SANTANDER</t>
  </si>
  <si>
    <t xml:space="preserve">Incluye 10,927,502 que son del Refto </t>
  </si>
  <si>
    <t xml:space="preserve">Omite 10,927,502 que son del Refto </t>
  </si>
  <si>
    <t>Esta columna es solo informativa. No procede sumarla a la Amort Acum</t>
  </si>
  <si>
    <t>DEPREC.DIC 2025</t>
  </si>
  <si>
    <t>HSBC OBLIGACIONES QUIROGRAFARIAS</t>
  </si>
  <si>
    <t>SANTANDER OBLIGACIONES QUIROGRAFARIAS</t>
  </si>
  <si>
    <t>Subtotal Créditos Bancarios a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</si>
</sst>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sz val="8"/>
      <color theme="1"/>
      <name val="Century Schoolbook"/>
      <family val="1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0000"/>
      <name val="Calibri"/>
      <family val="2"/>
      <scheme val="minor"/>
    </font>
    <font>
      <sz val="10"/>
      <color theme="1"/>
      <name val="Century Schoolbook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18" fillId="33" borderId="23" xfId="0" applyFont="1" applyFill="1" applyBorder="1" applyAlignment="1">
      <alignment wrapText="1"/>
    </xf>
    <xf numFmtId="0" fontId="0" fillId="33" borderId="24" xfId="0" applyFill="1" applyBorder="1" applyAlignment="1">
      <alignment wrapText="1"/>
    </xf>
    <xf numFmtId="0" fontId="0" fillId="33" borderId="11" xfId="0" applyFill="1" applyBorder="1" applyAlignment="1">
      <alignment wrapText="1"/>
    </xf>
    <xf numFmtId="0" fontId="0" fillId="33" borderId="20" xfId="0" applyFill="1" applyBorder="1" applyAlignment="1">
      <alignment wrapText="1"/>
    </xf>
    <xf numFmtId="0" fontId="0" fillId="33" borderId="25" xfId="0" applyFill="1" applyBorder="1" applyAlignment="1">
      <alignment wrapText="1"/>
    </xf>
    <xf numFmtId="0" fontId="18" fillId="33" borderId="24" xfId="0" applyFont="1" applyFill="1" applyBorder="1" applyAlignment="1">
      <alignment wrapText="1"/>
    </xf>
    <xf numFmtId="164" fontId="18" fillId="33" borderId="22" xfId="42" applyNumberFormat="1" applyFont="1" applyFill="1" applyBorder="1" applyAlignment="1">
      <alignment wrapText="1"/>
    </xf>
    <xf numFmtId="164" fontId="18" fillId="33" borderId="0" xfId="42" applyNumberFormat="1" applyFont="1" applyFill="1" applyBorder="1" applyAlignment="1">
      <alignment wrapText="1"/>
    </xf>
    <xf numFmtId="0" fontId="20" fillId="33" borderId="0" xfId="0" applyFont="1" applyFill="1" applyBorder="1" applyAlignment="1">
      <alignment wrapText="1"/>
    </xf>
    <xf numFmtId="164" fontId="20" fillId="33" borderId="22" xfId="0" applyNumberFormat="1" applyFont="1" applyFill="1" applyBorder="1" applyAlignment="1">
      <alignment wrapText="1"/>
    </xf>
    <xf numFmtId="164" fontId="0" fillId="0" borderId="22" xfId="42" applyNumberFormat="1" applyFont="1" applyBorder="1"/>
    <xf numFmtId="164" fontId="18" fillId="33" borderId="23" xfId="42" applyNumberFormat="1" applyFont="1" applyFill="1" applyBorder="1" applyAlignment="1">
      <alignment wrapText="1"/>
    </xf>
    <xf numFmtId="164" fontId="0" fillId="33" borderId="25" xfId="42" applyNumberFormat="1" applyFont="1" applyFill="1" applyBorder="1" applyAlignment="1">
      <alignment wrapText="1"/>
    </xf>
    <xf numFmtId="0" fontId="18" fillId="33" borderId="0" xfId="0" applyFont="1" applyFill="1" applyBorder="1" applyAlignment="1">
      <alignment wrapText="1"/>
    </xf>
    <xf numFmtId="0" fontId="18" fillId="33" borderId="21" xfId="0" applyFont="1" applyFill="1" applyBorder="1" applyAlignment="1">
      <alignment horizontal="right" wrapText="1"/>
    </xf>
    <xf numFmtId="0" fontId="18" fillId="33" borderId="22" xfId="0" applyFont="1" applyFill="1" applyBorder="1" applyAlignment="1">
      <alignment horizontal="right" wrapText="1"/>
    </xf>
    <xf numFmtId="164" fontId="0" fillId="0" borderId="0" xfId="0" applyNumberFormat="1"/>
    <xf numFmtId="164" fontId="0" fillId="35" borderId="22" xfId="42" applyNumberFormat="1" applyFont="1" applyFill="1" applyBorder="1"/>
    <xf numFmtId="164" fontId="0" fillId="0" borderId="0" xfId="42" applyNumberFormat="1" applyFont="1" applyBorder="1"/>
    <xf numFmtId="164" fontId="0" fillId="35" borderId="0" xfId="42" applyNumberFormat="1" applyFont="1" applyFill="1" applyBorder="1"/>
    <xf numFmtId="0" fontId="0" fillId="33" borderId="0" xfId="0" applyFill="1" applyAlignment="1">
      <alignment wrapText="1"/>
    </xf>
    <xf numFmtId="0" fontId="19" fillId="34" borderId="16" xfId="0" applyFont="1" applyFill="1" applyBorder="1" applyAlignment="1">
      <alignment horizontal="center" wrapText="1"/>
    </xf>
    <xf numFmtId="0" fontId="0" fillId="33" borderId="14" xfId="0" applyFill="1" applyBorder="1" applyAlignment="1">
      <alignment wrapText="1"/>
    </xf>
    <xf numFmtId="0" fontId="18" fillId="33" borderId="28" xfId="0" applyFont="1" applyFill="1" applyBorder="1" applyAlignment="1">
      <alignment wrapText="1"/>
    </xf>
    <xf numFmtId="0" fontId="20" fillId="33" borderId="28" xfId="0" applyFont="1" applyFill="1" applyBorder="1" applyAlignment="1">
      <alignment horizontal="right" wrapText="1"/>
    </xf>
    <xf numFmtId="0" fontId="18" fillId="33" borderId="28" xfId="0" applyFont="1" applyFill="1" applyBorder="1" applyAlignment="1">
      <alignment horizontal="right" wrapText="1"/>
    </xf>
    <xf numFmtId="0" fontId="18" fillId="33" borderId="0" xfId="0" applyFont="1" applyFill="1" applyBorder="1" applyAlignment="1">
      <alignment horizontal="left" wrapText="1"/>
    </xf>
    <xf numFmtId="3" fontId="0" fillId="0" borderId="0" xfId="0" applyNumberFormat="1"/>
    <xf numFmtId="164" fontId="18" fillId="33" borderId="25" xfId="0" applyNumberFormat="1" applyFont="1" applyFill="1" applyBorder="1" applyAlignment="1">
      <alignment wrapText="1"/>
    </xf>
    <xf numFmtId="4" fontId="21" fillId="0" borderId="0" xfId="0" applyNumberFormat="1" applyFont="1"/>
    <xf numFmtId="4" fontId="22" fillId="0" borderId="0" xfId="0" applyNumberFormat="1" applyFont="1"/>
    <xf numFmtId="43" fontId="0" fillId="0" borderId="0" xfId="0" applyNumberFormat="1"/>
    <xf numFmtId="0" fontId="22" fillId="0" borderId="0" xfId="0" applyFont="1"/>
    <xf numFmtId="0" fontId="0" fillId="0" borderId="31" xfId="0" applyBorder="1"/>
    <xf numFmtId="164" fontId="0" fillId="0" borderId="31" xfId="42" applyNumberFormat="1" applyFont="1" applyBorder="1"/>
    <xf numFmtId="164" fontId="0" fillId="35" borderId="31" xfId="42" applyNumberFormat="1" applyFont="1" applyFill="1" applyBorder="1"/>
    <xf numFmtId="164" fontId="18" fillId="33" borderId="31" xfId="42" applyNumberFormat="1" applyFont="1" applyFill="1" applyBorder="1" applyAlignment="1">
      <alignment wrapText="1"/>
    </xf>
    <xf numFmtId="164" fontId="0" fillId="0" borderId="33" xfId="0" applyNumberFormat="1" applyBorder="1"/>
    <xf numFmtId="0" fontId="27" fillId="37" borderId="16" xfId="0" applyFont="1" applyFill="1" applyBorder="1" applyAlignment="1">
      <alignment horizontal="center" vertical="center" wrapText="1"/>
    </xf>
    <xf numFmtId="0" fontId="25" fillId="36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36" borderId="0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vertical="center"/>
    </xf>
    <xf numFmtId="164" fontId="26" fillId="0" borderId="0" xfId="0" applyNumberFormat="1" applyFont="1" applyAlignment="1">
      <alignment vertical="center"/>
    </xf>
    <xf numFmtId="164" fontId="25" fillId="36" borderId="34" xfId="0" applyNumberFormat="1" applyFont="1" applyFill="1" applyBorder="1" applyAlignment="1">
      <alignment vertical="center"/>
    </xf>
    <xf numFmtId="164" fontId="24" fillId="36" borderId="11" xfId="42" applyNumberFormat="1" applyFont="1" applyFill="1" applyBorder="1" applyAlignment="1">
      <alignment vertical="center" wrapText="1"/>
    </xf>
    <xf numFmtId="164" fontId="25" fillId="36" borderId="12" xfId="42" applyNumberFormat="1" applyFont="1" applyFill="1" applyBorder="1" applyAlignment="1">
      <alignment vertical="center"/>
    </xf>
    <xf numFmtId="164" fontId="25" fillId="36" borderId="22" xfId="42" applyNumberFormat="1" applyFont="1" applyFill="1" applyBorder="1" applyAlignment="1">
      <alignment vertical="center"/>
    </xf>
    <xf numFmtId="164" fontId="26" fillId="0" borderId="22" xfId="42" applyNumberFormat="1" applyFont="1" applyBorder="1" applyAlignment="1">
      <alignment vertical="center"/>
    </xf>
    <xf numFmtId="164" fontId="26" fillId="0" borderId="0" xfId="42" applyNumberFormat="1" applyFont="1" applyBorder="1" applyAlignment="1">
      <alignment vertical="center"/>
    </xf>
    <xf numFmtId="164" fontId="26" fillId="0" borderId="31" xfId="42" applyNumberFormat="1" applyFont="1" applyBorder="1" applyAlignment="1">
      <alignment vertical="center"/>
    </xf>
    <xf numFmtId="164" fontId="25" fillId="36" borderId="35" xfId="0" applyNumberFormat="1" applyFont="1" applyFill="1" applyBorder="1" applyAlignment="1">
      <alignment vertical="center"/>
    </xf>
    <xf numFmtId="164" fontId="24" fillId="36" borderId="0" xfId="42" applyNumberFormat="1" applyFont="1" applyFill="1" applyBorder="1" applyAlignment="1">
      <alignment vertical="center" wrapText="1"/>
    </xf>
    <xf numFmtId="164" fontId="25" fillId="36" borderId="37" xfId="42" applyNumberFormat="1" applyFont="1" applyFill="1" applyBorder="1" applyAlignment="1">
      <alignment vertical="center"/>
    </xf>
    <xf numFmtId="164" fontId="26" fillId="35" borderId="0" xfId="42" applyNumberFormat="1" applyFont="1" applyFill="1" applyBorder="1" applyAlignment="1">
      <alignment vertical="center"/>
    </xf>
    <xf numFmtId="164" fontId="26" fillId="35" borderId="31" xfId="42" applyNumberFormat="1" applyFont="1" applyFill="1" applyBorder="1" applyAlignment="1">
      <alignment vertical="center"/>
    </xf>
    <xf numFmtId="3" fontId="25" fillId="36" borderId="35" xfId="0" applyNumberFormat="1" applyFont="1" applyFill="1" applyBorder="1" applyAlignment="1">
      <alignment vertical="center"/>
    </xf>
    <xf numFmtId="164" fontId="25" fillId="36" borderId="35" xfId="42" applyNumberFormat="1" applyFont="1" applyFill="1" applyBorder="1" applyAlignment="1">
      <alignment vertical="center"/>
    </xf>
    <xf numFmtId="0" fontId="24" fillId="36" borderId="36" xfId="0" applyFont="1" applyFill="1" applyBorder="1" applyAlignment="1">
      <alignment horizontal="left" vertical="center" wrapText="1"/>
    </xf>
    <xf numFmtId="0" fontId="25" fillId="36" borderId="0" xfId="0" applyFont="1" applyFill="1" applyBorder="1" applyAlignment="1">
      <alignment vertical="center"/>
    </xf>
    <xf numFmtId="0" fontId="24" fillId="36" borderId="0" xfId="0" applyFont="1" applyFill="1" applyBorder="1" applyAlignment="1">
      <alignment vertical="center" wrapText="1"/>
    </xf>
    <xf numFmtId="164" fontId="24" fillId="36" borderId="21" xfId="42" applyNumberFormat="1" applyFont="1" applyFill="1" applyBorder="1" applyAlignment="1">
      <alignment horizontal="right" vertical="center" wrapText="1"/>
    </xf>
    <xf numFmtId="164" fontId="24" fillId="36" borderId="22" xfId="42" applyNumberFormat="1" applyFont="1" applyFill="1" applyBorder="1" applyAlignment="1">
      <alignment horizontal="right" vertical="center" wrapText="1"/>
    </xf>
    <xf numFmtId="164" fontId="29" fillId="33" borderId="0" xfId="42" applyNumberFormat="1" applyFont="1" applyFill="1" applyBorder="1" applyAlignment="1">
      <alignment vertical="center" wrapText="1"/>
    </xf>
    <xf numFmtId="0" fontId="24" fillId="36" borderId="36" xfId="0" applyFont="1" applyFill="1" applyBorder="1" applyAlignment="1">
      <alignment vertical="center" wrapText="1"/>
    </xf>
    <xf numFmtId="164" fontId="24" fillId="36" borderId="22" xfId="42" applyNumberFormat="1" applyFont="1" applyFill="1" applyBorder="1" applyAlignment="1">
      <alignment vertical="center" wrapText="1"/>
    </xf>
    <xf numFmtId="164" fontId="24" fillId="36" borderId="37" xfId="42" applyNumberFormat="1" applyFont="1" applyFill="1" applyBorder="1" applyAlignment="1">
      <alignment vertical="center" wrapText="1"/>
    </xf>
    <xf numFmtId="164" fontId="29" fillId="33" borderId="22" xfId="42" applyNumberFormat="1" applyFont="1" applyFill="1" applyBorder="1" applyAlignment="1">
      <alignment vertical="center" wrapText="1"/>
    </xf>
    <xf numFmtId="164" fontId="29" fillId="33" borderId="31" xfId="42" applyNumberFormat="1" applyFont="1" applyFill="1" applyBorder="1" applyAlignment="1">
      <alignment vertical="center" wrapText="1"/>
    </xf>
    <xf numFmtId="164" fontId="30" fillId="36" borderId="22" xfId="0" applyNumberFormat="1" applyFont="1" applyFill="1" applyBorder="1" applyAlignment="1">
      <alignment vertical="center" wrapText="1"/>
    </xf>
    <xf numFmtId="0" fontId="30" fillId="36" borderId="0" xfId="0" applyFont="1" applyFill="1" applyBorder="1" applyAlignment="1">
      <alignment vertical="center" wrapText="1"/>
    </xf>
    <xf numFmtId="164" fontId="30" fillId="36" borderId="37" xfId="42" applyNumberFormat="1" applyFont="1" applyFill="1" applyBorder="1" applyAlignment="1">
      <alignment vertical="center" wrapText="1"/>
    </xf>
    <xf numFmtId="164" fontId="31" fillId="36" borderId="22" xfId="0" applyNumberFormat="1" applyFont="1" applyFill="1" applyBorder="1" applyAlignment="1">
      <alignment vertical="center" wrapText="1"/>
    </xf>
    <xf numFmtId="164" fontId="32" fillId="33" borderId="22" xfId="0" applyNumberFormat="1" applyFont="1" applyFill="1" applyBorder="1" applyAlignment="1">
      <alignment vertical="center" wrapText="1"/>
    </xf>
    <xf numFmtId="164" fontId="26" fillId="0" borderId="33" xfId="0" applyNumberFormat="1" applyFont="1" applyBorder="1" applyAlignment="1">
      <alignment vertical="center"/>
    </xf>
    <xf numFmtId="0" fontId="30" fillId="36" borderId="36" xfId="0" applyFont="1" applyFill="1" applyBorder="1" applyAlignment="1">
      <alignment horizontal="center" vertical="center" wrapText="1"/>
    </xf>
    <xf numFmtId="0" fontId="30" fillId="36" borderId="0" xfId="0" applyFont="1" applyFill="1" applyBorder="1" applyAlignment="1">
      <alignment horizontal="center" vertical="center" wrapText="1"/>
    </xf>
    <xf numFmtId="164" fontId="31" fillId="36" borderId="0" xfId="0" applyNumberFormat="1" applyFont="1" applyFill="1" applyBorder="1" applyAlignment="1">
      <alignment vertical="center" wrapText="1"/>
    </xf>
    <xf numFmtId="164" fontId="32" fillId="33" borderId="0" xfId="0" applyNumberFormat="1" applyFont="1" applyFill="1" applyBorder="1" applyAlignment="1">
      <alignment vertical="center" wrapText="1"/>
    </xf>
    <xf numFmtId="164" fontId="26" fillId="0" borderId="0" xfId="0" applyNumberFormat="1" applyFont="1" applyBorder="1" applyAlignment="1">
      <alignment vertical="center"/>
    </xf>
    <xf numFmtId="164" fontId="30" fillId="36" borderId="22" xfId="42" applyNumberFormat="1" applyFont="1" applyFill="1" applyBorder="1" applyAlignment="1">
      <alignment vertical="center" wrapText="1"/>
    </xf>
    <xf numFmtId="164" fontId="30" fillId="36" borderId="0" xfId="42" applyNumberFormat="1" applyFont="1" applyFill="1" applyBorder="1" applyAlignment="1">
      <alignment vertical="center" wrapText="1"/>
    </xf>
    <xf numFmtId="0" fontId="24" fillId="36" borderId="13" xfId="0" applyFont="1" applyFill="1" applyBorder="1" applyAlignment="1">
      <alignment vertical="center" wrapText="1"/>
    </xf>
    <xf numFmtId="0" fontId="25" fillId="36" borderId="14" xfId="0" applyFont="1" applyFill="1" applyBorder="1" applyAlignment="1">
      <alignment vertical="center" wrapText="1"/>
    </xf>
    <xf numFmtId="164" fontId="24" fillId="36" borderId="38" xfId="42" applyNumberFormat="1" applyFont="1" applyFill="1" applyBorder="1" applyAlignment="1">
      <alignment vertical="center" wrapText="1"/>
    </xf>
    <xf numFmtId="164" fontId="25" fillId="36" borderId="39" xfId="42" applyNumberFormat="1" applyFont="1" applyFill="1" applyBorder="1" applyAlignment="1">
      <alignment vertical="center" wrapText="1"/>
    </xf>
    <xf numFmtId="164" fontId="24" fillId="36" borderId="39" xfId="0" applyNumberFormat="1" applyFont="1" applyFill="1" applyBorder="1" applyAlignment="1">
      <alignment vertical="center" wrapText="1"/>
    </xf>
    <xf numFmtId="0" fontId="24" fillId="36" borderId="14" xfId="0" applyFont="1" applyFill="1" applyBorder="1" applyAlignment="1">
      <alignment vertical="center" wrapText="1"/>
    </xf>
    <xf numFmtId="164" fontId="25" fillId="36" borderId="15" xfId="42" applyNumberFormat="1" applyFont="1" applyFill="1" applyBorder="1" applyAlignment="1">
      <alignment vertical="center" wrapText="1"/>
    </xf>
    <xf numFmtId="164" fontId="25" fillId="36" borderId="0" xfId="0" applyNumberFormat="1" applyFont="1" applyFill="1" applyBorder="1" applyAlignment="1">
      <alignment vertical="center" wrapText="1"/>
    </xf>
    <xf numFmtId="164" fontId="27" fillId="36" borderId="0" xfId="0" applyNumberFormat="1" applyFont="1" applyFill="1" applyBorder="1" applyAlignment="1">
      <alignment horizontal="center" vertical="center" wrapText="1"/>
    </xf>
    <xf numFmtId="0" fontId="24" fillId="36" borderId="28" xfId="0" applyFont="1" applyFill="1" applyBorder="1" applyAlignment="1">
      <alignment vertical="center" wrapText="1"/>
    </xf>
    <xf numFmtId="0" fontId="30" fillId="36" borderId="28" xfId="0" applyFont="1" applyFill="1" applyBorder="1" applyAlignment="1">
      <alignment horizontal="right" vertical="center" wrapText="1"/>
    </xf>
    <xf numFmtId="0" fontId="31" fillId="36" borderId="0" xfId="0" applyFont="1" applyFill="1" applyBorder="1" applyAlignment="1">
      <alignment horizontal="right" vertical="center" wrapText="1"/>
    </xf>
    <xf numFmtId="0" fontId="24" fillId="36" borderId="28" xfId="0" applyFont="1" applyFill="1" applyBorder="1" applyAlignment="1">
      <alignment horizontal="right" vertical="center" wrapText="1"/>
    </xf>
    <xf numFmtId="0" fontId="24" fillId="36" borderId="0" xfId="0" applyFont="1" applyFill="1" applyBorder="1" applyAlignment="1">
      <alignment horizontal="right" vertical="center" wrapText="1"/>
    </xf>
    <xf numFmtId="164" fontId="30" fillId="36" borderId="46" xfId="0" applyNumberFormat="1" applyFont="1" applyFill="1" applyBorder="1" applyAlignment="1">
      <alignment vertical="center" wrapText="1"/>
    </xf>
    <xf numFmtId="164" fontId="30" fillId="36" borderId="45" xfId="0" applyNumberFormat="1" applyFont="1" applyFill="1" applyBorder="1" applyAlignment="1">
      <alignment vertical="center" wrapText="1"/>
    </xf>
    <xf numFmtId="0" fontId="30" fillId="36" borderId="46" xfId="0" applyFont="1" applyFill="1" applyBorder="1" applyAlignment="1">
      <alignment vertical="center" wrapText="1"/>
    </xf>
    <xf numFmtId="164" fontId="30" fillId="36" borderId="47" xfId="0" applyNumberFormat="1" applyFont="1" applyFill="1" applyBorder="1" applyAlignment="1">
      <alignment vertical="center" wrapText="1"/>
    </xf>
    <xf numFmtId="0" fontId="25" fillId="36" borderId="0" xfId="0" applyFont="1" applyFill="1" applyAlignment="1">
      <alignment vertical="center"/>
    </xf>
    <xf numFmtId="43" fontId="25" fillId="36" borderId="0" xfId="42" applyFont="1" applyFill="1" applyAlignment="1">
      <alignment vertical="center"/>
    </xf>
    <xf numFmtId="43" fontId="25" fillId="36" borderId="0" xfId="42" applyFont="1" applyFill="1" applyBorder="1" applyAlignment="1">
      <alignment vertical="center"/>
    </xf>
    <xf numFmtId="164" fontId="25" fillId="36" borderId="0" xfId="0" applyNumberFormat="1" applyFont="1" applyFill="1" applyAlignment="1">
      <alignment vertical="center"/>
    </xf>
    <xf numFmtId="3" fontId="26" fillId="0" borderId="0" xfId="0" applyNumberFormat="1" applyFont="1" applyAlignment="1">
      <alignment vertical="center"/>
    </xf>
    <xf numFmtId="43" fontId="26" fillId="0" borderId="0" xfId="42" applyFont="1" applyAlignment="1">
      <alignment vertical="center"/>
    </xf>
    <xf numFmtId="43" fontId="29" fillId="33" borderId="0" xfId="42" applyFont="1" applyFill="1" applyBorder="1" applyAlignment="1">
      <alignment vertical="center" wrapText="1"/>
    </xf>
    <xf numFmtId="43" fontId="26" fillId="0" borderId="0" xfId="42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3" fontId="26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26" fillId="35" borderId="22" xfId="42" applyNumberFormat="1" applyFont="1" applyFill="1" applyBorder="1" applyAlignment="1">
      <alignment vertical="center"/>
    </xf>
    <xf numFmtId="0" fontId="19" fillId="33" borderId="26" xfId="0" applyFont="1" applyFill="1" applyBorder="1" applyAlignment="1">
      <alignment horizontal="center" wrapText="1"/>
    </xf>
    <xf numFmtId="0" fontId="19" fillId="33" borderId="27" xfId="0" applyFont="1" applyFill="1" applyBorder="1" applyAlignment="1">
      <alignment horizontal="center" wrapText="1"/>
    </xf>
    <xf numFmtId="0" fontId="19" fillId="33" borderId="28" xfId="0" applyFont="1" applyFill="1" applyBorder="1" applyAlignment="1">
      <alignment horizontal="center" wrapText="1"/>
    </xf>
    <xf numFmtId="0" fontId="20" fillId="33" borderId="26" xfId="0" applyFont="1" applyFill="1" applyBorder="1" applyAlignment="1">
      <alignment horizontal="right" wrapText="1"/>
    </xf>
    <xf numFmtId="0" fontId="20" fillId="33" borderId="28" xfId="0" applyFont="1" applyFill="1" applyBorder="1" applyAlignment="1">
      <alignment horizontal="right" wrapText="1"/>
    </xf>
    <xf numFmtId="0" fontId="20" fillId="33" borderId="26" xfId="0" applyFont="1" applyFill="1" applyBorder="1" applyAlignment="1">
      <alignment horizontal="center" wrapText="1"/>
    </xf>
    <xf numFmtId="0" fontId="20" fillId="33" borderId="27" xfId="0" applyFont="1" applyFill="1" applyBorder="1" applyAlignment="1">
      <alignment horizontal="center" wrapText="1"/>
    </xf>
    <xf numFmtId="0" fontId="20" fillId="33" borderId="28" xfId="0" applyFont="1" applyFill="1" applyBorder="1" applyAlignment="1">
      <alignment horizontal="center" wrapText="1"/>
    </xf>
    <xf numFmtId="0" fontId="18" fillId="33" borderId="26" xfId="0" applyFont="1" applyFill="1" applyBorder="1" applyAlignment="1">
      <alignment wrapText="1"/>
    </xf>
    <xf numFmtId="0" fontId="18" fillId="33" borderId="27" xfId="0" applyFont="1" applyFill="1" applyBorder="1" applyAlignment="1">
      <alignment wrapText="1"/>
    </xf>
    <xf numFmtId="0" fontId="18" fillId="33" borderId="28" xfId="0" applyFont="1" applyFill="1" applyBorder="1" applyAlignment="1">
      <alignment wrapText="1"/>
    </xf>
    <xf numFmtId="0" fontId="18" fillId="33" borderId="26" xfId="0" applyFont="1" applyFill="1" applyBorder="1" applyAlignment="1">
      <alignment horizontal="right" wrapText="1"/>
    </xf>
    <xf numFmtId="0" fontId="18" fillId="33" borderId="28" xfId="0" applyFont="1" applyFill="1" applyBorder="1" applyAlignment="1">
      <alignment horizontal="right" wrapText="1"/>
    </xf>
    <xf numFmtId="0" fontId="0" fillId="33" borderId="26" xfId="0" applyFill="1" applyBorder="1" applyAlignment="1">
      <alignment wrapText="1"/>
    </xf>
    <xf numFmtId="0" fontId="0" fillId="33" borderId="27" xfId="0" applyFill="1" applyBorder="1" applyAlignment="1">
      <alignment wrapText="1"/>
    </xf>
    <xf numFmtId="0" fontId="0" fillId="33" borderId="28" xfId="0" applyFill="1" applyBorder="1" applyAlignment="1">
      <alignment wrapText="1"/>
    </xf>
    <xf numFmtId="0" fontId="0" fillId="33" borderId="24" xfId="0" applyFill="1" applyBorder="1" applyAlignment="1">
      <alignment wrapText="1"/>
    </xf>
    <xf numFmtId="0" fontId="19" fillId="34" borderId="29" xfId="0" applyFont="1" applyFill="1" applyBorder="1" applyAlignment="1">
      <alignment horizontal="center" wrapText="1"/>
    </xf>
    <xf numFmtId="0" fontId="19" fillId="34" borderId="27" xfId="0" applyFont="1" applyFill="1" applyBorder="1" applyAlignment="1">
      <alignment horizontal="center" wrapText="1"/>
    </xf>
    <xf numFmtId="0" fontId="19" fillId="34" borderId="30" xfId="0" applyFont="1" applyFill="1" applyBorder="1" applyAlignment="1">
      <alignment horizontal="center" wrapText="1"/>
    </xf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wrapText="1"/>
    </xf>
    <xf numFmtId="0" fontId="18" fillId="33" borderId="0" xfId="0" applyFont="1" applyFill="1" applyBorder="1" applyAlignment="1">
      <alignment wrapText="1"/>
    </xf>
    <xf numFmtId="0" fontId="18" fillId="33" borderId="0" xfId="0" applyFont="1" applyFill="1" applyAlignment="1">
      <alignment horizontal="left" vertical="top" wrapText="1"/>
    </xf>
    <xf numFmtId="0" fontId="18" fillId="33" borderId="21" xfId="0" applyFont="1" applyFill="1" applyBorder="1" applyAlignment="1">
      <alignment horizontal="right" wrapText="1"/>
    </xf>
    <xf numFmtId="0" fontId="18" fillId="33" borderId="22" xfId="0" applyFont="1" applyFill="1" applyBorder="1" applyAlignment="1">
      <alignment horizontal="right" wrapText="1"/>
    </xf>
    <xf numFmtId="0" fontId="19" fillId="34" borderId="18" xfId="0" applyFont="1" applyFill="1" applyBorder="1" applyAlignment="1">
      <alignment horizontal="center" wrapText="1"/>
    </xf>
    <xf numFmtId="0" fontId="19" fillId="34" borderId="17" xfId="0" applyFont="1" applyFill="1" applyBorder="1" applyAlignment="1">
      <alignment horizontal="center" wrapText="1"/>
    </xf>
    <xf numFmtId="0" fontId="19" fillId="34" borderId="16" xfId="0" applyFont="1" applyFill="1" applyBorder="1" applyAlignment="1">
      <alignment horizontal="center" wrapText="1"/>
    </xf>
    <xf numFmtId="0" fontId="0" fillId="33" borderId="19" xfId="0" applyFill="1" applyBorder="1" applyAlignment="1">
      <alignment wrapText="1"/>
    </xf>
    <xf numFmtId="0" fontId="0" fillId="33" borderId="11" xfId="0" applyFill="1" applyBorder="1" applyAlignment="1">
      <alignment wrapText="1"/>
    </xf>
    <xf numFmtId="0" fontId="0" fillId="33" borderId="20" xfId="0" applyFill="1" applyBorder="1" applyAlignment="1">
      <alignment wrapText="1"/>
    </xf>
    <xf numFmtId="0" fontId="0" fillId="33" borderId="14" xfId="0" applyFill="1" applyBorder="1" applyAlignment="1">
      <alignment wrapText="1"/>
    </xf>
    <xf numFmtId="0" fontId="23" fillId="0" borderId="32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0" fillId="33" borderId="0" xfId="0" applyFill="1" applyAlignment="1">
      <alignment wrapText="1"/>
    </xf>
    <xf numFmtId="0" fontId="19" fillId="33" borderId="0" xfId="0" applyFont="1" applyFill="1" applyAlignment="1">
      <alignment horizontal="center" vertical="top" wrapText="1"/>
    </xf>
    <xf numFmtId="0" fontId="0" fillId="33" borderId="0" xfId="0" applyFill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 wrapText="1"/>
    </xf>
    <xf numFmtId="0" fontId="19" fillId="34" borderId="12" xfId="0" applyFont="1" applyFill="1" applyBorder="1" applyAlignment="1">
      <alignment horizontal="center" wrapText="1"/>
    </xf>
    <xf numFmtId="0" fontId="19" fillId="34" borderId="13" xfId="0" applyFont="1" applyFill="1" applyBorder="1" applyAlignment="1">
      <alignment horizontal="center" wrapText="1"/>
    </xf>
    <xf numFmtId="0" fontId="19" fillId="34" borderId="14" xfId="0" applyFont="1" applyFill="1" applyBorder="1" applyAlignment="1">
      <alignment horizontal="center" wrapText="1"/>
    </xf>
    <xf numFmtId="0" fontId="19" fillId="34" borderId="15" xfId="0" applyFont="1" applyFill="1" applyBorder="1" applyAlignment="1">
      <alignment horizontal="center" wrapText="1"/>
    </xf>
    <xf numFmtId="164" fontId="18" fillId="33" borderId="21" xfId="42" applyNumberFormat="1" applyFont="1" applyFill="1" applyBorder="1" applyAlignment="1">
      <alignment horizontal="right" wrapText="1"/>
    </xf>
    <xf numFmtId="164" fontId="18" fillId="33" borderId="22" xfId="42" applyNumberFormat="1" applyFont="1" applyFill="1" applyBorder="1" applyAlignment="1">
      <alignment horizontal="right" wrapText="1"/>
    </xf>
    <xf numFmtId="0" fontId="24" fillId="36" borderId="29" xfId="0" applyFont="1" applyFill="1" applyBorder="1" applyAlignment="1">
      <alignment vertical="center" wrapText="1"/>
    </xf>
    <xf numFmtId="0" fontId="24" fillId="36" borderId="27" xfId="0" applyFont="1" applyFill="1" applyBorder="1" applyAlignment="1">
      <alignment vertical="center" wrapText="1"/>
    </xf>
    <xf numFmtId="0" fontId="24" fillId="36" borderId="28" xfId="0" applyFont="1" applyFill="1" applyBorder="1" applyAlignment="1">
      <alignment vertical="center" wrapText="1"/>
    </xf>
    <xf numFmtId="0" fontId="24" fillId="36" borderId="26" xfId="0" applyFont="1" applyFill="1" applyBorder="1" applyAlignment="1">
      <alignment vertical="center" wrapText="1"/>
    </xf>
    <xf numFmtId="0" fontId="24" fillId="36" borderId="30" xfId="0" applyFont="1" applyFill="1" applyBorder="1" applyAlignment="1">
      <alignment vertical="center" wrapText="1"/>
    </xf>
    <xf numFmtId="0" fontId="27" fillId="36" borderId="43" xfId="0" applyFont="1" applyFill="1" applyBorder="1" applyAlignment="1">
      <alignment horizontal="center" vertical="center" wrapText="1"/>
    </xf>
    <xf numFmtId="0" fontId="27" fillId="36" borderId="44" xfId="0" applyFont="1" applyFill="1" applyBorder="1" applyAlignment="1">
      <alignment horizontal="center" vertical="center" wrapText="1"/>
    </xf>
    <xf numFmtId="0" fontId="27" fillId="36" borderId="45" xfId="0" applyFont="1" applyFill="1" applyBorder="1" applyAlignment="1">
      <alignment horizontal="center" vertical="center" wrapText="1"/>
    </xf>
    <xf numFmtId="0" fontId="30" fillId="36" borderId="29" xfId="0" applyFont="1" applyFill="1" applyBorder="1" applyAlignment="1">
      <alignment horizontal="center" vertical="center" wrapText="1"/>
    </xf>
    <xf numFmtId="0" fontId="30" fillId="36" borderId="27" xfId="0" applyFont="1" applyFill="1" applyBorder="1" applyAlignment="1">
      <alignment horizontal="center" vertical="center" wrapText="1"/>
    </xf>
    <xf numFmtId="0" fontId="30" fillId="36" borderId="28" xfId="0" applyFont="1" applyFill="1" applyBorder="1" applyAlignment="1">
      <alignment horizontal="center" vertical="center" wrapText="1"/>
    </xf>
    <xf numFmtId="0" fontId="30" fillId="36" borderId="26" xfId="0" applyFont="1" applyFill="1" applyBorder="1" applyAlignment="1">
      <alignment horizontal="right" vertical="center" wrapText="1"/>
    </xf>
    <xf numFmtId="0" fontId="30" fillId="36" borderId="28" xfId="0" applyFont="1" applyFill="1" applyBorder="1" applyAlignment="1">
      <alignment horizontal="right" vertical="center" wrapText="1"/>
    </xf>
    <xf numFmtId="0" fontId="30" fillId="36" borderId="30" xfId="0" applyFont="1" applyFill="1" applyBorder="1" applyAlignment="1">
      <alignment horizontal="right" vertical="center" wrapText="1"/>
    </xf>
    <xf numFmtId="0" fontId="24" fillId="36" borderId="26" xfId="0" applyFont="1" applyFill="1" applyBorder="1" applyAlignment="1">
      <alignment horizontal="right" vertical="center" wrapText="1"/>
    </xf>
    <xf numFmtId="0" fontId="24" fillId="36" borderId="28" xfId="0" applyFont="1" applyFill="1" applyBorder="1" applyAlignment="1">
      <alignment horizontal="right" vertical="center" wrapText="1"/>
    </xf>
    <xf numFmtId="0" fontId="24" fillId="36" borderId="30" xfId="0" applyFont="1" applyFill="1" applyBorder="1" applyAlignment="1">
      <alignment horizontal="right" vertical="center" wrapText="1"/>
    </xf>
    <xf numFmtId="0" fontId="30" fillId="36" borderId="36" xfId="0" applyFont="1" applyFill="1" applyBorder="1" applyAlignment="1">
      <alignment horizontal="center" vertical="center" wrapText="1"/>
    </xf>
    <xf numFmtId="0" fontId="30" fillId="36" borderId="0" xfId="0" applyFont="1" applyFill="1" applyBorder="1" applyAlignment="1">
      <alignment horizontal="center" vertical="center" wrapText="1"/>
    </xf>
    <xf numFmtId="164" fontId="24" fillId="36" borderId="21" xfId="42" applyNumberFormat="1" applyFont="1" applyFill="1" applyBorder="1" applyAlignment="1">
      <alignment horizontal="right" vertical="center" wrapText="1"/>
    </xf>
    <xf numFmtId="164" fontId="24" fillId="36" borderId="22" xfId="42" applyNumberFormat="1" applyFont="1" applyFill="1" applyBorder="1" applyAlignment="1">
      <alignment horizontal="right" vertical="center" wrapText="1"/>
    </xf>
    <xf numFmtId="0" fontId="25" fillId="36" borderId="14" xfId="0" applyFont="1" applyFill="1" applyBorder="1" applyAlignment="1">
      <alignment vertical="center" wrapText="1"/>
    </xf>
    <xf numFmtId="0" fontId="27" fillId="36" borderId="40" xfId="0" applyFont="1" applyFill="1" applyBorder="1" applyAlignment="1">
      <alignment horizontal="center" vertical="center" wrapText="1"/>
    </xf>
    <xf numFmtId="0" fontId="27" fillId="36" borderId="41" xfId="0" applyFont="1" applyFill="1" applyBorder="1" applyAlignment="1">
      <alignment horizontal="center" vertical="center" wrapText="1"/>
    </xf>
    <xf numFmtId="0" fontId="27" fillId="36" borderId="42" xfId="0" applyFont="1" applyFill="1" applyBorder="1" applyAlignment="1">
      <alignment horizontal="center" vertical="center" wrapText="1"/>
    </xf>
    <xf numFmtId="0" fontId="30" fillId="36" borderId="36" xfId="0" applyFont="1" applyFill="1" applyBorder="1" applyAlignment="1">
      <alignment horizontal="left" vertical="center" wrapText="1"/>
    </xf>
    <xf numFmtId="0" fontId="30" fillId="36" borderId="0" xfId="0" applyFont="1" applyFill="1" applyBorder="1" applyAlignment="1">
      <alignment horizontal="left" vertical="center" wrapText="1"/>
    </xf>
    <xf numFmtId="0" fontId="24" fillId="36" borderId="36" xfId="0" applyFont="1" applyFill="1" applyBorder="1" applyAlignment="1">
      <alignment horizontal="left" vertical="center" wrapText="1"/>
    </xf>
    <xf numFmtId="0" fontId="24" fillId="36" borderId="0" xfId="0" applyFont="1" applyFill="1" applyBorder="1" applyAlignment="1">
      <alignment horizontal="left" vertical="center" wrapText="1"/>
    </xf>
    <xf numFmtId="0" fontId="24" fillId="36" borderId="36" xfId="0" applyFont="1" applyFill="1" applyBorder="1" applyAlignment="1">
      <alignment vertical="center" wrapText="1"/>
    </xf>
    <xf numFmtId="0" fontId="24" fillId="36" borderId="0" xfId="0" applyFont="1" applyFill="1" applyBorder="1" applyAlignment="1">
      <alignment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 vertical="center" wrapText="1"/>
    </xf>
    <xf numFmtId="0" fontId="27" fillId="37" borderId="10" xfId="0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 vertical="center" wrapText="1"/>
    </xf>
    <xf numFmtId="0" fontId="27" fillId="37" borderId="12" xfId="0" applyFont="1" applyFill="1" applyBorder="1" applyAlignment="1">
      <alignment horizontal="center" vertical="center" wrapText="1"/>
    </xf>
    <xf numFmtId="0" fontId="27" fillId="37" borderId="13" xfId="0" applyFont="1" applyFill="1" applyBorder="1" applyAlignment="1">
      <alignment horizontal="center" vertical="center" wrapText="1"/>
    </xf>
    <xf numFmtId="0" fontId="27" fillId="37" borderId="14" xfId="0" applyFont="1" applyFill="1" applyBorder="1" applyAlignment="1">
      <alignment horizontal="center" vertical="center" wrapText="1"/>
    </xf>
    <xf numFmtId="0" fontId="27" fillId="37" borderId="15" xfId="0" applyFont="1" applyFill="1" applyBorder="1" applyAlignment="1">
      <alignment horizontal="center" vertical="center" wrapText="1"/>
    </xf>
    <xf numFmtId="0" fontId="27" fillId="37" borderId="18" xfId="0" applyFont="1" applyFill="1" applyBorder="1" applyAlignment="1">
      <alignment horizontal="center" vertical="center" wrapText="1"/>
    </xf>
    <xf numFmtId="0" fontId="27" fillId="37" borderId="16" xfId="0" applyFont="1" applyFill="1" applyBorder="1" applyAlignment="1">
      <alignment horizontal="center" vertical="center" wrapText="1"/>
    </xf>
    <xf numFmtId="0" fontId="27" fillId="37" borderId="17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vertical="center" wrapText="1"/>
    </xf>
    <xf numFmtId="0" fontId="24" fillId="36" borderId="11" xfId="0" applyFont="1" applyFill="1" applyBorder="1" applyAlignment="1">
      <alignment vertical="center" wrapText="1"/>
    </xf>
    <xf numFmtId="164" fontId="24" fillId="36" borderId="19" xfId="42" applyNumberFormat="1" applyFont="1" applyFill="1" applyBorder="1" applyAlignment="1">
      <alignment horizontal="right" vertical="center" wrapText="1"/>
    </xf>
    <xf numFmtId="164" fontId="24" fillId="36" borderId="20" xfId="42" applyNumberFormat="1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241789</xdr:colOff>
      <xdr:row>0</xdr:row>
      <xdr:rowOff>0</xdr:rowOff>
    </xdr:from>
    <xdr:to>
      <xdr:col>9</xdr:col>
      <xdr:colOff>1260231</xdr:colOff>
      <xdr:row>2</xdr:row>
      <xdr:rowOff>116943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2270" y="0"/>
          <a:ext cx="1018442" cy="43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showGridLines="0" topLeftCell="A4" zoomScale="130" zoomScaleNormal="130" workbookViewId="0">
      <selection activeCell="A30" sqref="A30:E30"/>
    </sheetView>
  </sheetViews>
  <sheetFormatPr baseColWidth="10" defaultRowHeight="15" x14ac:dyDescent="0.25"/>
  <cols>
    <col min="1" max="5" width="14.5703125" customWidth="1"/>
    <col min="6" max="6" width="3.5703125" customWidth="1"/>
    <col min="8" max="8" width="16.7109375" customWidth="1"/>
    <col min="9" max="9" width="2.28515625" customWidth="1"/>
    <col min="10" max="10" width="14.28515625" bestFit="1" customWidth="1"/>
    <col min="11" max="11" width="13.7109375" customWidth="1"/>
    <col min="12" max="12" width="11.85546875" customWidth="1"/>
    <col min="13" max="13" width="11.28515625" customWidth="1"/>
    <col min="14" max="14" width="15.28515625" customWidth="1"/>
    <col min="15" max="15" width="14.5703125" customWidth="1"/>
    <col min="16" max="16" width="14.28515625" bestFit="1" customWidth="1"/>
    <col min="17" max="17" width="3.5703125" customWidth="1"/>
    <col min="18" max="18" width="14.28515625" bestFit="1" customWidth="1"/>
    <col min="19" max="19" width="13.5703125" customWidth="1"/>
    <col min="20" max="20" width="14.7109375" customWidth="1"/>
  </cols>
  <sheetData>
    <row r="1" spans="1:19" ht="6.6" customHeight="1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</row>
    <row r="2" spans="1:19" ht="22.5" customHeight="1" x14ac:dyDescent="0.25">
      <c r="A2" s="151"/>
      <c r="B2" s="151"/>
      <c r="C2" s="151"/>
      <c r="D2" s="151"/>
      <c r="E2" s="152" t="s">
        <v>0</v>
      </c>
      <c r="F2" s="152"/>
      <c r="G2" s="152"/>
      <c r="H2" s="151"/>
      <c r="I2" s="151"/>
      <c r="J2" s="153"/>
    </row>
    <row r="3" spans="1:19" ht="22.5" customHeight="1" x14ac:dyDescent="0.25">
      <c r="A3" s="151"/>
      <c r="B3" s="151"/>
      <c r="C3" s="151"/>
      <c r="D3" s="151"/>
      <c r="E3" s="152" t="s">
        <v>1</v>
      </c>
      <c r="F3" s="152"/>
      <c r="G3" s="152"/>
      <c r="H3" s="151"/>
      <c r="I3" s="151"/>
      <c r="J3" s="153"/>
    </row>
    <row r="4" spans="1:19" ht="22.5" customHeight="1" x14ac:dyDescent="0.25">
      <c r="A4" s="151"/>
      <c r="B4" s="151"/>
      <c r="C4" s="151"/>
      <c r="D4" s="151"/>
      <c r="E4" s="152" t="s">
        <v>2</v>
      </c>
      <c r="F4" s="152"/>
      <c r="G4" s="152"/>
      <c r="H4" s="151"/>
      <c r="I4" s="151"/>
      <c r="J4" s="153"/>
    </row>
    <row r="5" spans="1:19" ht="12.4" customHeight="1" thickBot="1" x14ac:dyDescent="0.3">
      <c r="A5" s="151"/>
      <c r="B5" s="151"/>
      <c r="C5" s="151"/>
      <c r="D5" s="151"/>
      <c r="E5" s="151"/>
      <c r="F5" s="151"/>
      <c r="G5" s="151"/>
      <c r="H5" s="21"/>
      <c r="I5" s="151"/>
      <c r="J5" s="151"/>
    </row>
    <row r="6" spans="1:19" ht="13.15" customHeight="1" thickBot="1" x14ac:dyDescent="0.3">
      <c r="A6" s="147"/>
      <c r="B6" s="147"/>
      <c r="C6" s="147"/>
      <c r="D6" s="147"/>
      <c r="E6" s="147"/>
      <c r="F6" s="147"/>
      <c r="G6" s="147"/>
      <c r="H6" s="23"/>
      <c r="I6" s="147"/>
      <c r="J6" s="147"/>
      <c r="O6" s="148" t="s">
        <v>27</v>
      </c>
    </row>
    <row r="7" spans="1:19" ht="12.4" customHeight="1" thickBot="1" x14ac:dyDescent="0.3">
      <c r="A7" s="154" t="s">
        <v>3</v>
      </c>
      <c r="B7" s="155"/>
      <c r="C7" s="155"/>
      <c r="D7" s="155"/>
      <c r="E7" s="156"/>
      <c r="F7" s="141" t="s">
        <v>4</v>
      </c>
      <c r="G7" s="143"/>
      <c r="H7" s="22"/>
      <c r="I7" s="141" t="s">
        <v>1</v>
      </c>
      <c r="J7" s="143"/>
      <c r="O7" s="149"/>
    </row>
    <row r="8" spans="1:19" ht="12.4" customHeight="1" thickBot="1" x14ac:dyDescent="0.3">
      <c r="A8" s="157"/>
      <c r="B8" s="158"/>
      <c r="C8" s="158"/>
      <c r="D8" s="158"/>
      <c r="E8" s="159"/>
      <c r="F8" s="141" t="s">
        <v>5</v>
      </c>
      <c r="G8" s="143"/>
      <c r="H8" s="22"/>
      <c r="I8" s="141" t="s">
        <v>6</v>
      </c>
      <c r="J8" s="143"/>
      <c r="O8" s="150"/>
    </row>
    <row r="9" spans="1:19" ht="12.4" customHeight="1" thickBot="1" x14ac:dyDescent="0.3">
      <c r="A9" s="141" t="s">
        <v>7</v>
      </c>
      <c r="B9" s="142"/>
      <c r="C9" s="142"/>
      <c r="D9" s="142"/>
      <c r="E9" s="142"/>
      <c r="F9" s="142"/>
      <c r="G9" s="142"/>
      <c r="H9" s="142"/>
      <c r="I9" s="142"/>
      <c r="J9" s="143"/>
      <c r="K9" t="s">
        <v>19</v>
      </c>
      <c r="N9" t="s">
        <v>20</v>
      </c>
      <c r="O9" s="34" t="s">
        <v>28</v>
      </c>
      <c r="P9" s="17">
        <f>+P11-H11</f>
        <v>-40795671.019999981</v>
      </c>
    </row>
    <row r="10" spans="1:19" ht="12.4" customHeight="1" x14ac:dyDescent="0.25">
      <c r="A10" s="144"/>
      <c r="B10" s="145"/>
      <c r="C10" s="145"/>
      <c r="D10" s="145"/>
      <c r="E10" s="145"/>
      <c r="F10" s="144"/>
      <c r="G10" s="146"/>
      <c r="H10" s="4"/>
      <c r="I10" s="3"/>
      <c r="J10" s="4"/>
      <c r="O10" s="34"/>
    </row>
    <row r="11" spans="1:19" ht="12.4" customHeight="1" x14ac:dyDescent="0.25">
      <c r="A11" s="136" t="s">
        <v>8</v>
      </c>
      <c r="B11" s="137"/>
      <c r="C11" s="137"/>
      <c r="D11" s="137"/>
      <c r="E11" s="137"/>
      <c r="F11" s="139">
        <v>0</v>
      </c>
      <c r="G11" s="140"/>
      <c r="H11" s="17">
        <v>1186786374.74</v>
      </c>
      <c r="I11" s="8"/>
      <c r="J11" s="11">
        <f>+F11-H11</f>
        <v>-1186786374.74</v>
      </c>
      <c r="K11" s="11">
        <f>62957558</f>
        <v>62957558</v>
      </c>
      <c r="L11" s="33" t="s">
        <v>25</v>
      </c>
      <c r="N11" s="19">
        <f>1123828816.74+10927501.67</f>
        <v>1134756318.4100001</v>
      </c>
      <c r="O11" s="35">
        <v>11234385.310000001</v>
      </c>
      <c r="P11" s="17">
        <f>+O11+N11</f>
        <v>1145990703.72</v>
      </c>
      <c r="R11" s="17">
        <f>+P11-H11</f>
        <v>-40795671.019999981</v>
      </c>
      <c r="S11" s="17"/>
    </row>
    <row r="12" spans="1:19" ht="12.4" customHeight="1" x14ac:dyDescent="0.25">
      <c r="A12" s="136" t="s">
        <v>9</v>
      </c>
      <c r="B12" s="137"/>
      <c r="C12" s="137"/>
      <c r="D12" s="137"/>
      <c r="E12" s="137"/>
      <c r="F12" s="139">
        <v>0</v>
      </c>
      <c r="G12" s="140"/>
      <c r="H12" s="17">
        <v>855673654.19000006</v>
      </c>
      <c r="I12" s="8"/>
      <c r="J12" s="11">
        <f>+F12-H12</f>
        <v>-855673654.19000006</v>
      </c>
      <c r="K12" s="11">
        <f>87891113</f>
        <v>87891113</v>
      </c>
      <c r="N12" s="20">
        <v>767782541.12</v>
      </c>
      <c r="O12" s="36">
        <v>15000858.369999999</v>
      </c>
      <c r="P12" s="17">
        <f t="shared" ref="P12:P13" si="0">+O12+N12</f>
        <v>782783399.49000001</v>
      </c>
      <c r="R12" s="17">
        <f>+P12-H12</f>
        <v>-72890254.700000048</v>
      </c>
    </row>
    <row r="13" spans="1:19" ht="12.4" customHeight="1" x14ac:dyDescent="0.25">
      <c r="A13" s="136" t="s">
        <v>10</v>
      </c>
      <c r="B13" s="137"/>
      <c r="C13" s="137"/>
      <c r="D13" s="137"/>
      <c r="E13" s="137"/>
      <c r="F13" s="139">
        <v>0</v>
      </c>
      <c r="G13" s="140"/>
      <c r="H13" s="28">
        <v>790972226.6099999</v>
      </c>
      <c r="I13" s="8"/>
      <c r="J13" s="11">
        <f>+F13-H13</f>
        <v>-790972226.6099999</v>
      </c>
      <c r="K13" s="11">
        <f>42953627</f>
        <v>42953627</v>
      </c>
      <c r="N13" s="19">
        <f>264936797.95-10927501.67+88973104.46+405036198.82</f>
        <v>748018599.55999994</v>
      </c>
      <c r="O13" s="35">
        <v>7629103.5099999998</v>
      </c>
      <c r="P13" s="17">
        <f t="shared" si="0"/>
        <v>755647703.06999993</v>
      </c>
      <c r="R13" s="17">
        <f t="shared" ref="R13:R21" si="1">+P13-H13</f>
        <v>-35324523.539999962</v>
      </c>
    </row>
    <row r="14" spans="1:19" ht="12.4" customHeight="1" x14ac:dyDescent="0.25">
      <c r="A14" s="136" t="s">
        <v>11</v>
      </c>
      <c r="B14" s="137"/>
      <c r="C14" s="137"/>
      <c r="D14" s="137"/>
      <c r="E14" s="137"/>
      <c r="F14" s="139">
        <v>0</v>
      </c>
      <c r="G14" s="140"/>
      <c r="H14" s="11">
        <v>45000000</v>
      </c>
      <c r="I14" s="8"/>
      <c r="J14" s="11">
        <f>+F14-M66</f>
        <v>-45000000</v>
      </c>
      <c r="K14" s="11">
        <v>45000000</v>
      </c>
      <c r="N14" s="19">
        <v>0</v>
      </c>
      <c r="O14" s="35"/>
      <c r="P14" s="17">
        <v>0</v>
      </c>
      <c r="R14" s="17">
        <f t="shared" si="1"/>
        <v>-45000000</v>
      </c>
    </row>
    <row r="15" spans="1:19" ht="12.4" customHeight="1" x14ac:dyDescent="0.25">
      <c r="A15" s="136" t="s">
        <v>12</v>
      </c>
      <c r="B15" s="137"/>
      <c r="C15" s="137"/>
      <c r="D15" s="137"/>
      <c r="E15" s="137"/>
      <c r="F15" s="139">
        <v>0</v>
      </c>
      <c r="G15" s="140"/>
      <c r="H15" s="11">
        <v>71186441</v>
      </c>
      <c r="I15" s="8"/>
      <c r="J15" s="11">
        <f>+F15-M67</f>
        <v>-71186441</v>
      </c>
      <c r="K15" s="11">
        <v>71186441</v>
      </c>
      <c r="N15" s="19">
        <v>0</v>
      </c>
      <c r="O15" s="35"/>
      <c r="P15" s="17">
        <v>0</v>
      </c>
      <c r="R15" s="17">
        <f t="shared" si="1"/>
        <v>-71186441</v>
      </c>
    </row>
    <row r="16" spans="1:19" ht="12.4" customHeight="1" x14ac:dyDescent="0.25">
      <c r="A16" s="27" t="s">
        <v>21</v>
      </c>
      <c r="C16" s="14"/>
      <c r="D16" s="14"/>
      <c r="E16" s="14"/>
      <c r="F16" s="15"/>
      <c r="G16" s="16"/>
      <c r="H16" s="18">
        <v>1319430177</v>
      </c>
      <c r="I16" s="8"/>
      <c r="J16" s="11">
        <f>G16-H16</f>
        <v>-1319430177</v>
      </c>
      <c r="K16" s="11"/>
      <c r="N16" s="8">
        <v>1319430176.9400001</v>
      </c>
      <c r="O16" s="35"/>
      <c r="P16" s="17"/>
      <c r="R16" s="17">
        <f t="shared" si="1"/>
        <v>-1319430177</v>
      </c>
    </row>
    <row r="17" spans="1:20" ht="12.4" customHeight="1" x14ac:dyDescent="0.25">
      <c r="A17" s="14" t="s">
        <v>22</v>
      </c>
      <c r="B17" s="14"/>
      <c r="C17" s="14"/>
      <c r="D17" s="14"/>
      <c r="E17" s="14"/>
      <c r="F17" s="15"/>
      <c r="G17" s="16"/>
      <c r="H17" s="18">
        <v>659693178</v>
      </c>
      <c r="I17" s="8"/>
      <c r="J17" s="11">
        <f>G17-H17</f>
        <v>-659693178</v>
      </c>
      <c r="K17" s="11"/>
      <c r="N17" s="8">
        <v>659693178</v>
      </c>
      <c r="O17" s="35"/>
      <c r="P17" s="17"/>
      <c r="R17" s="17">
        <f t="shared" si="1"/>
        <v>-659693178</v>
      </c>
    </row>
    <row r="18" spans="1:20" ht="12.4" customHeight="1" x14ac:dyDescent="0.25">
      <c r="A18" s="138" t="s">
        <v>18</v>
      </c>
      <c r="B18" s="138"/>
      <c r="C18" s="138"/>
      <c r="D18" s="138"/>
      <c r="E18" s="138"/>
      <c r="F18" s="160">
        <v>1408403281.4000001</v>
      </c>
      <c r="G18" s="161"/>
      <c r="H18" s="7">
        <v>11736694.02</v>
      </c>
      <c r="I18" s="8"/>
      <c r="J18" s="7">
        <f>+F18-H18</f>
        <v>1396666587.3800001</v>
      </c>
      <c r="K18" s="7">
        <v>11736694.02</v>
      </c>
      <c r="O18" s="37"/>
      <c r="P18" s="17">
        <f>+N17</f>
        <v>659693178</v>
      </c>
      <c r="R18" s="17">
        <f t="shared" si="1"/>
        <v>647956483.98000002</v>
      </c>
    </row>
    <row r="19" spans="1:20" ht="12.4" customHeight="1" x14ac:dyDescent="0.25">
      <c r="A19" s="136" t="s">
        <v>9</v>
      </c>
      <c r="B19" s="137"/>
      <c r="C19" s="137"/>
      <c r="D19" s="137"/>
      <c r="E19" s="137"/>
      <c r="F19" s="160">
        <v>1870000000</v>
      </c>
      <c r="G19" s="161"/>
      <c r="H19" s="7">
        <v>15583333.34</v>
      </c>
      <c r="I19" s="8"/>
      <c r="J19" s="7">
        <f>+F19-H19</f>
        <v>1854416666.6600001</v>
      </c>
      <c r="K19" s="7">
        <v>15583333.34</v>
      </c>
      <c r="N19" s="8">
        <v>0</v>
      </c>
      <c r="O19" s="37"/>
      <c r="P19" s="17">
        <v>0</v>
      </c>
      <c r="R19" s="17">
        <f t="shared" si="1"/>
        <v>-15583333.34</v>
      </c>
    </row>
    <row r="20" spans="1:20" ht="12.4" customHeight="1" x14ac:dyDescent="0.25">
      <c r="A20" s="136" t="s">
        <v>8</v>
      </c>
      <c r="B20" s="137"/>
      <c r="C20" s="137"/>
      <c r="D20" s="137"/>
      <c r="E20" s="137"/>
      <c r="F20" s="160">
        <v>1400000000</v>
      </c>
      <c r="G20" s="161"/>
      <c r="H20" s="7">
        <v>16760835</v>
      </c>
      <c r="I20" s="8"/>
      <c r="J20" s="7">
        <f>+F20-H20</f>
        <v>1383239165</v>
      </c>
      <c r="K20" s="7">
        <v>5833333</v>
      </c>
      <c r="L20" s="33" t="s">
        <v>26</v>
      </c>
      <c r="N20" s="8">
        <v>0</v>
      </c>
      <c r="O20" s="37"/>
      <c r="P20" s="17">
        <v>0</v>
      </c>
      <c r="R20" s="17">
        <f t="shared" si="1"/>
        <v>-16760835</v>
      </c>
    </row>
    <row r="21" spans="1:20" ht="12.4" customHeight="1" thickBot="1" x14ac:dyDescent="0.3">
      <c r="A21" s="134" t="s">
        <v>13</v>
      </c>
      <c r="B21" s="135"/>
      <c r="C21" s="135"/>
      <c r="D21" s="135"/>
      <c r="E21" s="135"/>
      <c r="F21" s="160">
        <f>SUM(F18:F20)</f>
        <v>4678403281.3999996</v>
      </c>
      <c r="G21" s="161"/>
      <c r="H21" s="10">
        <f>SUM(H11:H20)</f>
        <v>4972822913.9000006</v>
      </c>
      <c r="I21" s="9"/>
      <c r="J21" s="10">
        <f>+SUM(J11:J20)</f>
        <v>-294419632.49999976</v>
      </c>
      <c r="K21" s="10">
        <f>+SUM(K11:K20)</f>
        <v>343142099.35999995</v>
      </c>
      <c r="N21" s="17">
        <f>SUM(N11:N20)</f>
        <v>4629680814.0300007</v>
      </c>
      <c r="O21" s="38">
        <f>SUM(O11:O20)</f>
        <v>33864347.189999998</v>
      </c>
      <c r="P21" s="17">
        <f>SUM(P11:P20)</f>
        <v>3344114984.2799997</v>
      </c>
      <c r="R21" s="17">
        <f t="shared" si="1"/>
        <v>-1628707929.6200008</v>
      </c>
    </row>
    <row r="22" spans="1:20" ht="12.4" customHeight="1" x14ac:dyDescent="0.25">
      <c r="A22" s="1"/>
      <c r="B22" s="2"/>
      <c r="C22" s="2"/>
      <c r="D22" s="130"/>
      <c r="E22" s="130"/>
      <c r="F22" s="12"/>
      <c r="G22" s="13"/>
      <c r="H22" s="29"/>
      <c r="I22" s="6"/>
      <c r="J22" s="5"/>
      <c r="O22" s="8"/>
      <c r="P22" s="17">
        <f>+N16</f>
        <v>1319430176.9400001</v>
      </c>
      <c r="R22" s="17"/>
    </row>
    <row r="23" spans="1:20" ht="12.4" customHeight="1" x14ac:dyDescent="0.25">
      <c r="A23" s="131" t="s">
        <v>15</v>
      </c>
      <c r="B23" s="132"/>
      <c r="C23" s="132"/>
      <c r="D23" s="132"/>
      <c r="E23" s="132"/>
      <c r="F23" s="132"/>
      <c r="G23" s="132"/>
      <c r="H23" s="132"/>
      <c r="I23" s="132"/>
      <c r="J23" s="133"/>
      <c r="N23" s="17"/>
      <c r="O23" s="17"/>
      <c r="P23" s="17">
        <f>+N23</f>
        <v>0</v>
      </c>
      <c r="R23" s="17"/>
      <c r="T23" s="17"/>
    </row>
    <row r="24" spans="1:20" ht="12.4" customHeight="1" x14ac:dyDescent="0.25">
      <c r="A24" s="122"/>
      <c r="B24" s="123"/>
      <c r="C24" s="123"/>
      <c r="D24" s="123"/>
      <c r="E24" s="124"/>
      <c r="F24" s="122"/>
      <c r="G24" s="124"/>
      <c r="H24" s="24"/>
      <c r="I24" s="122"/>
      <c r="J24" s="124"/>
      <c r="K24" s="17"/>
      <c r="N24" s="17"/>
      <c r="O24" s="17"/>
      <c r="P24" s="17">
        <f>+P22+P21</f>
        <v>4663545161.2199993</v>
      </c>
      <c r="R24" s="17"/>
      <c r="T24" s="17"/>
    </row>
    <row r="25" spans="1:20" ht="12.4" customHeight="1" x14ac:dyDescent="0.25">
      <c r="A25" s="122"/>
      <c r="B25" s="123"/>
      <c r="C25" s="123"/>
      <c r="D25" s="123"/>
      <c r="E25" s="124"/>
      <c r="F25" s="122"/>
      <c r="G25" s="124"/>
      <c r="H25" s="24"/>
      <c r="I25" s="122"/>
      <c r="J25" s="124"/>
    </row>
    <row r="26" spans="1:20" ht="12.4" customHeight="1" x14ac:dyDescent="0.25">
      <c r="A26" s="122"/>
      <c r="B26" s="123"/>
      <c r="C26" s="123"/>
      <c r="D26" s="123"/>
      <c r="E26" s="124"/>
      <c r="F26" s="122"/>
      <c r="G26" s="124"/>
      <c r="H26" s="24"/>
      <c r="I26" s="122"/>
      <c r="J26" s="124"/>
      <c r="K26" s="17"/>
      <c r="P26" s="17"/>
      <c r="S26" s="17"/>
    </row>
    <row r="27" spans="1:20" ht="12.4" customHeight="1" x14ac:dyDescent="0.25">
      <c r="A27" s="127"/>
      <c r="B27" s="128"/>
      <c r="C27" s="128"/>
      <c r="D27" s="128"/>
      <c r="E27" s="129"/>
      <c r="F27" s="122"/>
      <c r="G27" s="124"/>
      <c r="H27" s="24"/>
      <c r="I27" s="122"/>
      <c r="J27" s="124"/>
      <c r="L27" s="17"/>
    </row>
    <row r="28" spans="1:20" ht="12.4" customHeight="1" x14ac:dyDescent="0.25">
      <c r="A28" s="122"/>
      <c r="B28" s="123"/>
      <c r="C28" s="123"/>
      <c r="D28" s="123"/>
      <c r="E28" s="124"/>
      <c r="F28" s="122"/>
      <c r="G28" s="124"/>
      <c r="H28" s="24"/>
      <c r="I28" s="122"/>
      <c r="J28" s="124"/>
      <c r="K28" s="17"/>
      <c r="N28" s="17"/>
    </row>
    <row r="29" spans="1:20" ht="12.4" customHeight="1" x14ac:dyDescent="0.25">
      <c r="A29" s="122"/>
      <c r="B29" s="123"/>
      <c r="C29" s="123"/>
      <c r="D29" s="123"/>
      <c r="E29" s="124"/>
      <c r="F29" s="122"/>
      <c r="G29" s="124"/>
      <c r="H29" s="24"/>
      <c r="I29" s="122"/>
      <c r="J29" s="124"/>
      <c r="K29" s="17"/>
    </row>
    <row r="30" spans="1:20" ht="12.4" customHeight="1" x14ac:dyDescent="0.25">
      <c r="A30" s="122"/>
      <c r="B30" s="123"/>
      <c r="C30" s="123"/>
      <c r="D30" s="123"/>
      <c r="E30" s="124"/>
      <c r="F30" s="122"/>
      <c r="G30" s="124"/>
      <c r="H30" s="24"/>
      <c r="I30" s="122"/>
      <c r="J30" s="124"/>
      <c r="K30" s="17"/>
    </row>
    <row r="31" spans="1:20" ht="12.4" customHeight="1" x14ac:dyDescent="0.25">
      <c r="A31" s="119" t="s">
        <v>16</v>
      </c>
      <c r="B31" s="120"/>
      <c r="C31" s="120"/>
      <c r="D31" s="120"/>
      <c r="E31" s="121"/>
      <c r="F31" s="117"/>
      <c r="G31" s="118"/>
      <c r="H31" s="25"/>
      <c r="I31" s="117"/>
      <c r="J31" s="118"/>
    </row>
    <row r="32" spans="1:20" ht="12.4" customHeight="1" x14ac:dyDescent="0.25">
      <c r="A32" s="122"/>
      <c r="B32" s="123"/>
      <c r="C32" s="123"/>
      <c r="D32" s="123"/>
      <c r="E32" s="124"/>
      <c r="F32" s="125"/>
      <c r="G32" s="126"/>
      <c r="H32" s="26"/>
      <c r="I32" s="125"/>
      <c r="J32" s="126"/>
    </row>
    <row r="33" spans="1:13" ht="12.4" customHeight="1" x14ac:dyDescent="0.25">
      <c r="A33" s="114" t="s">
        <v>17</v>
      </c>
      <c r="B33" s="115"/>
      <c r="C33" s="115"/>
      <c r="D33" s="115"/>
      <c r="E33" s="116"/>
      <c r="F33" s="117" t="s">
        <v>14</v>
      </c>
      <c r="G33" s="118"/>
      <c r="H33" s="25"/>
      <c r="I33" s="117"/>
      <c r="J33" s="118"/>
    </row>
    <row r="34" spans="1:13" x14ac:dyDescent="0.25">
      <c r="B34" t="s">
        <v>23</v>
      </c>
      <c r="G34">
        <v>500000000</v>
      </c>
      <c r="H34">
        <v>500000000</v>
      </c>
      <c r="J34">
        <f>G34-H34</f>
        <v>0</v>
      </c>
    </row>
    <row r="35" spans="1:13" x14ac:dyDescent="0.25">
      <c r="B35" t="s">
        <v>24</v>
      </c>
      <c r="G35">
        <v>500000000</v>
      </c>
      <c r="H35">
        <v>167500000</v>
      </c>
      <c r="J35" s="17">
        <v>332500000</v>
      </c>
      <c r="K35" s="28"/>
      <c r="L35" s="17"/>
    </row>
    <row r="36" spans="1:13" x14ac:dyDescent="0.25">
      <c r="H36" s="7"/>
    </row>
    <row r="37" spans="1:13" x14ac:dyDescent="0.25">
      <c r="H37" s="7"/>
    </row>
    <row r="38" spans="1:13" x14ac:dyDescent="0.25">
      <c r="H38" s="7"/>
      <c r="J38" s="17">
        <f>J21+J35</f>
        <v>38080367.500000238</v>
      </c>
      <c r="M38" s="28"/>
    </row>
    <row r="39" spans="1:13" x14ac:dyDescent="0.25">
      <c r="H39" s="7"/>
      <c r="J39" s="17"/>
      <c r="K39" s="17"/>
      <c r="M39" s="32"/>
    </row>
    <row r="40" spans="1:13" x14ac:dyDescent="0.25">
      <c r="H40" s="7"/>
    </row>
    <row r="42" spans="1:13" x14ac:dyDescent="0.25">
      <c r="J42" s="30">
        <v>1396666587.3800001</v>
      </c>
      <c r="K42">
        <v>1396666587.3800001</v>
      </c>
    </row>
    <row r="43" spans="1:13" x14ac:dyDescent="0.25">
      <c r="J43" s="30">
        <v>1854416666.6600001</v>
      </c>
      <c r="K43">
        <v>1854416666.6600001</v>
      </c>
    </row>
    <row r="44" spans="1:13" x14ac:dyDescent="0.25">
      <c r="J44" s="30">
        <v>1383239165.3299999</v>
      </c>
      <c r="K44">
        <v>1383239165</v>
      </c>
    </row>
    <row r="45" spans="1:13" x14ac:dyDescent="0.25">
      <c r="J45" s="31">
        <f>SUM(J42:J44)</f>
        <v>4634322419.3699999</v>
      </c>
      <c r="K45">
        <f>SUM(K42:K44)</f>
        <v>4634322419.04</v>
      </c>
    </row>
    <row r="46" spans="1:13" x14ac:dyDescent="0.25">
      <c r="K46" s="32">
        <f>F21-J45</f>
        <v>44080862.029999733</v>
      </c>
    </row>
    <row r="47" spans="1:13" x14ac:dyDescent="0.25">
      <c r="K47" s="32">
        <f>K46-J38</f>
        <v>6000494.5299994946</v>
      </c>
    </row>
    <row r="66" spans="13:13" x14ac:dyDescent="0.25">
      <c r="M66" s="18">
        <v>45000000</v>
      </c>
    </row>
    <row r="67" spans="13:13" x14ac:dyDescent="0.25">
      <c r="M67" s="18">
        <v>71186441</v>
      </c>
    </row>
  </sheetData>
  <mergeCells count="72">
    <mergeCell ref="F14:G14"/>
    <mergeCell ref="F21:G21"/>
    <mergeCell ref="F20:G20"/>
    <mergeCell ref="F19:G19"/>
    <mergeCell ref="F18:G18"/>
    <mergeCell ref="F15:G15"/>
    <mergeCell ref="O6:O8"/>
    <mergeCell ref="A1:J1"/>
    <mergeCell ref="A2:D4"/>
    <mergeCell ref="E2:G2"/>
    <mergeCell ref="E3:G3"/>
    <mergeCell ref="E4:G4"/>
    <mergeCell ref="H2:I4"/>
    <mergeCell ref="J2:J4"/>
    <mergeCell ref="A7:E8"/>
    <mergeCell ref="F7:G7"/>
    <mergeCell ref="I7:J7"/>
    <mergeCell ref="F8:G8"/>
    <mergeCell ref="I8:J8"/>
    <mergeCell ref="A5:E5"/>
    <mergeCell ref="F5:G5"/>
    <mergeCell ref="I5:J5"/>
    <mergeCell ref="A6:E6"/>
    <mergeCell ref="F6:G6"/>
    <mergeCell ref="I6:J6"/>
    <mergeCell ref="A12:E12"/>
    <mergeCell ref="F12:G12"/>
    <mergeCell ref="A13:E13"/>
    <mergeCell ref="F13:G13"/>
    <mergeCell ref="A9:J9"/>
    <mergeCell ref="A10:E10"/>
    <mergeCell ref="F10:G10"/>
    <mergeCell ref="A11:E11"/>
    <mergeCell ref="F11:G11"/>
    <mergeCell ref="A21:E21"/>
    <mergeCell ref="A14:E14"/>
    <mergeCell ref="A15:E15"/>
    <mergeCell ref="A18:E18"/>
    <mergeCell ref="A20:E20"/>
    <mergeCell ref="A19:E19"/>
    <mergeCell ref="A25:E25"/>
    <mergeCell ref="F25:G25"/>
    <mergeCell ref="I25:J25"/>
    <mergeCell ref="A26:E26"/>
    <mergeCell ref="F26:G26"/>
    <mergeCell ref="I26:J26"/>
    <mergeCell ref="D22:E22"/>
    <mergeCell ref="A23:J23"/>
    <mergeCell ref="A24:E24"/>
    <mergeCell ref="F24:G24"/>
    <mergeCell ref="I24:J24"/>
    <mergeCell ref="A29:E29"/>
    <mergeCell ref="F29:G29"/>
    <mergeCell ref="I29:J29"/>
    <mergeCell ref="A30:E30"/>
    <mergeCell ref="F30:G30"/>
    <mergeCell ref="I30:J30"/>
    <mergeCell ref="A27:E27"/>
    <mergeCell ref="F27:G27"/>
    <mergeCell ref="I27:J27"/>
    <mergeCell ref="A28:E28"/>
    <mergeCell ref="F28:G28"/>
    <mergeCell ref="I28:J28"/>
    <mergeCell ref="A33:E33"/>
    <mergeCell ref="F33:G33"/>
    <mergeCell ref="I33:J33"/>
    <mergeCell ref="A31:E31"/>
    <mergeCell ref="F31:G31"/>
    <mergeCell ref="I31:J31"/>
    <mergeCell ref="A32:E32"/>
    <mergeCell ref="F32:G32"/>
    <mergeCell ref="I32:J32"/>
  </mergeCells>
  <pageMargins left="0.75" right="0.75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showGridLines="0" tabSelected="1" zoomScale="130" zoomScaleNormal="130" workbookViewId="0">
      <selection activeCell="A3" sqref="A3:J3"/>
    </sheetView>
  </sheetViews>
  <sheetFormatPr baseColWidth="10" defaultRowHeight="12.75" x14ac:dyDescent="0.25"/>
  <cols>
    <col min="1" max="3" width="14.5703125" style="41" customWidth="1"/>
    <col min="4" max="4" width="9.140625" style="41" customWidth="1"/>
    <col min="5" max="5" width="8.42578125" style="41" customWidth="1"/>
    <col min="6" max="6" width="3.5703125" style="41" customWidth="1"/>
    <col min="7" max="7" width="19" style="41" customWidth="1"/>
    <col min="8" max="8" width="19.7109375" style="41" customWidth="1"/>
    <col min="9" max="9" width="2.28515625" style="41" customWidth="1"/>
    <col min="10" max="10" width="19.28515625" style="41" customWidth="1"/>
    <col min="11" max="11" width="15.28515625" style="41" customWidth="1"/>
    <col min="12" max="12" width="13.7109375" style="41" customWidth="1"/>
    <col min="13" max="13" width="11.85546875" style="41" customWidth="1"/>
    <col min="14" max="14" width="11.28515625" style="41" customWidth="1"/>
    <col min="15" max="15" width="15.28515625" style="41" customWidth="1"/>
    <col min="16" max="16" width="14.5703125" style="41" customWidth="1"/>
    <col min="17" max="17" width="14.28515625" style="41" bestFit="1" customWidth="1"/>
    <col min="18" max="18" width="3.5703125" style="41" customWidth="1"/>
    <col min="19" max="19" width="14.28515625" style="41" bestFit="1" customWidth="1"/>
    <col min="20" max="20" width="13.5703125" style="41" customWidth="1"/>
    <col min="21" max="21" width="14.7109375" style="41" customWidth="1"/>
    <col min="22" max="16384" width="11.42578125" style="41"/>
  </cols>
  <sheetData>
    <row r="1" spans="1:20" x14ac:dyDescent="0.25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40"/>
    </row>
    <row r="2" spans="1:20" x14ac:dyDescent="0.25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40"/>
    </row>
    <row r="3" spans="1:20" ht="13.5" thickBot="1" x14ac:dyDescent="0.3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40"/>
    </row>
    <row r="4" spans="1:20" ht="12.4" customHeight="1" thickBot="1" x14ac:dyDescent="0.3">
      <c r="A4" s="196" t="s">
        <v>3</v>
      </c>
      <c r="B4" s="197"/>
      <c r="C4" s="197"/>
      <c r="D4" s="197"/>
      <c r="E4" s="198"/>
      <c r="F4" s="202" t="s">
        <v>4</v>
      </c>
      <c r="G4" s="203"/>
      <c r="H4" s="39"/>
      <c r="I4" s="202" t="s">
        <v>1</v>
      </c>
      <c r="J4" s="203"/>
      <c r="K4" s="42"/>
      <c r="P4" s="193"/>
    </row>
    <row r="5" spans="1:20" ht="12.4" customHeight="1" thickBot="1" x14ac:dyDescent="0.3">
      <c r="A5" s="199"/>
      <c r="B5" s="200"/>
      <c r="C5" s="200"/>
      <c r="D5" s="200"/>
      <c r="E5" s="201"/>
      <c r="F5" s="202" t="s">
        <v>5</v>
      </c>
      <c r="G5" s="203"/>
      <c r="H5" s="39"/>
      <c r="I5" s="202" t="s">
        <v>6</v>
      </c>
      <c r="J5" s="203"/>
      <c r="K5" s="42"/>
      <c r="P5" s="194"/>
    </row>
    <row r="6" spans="1:20" ht="12.4" customHeight="1" thickBot="1" x14ac:dyDescent="0.3">
      <c r="A6" s="202" t="s">
        <v>7</v>
      </c>
      <c r="B6" s="204"/>
      <c r="C6" s="204"/>
      <c r="D6" s="204"/>
      <c r="E6" s="204"/>
      <c r="F6" s="204"/>
      <c r="G6" s="204"/>
      <c r="H6" s="204"/>
      <c r="I6" s="204"/>
      <c r="J6" s="203"/>
      <c r="K6" s="42"/>
      <c r="O6" s="41" t="s">
        <v>20</v>
      </c>
      <c r="P6" s="43" t="s">
        <v>28</v>
      </c>
      <c r="Q6" s="44">
        <f>+Q7-H7</f>
        <v>-40795671.019999981</v>
      </c>
    </row>
    <row r="7" spans="1:20" x14ac:dyDescent="0.25">
      <c r="A7" s="205" t="s">
        <v>8</v>
      </c>
      <c r="B7" s="206"/>
      <c r="C7" s="206"/>
      <c r="D7" s="206"/>
      <c r="E7" s="206"/>
      <c r="F7" s="207">
        <v>0</v>
      </c>
      <c r="G7" s="208"/>
      <c r="H7" s="45">
        <v>1186786374.74</v>
      </c>
      <c r="I7" s="46"/>
      <c r="J7" s="47">
        <f>+F7-H7</f>
        <v>-1186786374.74</v>
      </c>
      <c r="K7" s="48"/>
      <c r="L7" s="49">
        <f>62957558</f>
        <v>62957558</v>
      </c>
      <c r="M7" s="41" t="s">
        <v>25</v>
      </c>
      <c r="O7" s="50">
        <f>1123828816.74+10927501.67</f>
        <v>1134756318.4100001</v>
      </c>
      <c r="P7" s="51">
        <v>11234385.310000001</v>
      </c>
      <c r="Q7" s="44">
        <f>+P7+O7</f>
        <v>1145990703.72</v>
      </c>
      <c r="S7" s="44">
        <f t="shared" ref="S7:S17" si="0">+Q7-H7</f>
        <v>-40795671.019999981</v>
      </c>
      <c r="T7" s="44"/>
    </row>
    <row r="8" spans="1:20" x14ac:dyDescent="0.25">
      <c r="A8" s="191" t="s">
        <v>9</v>
      </c>
      <c r="B8" s="192"/>
      <c r="C8" s="192"/>
      <c r="D8" s="192"/>
      <c r="E8" s="192"/>
      <c r="F8" s="181">
        <v>0</v>
      </c>
      <c r="G8" s="182"/>
      <c r="H8" s="52">
        <v>855673654.19000006</v>
      </c>
      <c r="I8" s="53"/>
      <c r="J8" s="54">
        <f>+F8-H8</f>
        <v>-855673654.19000006</v>
      </c>
      <c r="K8" s="48"/>
      <c r="L8" s="49">
        <f>87891113</f>
        <v>87891113</v>
      </c>
      <c r="O8" s="55">
        <v>767782541.12</v>
      </c>
      <c r="P8" s="56">
        <v>15000858.369999999</v>
      </c>
      <c r="Q8" s="44">
        <f t="shared" ref="Q8:Q9" si="1">+P8+O8</f>
        <v>782783399.49000001</v>
      </c>
      <c r="S8" s="44">
        <f t="shared" si="0"/>
        <v>-72890254.700000048</v>
      </c>
    </row>
    <row r="9" spans="1:20" ht="12.4" customHeight="1" x14ac:dyDescent="0.25">
      <c r="A9" s="191" t="s">
        <v>10</v>
      </c>
      <c r="B9" s="192"/>
      <c r="C9" s="192"/>
      <c r="D9" s="192"/>
      <c r="E9" s="192"/>
      <c r="F9" s="181">
        <v>0</v>
      </c>
      <c r="G9" s="182"/>
      <c r="H9" s="57">
        <v>790972226.6099999</v>
      </c>
      <c r="I9" s="53"/>
      <c r="J9" s="54">
        <f>+F9-H9</f>
        <v>-790972226.6099999</v>
      </c>
      <c r="K9" s="48"/>
      <c r="L9" s="49">
        <f>42953627</f>
        <v>42953627</v>
      </c>
      <c r="O9" s="50">
        <f>264936797.95-10927501.67+88973104.46+405036198.82</f>
        <v>748018599.55999994</v>
      </c>
      <c r="P9" s="51">
        <v>7629103.5099999998</v>
      </c>
      <c r="Q9" s="44">
        <f t="shared" si="1"/>
        <v>755647703.06999993</v>
      </c>
      <c r="S9" s="44">
        <f t="shared" si="0"/>
        <v>-35324523.539999962</v>
      </c>
    </row>
    <row r="10" spans="1:20" ht="25.5" customHeight="1" x14ac:dyDescent="0.25">
      <c r="A10" s="191" t="s">
        <v>11</v>
      </c>
      <c r="B10" s="192"/>
      <c r="C10" s="192"/>
      <c r="D10" s="192"/>
      <c r="E10" s="192"/>
      <c r="F10" s="181">
        <v>0</v>
      </c>
      <c r="G10" s="182"/>
      <c r="H10" s="58">
        <v>45000000</v>
      </c>
      <c r="I10" s="53"/>
      <c r="J10" s="54">
        <f>+F10-N60</f>
        <v>-45000000</v>
      </c>
      <c r="K10" s="48"/>
      <c r="L10" s="49">
        <v>45000000</v>
      </c>
      <c r="O10" s="50">
        <v>0</v>
      </c>
      <c r="P10" s="51"/>
      <c r="Q10" s="44">
        <v>0</v>
      </c>
      <c r="S10" s="44">
        <f t="shared" si="0"/>
        <v>-45000000</v>
      </c>
    </row>
    <row r="11" spans="1:20" ht="26.25" customHeight="1" x14ac:dyDescent="0.25">
      <c r="A11" s="191" t="s">
        <v>12</v>
      </c>
      <c r="B11" s="192"/>
      <c r="C11" s="192"/>
      <c r="D11" s="192"/>
      <c r="E11" s="192"/>
      <c r="F11" s="181">
        <v>0</v>
      </c>
      <c r="G11" s="182"/>
      <c r="H11" s="48">
        <v>71186441</v>
      </c>
      <c r="I11" s="53"/>
      <c r="J11" s="54">
        <f>+F11-N61</f>
        <v>-71186441</v>
      </c>
      <c r="K11" s="48"/>
      <c r="L11" s="49">
        <v>71186441</v>
      </c>
      <c r="O11" s="50">
        <v>0</v>
      </c>
      <c r="P11" s="51"/>
      <c r="Q11" s="44">
        <v>0</v>
      </c>
      <c r="S11" s="44">
        <f t="shared" si="0"/>
        <v>-71186441</v>
      </c>
    </row>
    <row r="12" spans="1:20" ht="12.4" customHeight="1" x14ac:dyDescent="0.25">
      <c r="A12" s="59" t="s">
        <v>21</v>
      </c>
      <c r="B12" s="60"/>
      <c r="C12" s="61"/>
      <c r="D12" s="61"/>
      <c r="E12" s="61"/>
      <c r="F12" s="62"/>
      <c r="G12" s="63"/>
      <c r="H12" s="48">
        <v>1319430177</v>
      </c>
      <c r="I12" s="53"/>
      <c r="J12" s="54">
        <f>G12-H12</f>
        <v>-1319430177</v>
      </c>
      <c r="K12" s="48"/>
      <c r="L12" s="49"/>
      <c r="O12" s="64">
        <v>1319430176.9400001</v>
      </c>
      <c r="P12" s="51"/>
      <c r="Q12" s="44"/>
      <c r="S12" s="44">
        <f t="shared" si="0"/>
        <v>-1319430177</v>
      </c>
    </row>
    <row r="13" spans="1:20" ht="12.4" customHeight="1" x14ac:dyDescent="0.25">
      <c r="A13" s="65" t="s">
        <v>22</v>
      </c>
      <c r="B13" s="61"/>
      <c r="C13" s="61"/>
      <c r="D13" s="61"/>
      <c r="E13" s="61"/>
      <c r="F13" s="62"/>
      <c r="G13" s="63"/>
      <c r="H13" s="48">
        <v>659693178</v>
      </c>
      <c r="I13" s="53"/>
      <c r="J13" s="54">
        <f>G13-H13</f>
        <v>-659693178</v>
      </c>
      <c r="K13" s="48"/>
      <c r="L13" s="49"/>
      <c r="O13" s="64">
        <v>659693178</v>
      </c>
      <c r="P13" s="51"/>
      <c r="Q13" s="44"/>
      <c r="S13" s="44">
        <f t="shared" si="0"/>
        <v>-659693178</v>
      </c>
    </row>
    <row r="14" spans="1:20" ht="12.4" customHeight="1" x14ac:dyDescent="0.25">
      <c r="A14" s="189" t="s">
        <v>18</v>
      </c>
      <c r="B14" s="190"/>
      <c r="C14" s="190"/>
      <c r="D14" s="190"/>
      <c r="E14" s="190"/>
      <c r="F14" s="181">
        <v>1408403281.4000001</v>
      </c>
      <c r="G14" s="182"/>
      <c r="H14" s="66">
        <v>11736694.02</v>
      </c>
      <c r="I14" s="53"/>
      <c r="J14" s="67">
        <f>+F14-H14</f>
        <v>1396666587.3800001</v>
      </c>
      <c r="K14" s="66"/>
      <c r="L14" s="68">
        <v>11736694.02</v>
      </c>
      <c r="P14" s="69"/>
      <c r="Q14" s="44">
        <f>+O13</f>
        <v>659693178</v>
      </c>
      <c r="S14" s="44">
        <f t="shared" si="0"/>
        <v>647956483.98000002</v>
      </c>
    </row>
    <row r="15" spans="1:20" ht="12.4" customHeight="1" x14ac:dyDescent="0.25">
      <c r="A15" s="191" t="s">
        <v>9</v>
      </c>
      <c r="B15" s="192"/>
      <c r="C15" s="192"/>
      <c r="D15" s="192"/>
      <c r="E15" s="192"/>
      <c r="F15" s="181">
        <v>1870000000</v>
      </c>
      <c r="G15" s="182"/>
      <c r="H15" s="66">
        <v>15583333.34</v>
      </c>
      <c r="I15" s="53"/>
      <c r="J15" s="67">
        <f>+F15-H15</f>
        <v>1854416666.6600001</v>
      </c>
      <c r="K15" s="66"/>
      <c r="L15" s="68">
        <v>15583333.34</v>
      </c>
      <c r="O15" s="64">
        <v>0</v>
      </c>
      <c r="P15" s="69"/>
      <c r="Q15" s="44">
        <v>0</v>
      </c>
      <c r="S15" s="44">
        <f t="shared" si="0"/>
        <v>-15583333.34</v>
      </c>
    </row>
    <row r="16" spans="1:20" ht="12.4" customHeight="1" x14ac:dyDescent="0.25">
      <c r="A16" s="191" t="s">
        <v>8</v>
      </c>
      <c r="B16" s="192"/>
      <c r="C16" s="192"/>
      <c r="D16" s="192"/>
      <c r="E16" s="192"/>
      <c r="F16" s="181">
        <v>1400000000</v>
      </c>
      <c r="G16" s="182"/>
      <c r="H16" s="66">
        <v>16760835</v>
      </c>
      <c r="I16" s="53"/>
      <c r="J16" s="67">
        <f>+F16-H16</f>
        <v>1383239165</v>
      </c>
      <c r="K16" s="66"/>
      <c r="L16" s="68">
        <v>5833333</v>
      </c>
      <c r="M16" s="41" t="s">
        <v>26</v>
      </c>
      <c r="O16" s="64">
        <v>0</v>
      </c>
      <c r="P16" s="69"/>
      <c r="Q16" s="44">
        <v>0</v>
      </c>
      <c r="S16" s="44">
        <f t="shared" si="0"/>
        <v>-16760835</v>
      </c>
    </row>
    <row r="17" spans="1:21" ht="11.25" customHeight="1" thickBot="1" x14ac:dyDescent="0.3">
      <c r="A17" s="179" t="s">
        <v>31</v>
      </c>
      <c r="B17" s="180"/>
      <c r="C17" s="180"/>
      <c r="D17" s="180"/>
      <c r="E17" s="180"/>
      <c r="F17" s="181">
        <f>SUM(F14:F16)</f>
        <v>4678403281.3999996</v>
      </c>
      <c r="G17" s="182"/>
      <c r="H17" s="70">
        <f>SUM(H7:H16)</f>
        <v>4972822913.9000006</v>
      </c>
      <c r="I17" s="71"/>
      <c r="J17" s="72">
        <f>+SUM(J7:J16)</f>
        <v>-294419632.49999976</v>
      </c>
      <c r="K17" s="73"/>
      <c r="L17" s="74">
        <f>+SUM(L7:L16)</f>
        <v>343142099.35999995</v>
      </c>
      <c r="O17" s="44">
        <f>SUM(O7:O16)</f>
        <v>4629680814.0300007</v>
      </c>
      <c r="P17" s="75">
        <f>SUM(P7:P16)</f>
        <v>33864347.189999998</v>
      </c>
      <c r="Q17" s="44">
        <f>SUM(Q7:Q16)</f>
        <v>3344114984.2799997</v>
      </c>
      <c r="S17" s="44">
        <f t="shared" si="0"/>
        <v>-1628707929.6200008</v>
      </c>
    </row>
    <row r="18" spans="1:21" ht="9.75" customHeight="1" x14ac:dyDescent="0.25">
      <c r="A18" s="76"/>
      <c r="B18" s="77"/>
      <c r="C18" s="77"/>
      <c r="D18" s="77"/>
      <c r="E18" s="77"/>
      <c r="F18" s="62"/>
      <c r="G18" s="63"/>
      <c r="H18" s="70"/>
      <c r="I18" s="71"/>
      <c r="J18" s="72"/>
      <c r="K18" s="78"/>
      <c r="L18" s="79"/>
      <c r="O18" s="44"/>
      <c r="P18" s="80"/>
      <c r="Q18" s="44"/>
      <c r="S18" s="44"/>
    </row>
    <row r="19" spans="1:21" ht="12.75" customHeight="1" x14ac:dyDescent="0.25">
      <c r="A19" s="187" t="s">
        <v>29</v>
      </c>
      <c r="B19" s="188"/>
      <c r="C19" s="188"/>
      <c r="D19" s="77"/>
      <c r="E19" s="77"/>
      <c r="F19" s="62"/>
      <c r="G19" s="63">
        <v>500000000</v>
      </c>
      <c r="H19" s="81">
        <v>500000000</v>
      </c>
      <c r="I19" s="82"/>
      <c r="J19" s="72"/>
      <c r="K19" s="78"/>
      <c r="L19" s="79"/>
      <c r="O19" s="44"/>
      <c r="P19" s="80"/>
      <c r="Q19" s="44"/>
      <c r="S19" s="44"/>
    </row>
    <row r="20" spans="1:21" ht="12" customHeight="1" x14ac:dyDescent="0.25">
      <c r="A20" s="187" t="s">
        <v>30</v>
      </c>
      <c r="B20" s="188"/>
      <c r="C20" s="188"/>
      <c r="D20" s="77"/>
      <c r="E20" s="77"/>
      <c r="F20" s="62"/>
      <c r="G20" s="63">
        <v>500000000</v>
      </c>
      <c r="H20" s="58">
        <v>167500000</v>
      </c>
      <c r="I20" s="82"/>
      <c r="J20" s="67">
        <f>+G20-H20</f>
        <v>332500000</v>
      </c>
      <c r="K20" s="78"/>
      <c r="L20" s="79"/>
      <c r="O20" s="44"/>
      <c r="P20" s="80"/>
      <c r="Q20" s="44"/>
      <c r="S20" s="44"/>
    </row>
    <row r="21" spans="1:21" ht="15.75" customHeight="1" x14ac:dyDescent="0.25">
      <c r="A21" s="179" t="s">
        <v>13</v>
      </c>
      <c r="B21" s="180"/>
      <c r="C21" s="180"/>
      <c r="D21" s="180"/>
      <c r="E21" s="180"/>
      <c r="F21" s="62"/>
      <c r="G21" s="63">
        <f>+G20+G19+F17</f>
        <v>5678403281.3999996</v>
      </c>
      <c r="H21" s="63">
        <f>+H20+H19+H17</f>
        <v>5640322913.9000006</v>
      </c>
      <c r="I21" s="82"/>
      <c r="J21" s="72">
        <f>+J20+J19+J17</f>
        <v>38080367.500000238</v>
      </c>
      <c r="K21" s="78"/>
      <c r="L21" s="79"/>
      <c r="O21" s="44"/>
      <c r="P21" s="80"/>
      <c r="Q21" s="44"/>
      <c r="S21" s="44"/>
    </row>
    <row r="22" spans="1:21" ht="12.4" customHeight="1" thickBot="1" x14ac:dyDescent="0.3">
      <c r="A22" s="83"/>
      <c r="B22" s="84"/>
      <c r="C22" s="84"/>
      <c r="D22" s="183"/>
      <c r="E22" s="183"/>
      <c r="F22" s="85"/>
      <c r="G22" s="86"/>
      <c r="H22" s="87"/>
      <c r="I22" s="88"/>
      <c r="J22" s="89"/>
      <c r="K22" s="90"/>
      <c r="P22" s="64"/>
      <c r="Q22" s="44">
        <f>+O12</f>
        <v>1319430176.9400001</v>
      </c>
      <c r="S22" s="44"/>
    </row>
    <row r="23" spans="1:21" ht="12.4" customHeight="1" x14ac:dyDescent="0.25">
      <c r="A23" s="184" t="s">
        <v>15</v>
      </c>
      <c r="B23" s="185"/>
      <c r="C23" s="185"/>
      <c r="D23" s="185"/>
      <c r="E23" s="185"/>
      <c r="F23" s="185"/>
      <c r="G23" s="185"/>
      <c r="H23" s="185"/>
      <c r="I23" s="185"/>
      <c r="J23" s="186"/>
      <c r="K23" s="91"/>
      <c r="O23" s="44"/>
      <c r="P23" s="44"/>
      <c r="Q23" s="44">
        <f>+O23</f>
        <v>0</v>
      </c>
      <c r="S23" s="44"/>
      <c r="U23" s="44"/>
    </row>
    <row r="24" spans="1:21" ht="12.4" customHeight="1" x14ac:dyDescent="0.25">
      <c r="A24" s="162"/>
      <c r="B24" s="163"/>
      <c r="C24" s="163"/>
      <c r="D24" s="163"/>
      <c r="E24" s="164"/>
      <c r="F24" s="165"/>
      <c r="G24" s="164"/>
      <c r="H24" s="92"/>
      <c r="I24" s="165"/>
      <c r="J24" s="166"/>
      <c r="K24" s="61"/>
      <c r="L24" s="44"/>
    </row>
    <row r="25" spans="1:21" ht="12.4" customHeight="1" x14ac:dyDescent="0.25">
      <c r="A25" s="170" t="s">
        <v>16</v>
      </c>
      <c r="B25" s="171"/>
      <c r="C25" s="171"/>
      <c r="D25" s="171"/>
      <c r="E25" s="172"/>
      <c r="F25" s="173"/>
      <c r="G25" s="174"/>
      <c r="H25" s="93"/>
      <c r="I25" s="173"/>
      <c r="J25" s="175"/>
      <c r="K25" s="94"/>
    </row>
    <row r="26" spans="1:21" ht="12.4" customHeight="1" x14ac:dyDescent="0.25">
      <c r="A26" s="162"/>
      <c r="B26" s="163"/>
      <c r="C26" s="163"/>
      <c r="D26" s="163"/>
      <c r="E26" s="164"/>
      <c r="F26" s="176"/>
      <c r="G26" s="177"/>
      <c r="H26" s="95"/>
      <c r="I26" s="176"/>
      <c r="J26" s="178"/>
      <c r="K26" s="96"/>
    </row>
    <row r="27" spans="1:21" ht="12.4" customHeight="1" thickBot="1" x14ac:dyDescent="0.3">
      <c r="A27" s="167" t="s">
        <v>17</v>
      </c>
      <c r="B27" s="168"/>
      <c r="C27" s="168"/>
      <c r="D27" s="168"/>
      <c r="E27" s="169"/>
      <c r="F27" s="97"/>
      <c r="G27" s="98">
        <f>+G21</f>
        <v>5678403281.3999996</v>
      </c>
      <c r="H27" s="98">
        <f>+H21</f>
        <v>5640322913.9000006</v>
      </c>
      <c r="I27" s="99"/>
      <c r="J27" s="100">
        <f>+J21</f>
        <v>38080367.500000238</v>
      </c>
      <c r="K27" s="94"/>
    </row>
    <row r="28" spans="1:21" x14ac:dyDescent="0.25">
      <c r="A28" s="101"/>
      <c r="B28" s="101"/>
      <c r="C28" s="101"/>
      <c r="D28" s="101"/>
      <c r="E28" s="101"/>
      <c r="F28" s="101"/>
      <c r="G28" s="102"/>
      <c r="H28" s="102"/>
      <c r="I28" s="102"/>
      <c r="J28" s="102"/>
      <c r="K28" s="101"/>
    </row>
    <row r="29" spans="1:21" x14ac:dyDescent="0.25">
      <c r="A29" s="101"/>
      <c r="B29" s="101"/>
      <c r="C29" s="101"/>
      <c r="D29" s="101"/>
      <c r="E29" s="101"/>
      <c r="F29" s="101"/>
      <c r="G29" s="102"/>
      <c r="H29" s="102"/>
      <c r="I29" s="103"/>
      <c r="J29" s="102"/>
      <c r="K29" s="104"/>
      <c r="L29" s="105"/>
      <c r="M29" s="44"/>
    </row>
    <row r="30" spans="1:21" x14ac:dyDescent="0.25">
      <c r="G30" s="106"/>
      <c r="H30" s="107"/>
      <c r="I30" s="108"/>
      <c r="J30" s="106"/>
    </row>
    <row r="31" spans="1:21" x14ac:dyDescent="0.25">
      <c r="G31" s="107"/>
      <c r="H31" s="107"/>
      <c r="I31" s="108"/>
      <c r="J31" s="106"/>
    </row>
    <row r="32" spans="1:21" x14ac:dyDescent="0.25">
      <c r="G32" s="106"/>
      <c r="H32" s="107"/>
      <c r="I32" s="108"/>
      <c r="J32" s="106"/>
      <c r="K32" s="44"/>
      <c r="N32" s="105"/>
    </row>
    <row r="33" spans="8:14" x14ac:dyDescent="0.25">
      <c r="H33" s="64"/>
      <c r="I33" s="109"/>
      <c r="J33" s="44"/>
      <c r="K33" s="44"/>
      <c r="L33" s="44"/>
      <c r="N33" s="110"/>
    </row>
    <row r="34" spans="8:14" x14ac:dyDescent="0.25">
      <c r="H34" s="64"/>
      <c r="I34" s="109"/>
    </row>
    <row r="36" spans="8:14" x14ac:dyDescent="0.25">
      <c r="J36" s="111"/>
      <c r="K36" s="111"/>
      <c r="L36" s="41">
        <v>1396666587.3800001</v>
      </c>
    </row>
    <row r="37" spans="8:14" x14ac:dyDescent="0.25">
      <c r="J37" s="111"/>
      <c r="K37" s="111"/>
      <c r="L37" s="41">
        <v>1854416666.6600001</v>
      </c>
    </row>
    <row r="38" spans="8:14" x14ac:dyDescent="0.25">
      <c r="J38" s="111"/>
      <c r="K38" s="111"/>
      <c r="L38" s="41">
        <v>1383239165</v>
      </c>
    </row>
    <row r="39" spans="8:14" x14ac:dyDescent="0.25">
      <c r="J39" s="112"/>
      <c r="K39" s="112"/>
      <c r="L39" s="41">
        <f>SUM(L36:L38)</f>
        <v>4634322419.04</v>
      </c>
    </row>
    <row r="40" spans="8:14" x14ac:dyDescent="0.25">
      <c r="L40" s="110">
        <f>F17-J39</f>
        <v>4678403281.3999996</v>
      </c>
    </row>
    <row r="41" spans="8:14" x14ac:dyDescent="0.25">
      <c r="L41" s="110">
        <f>L40-J32</f>
        <v>4678403281.3999996</v>
      </c>
    </row>
    <row r="60" spans="14:14" x14ac:dyDescent="0.25">
      <c r="N60" s="113">
        <v>45000000</v>
      </c>
    </row>
    <row r="61" spans="14:14" x14ac:dyDescent="0.25">
      <c r="N61" s="113">
        <v>71186441</v>
      </c>
    </row>
  </sheetData>
  <mergeCells count="43">
    <mergeCell ref="P4:P5"/>
    <mergeCell ref="A1:J1"/>
    <mergeCell ref="A2:J2"/>
    <mergeCell ref="A3:J3"/>
    <mergeCell ref="A8:E8"/>
    <mergeCell ref="F8:G8"/>
    <mergeCell ref="A4:E5"/>
    <mergeCell ref="F4:G4"/>
    <mergeCell ref="I4:J4"/>
    <mergeCell ref="F5:G5"/>
    <mergeCell ref="I5:J5"/>
    <mergeCell ref="A6:J6"/>
    <mergeCell ref="A7:E7"/>
    <mergeCell ref="F7:G7"/>
    <mergeCell ref="A9:E9"/>
    <mergeCell ref="F9:G9"/>
    <mergeCell ref="A10:E10"/>
    <mergeCell ref="F10:G10"/>
    <mergeCell ref="A11:E11"/>
    <mergeCell ref="F11:G11"/>
    <mergeCell ref="A14:E14"/>
    <mergeCell ref="F14:G14"/>
    <mergeCell ref="A15:E15"/>
    <mergeCell ref="F15:G15"/>
    <mergeCell ref="A16:E16"/>
    <mergeCell ref="F16:G16"/>
    <mergeCell ref="A17:E17"/>
    <mergeCell ref="F17:G17"/>
    <mergeCell ref="D22:E22"/>
    <mergeCell ref="A23:J23"/>
    <mergeCell ref="A19:C19"/>
    <mergeCell ref="A20:C20"/>
    <mergeCell ref="A21:E21"/>
    <mergeCell ref="A24:E24"/>
    <mergeCell ref="F24:G24"/>
    <mergeCell ref="I24:J24"/>
    <mergeCell ref="A27:E27"/>
    <mergeCell ref="A25:E25"/>
    <mergeCell ref="F25:G25"/>
    <mergeCell ref="I25:J25"/>
    <mergeCell ref="A26:E26"/>
    <mergeCell ref="F26:G26"/>
    <mergeCell ref="I26:J26"/>
  </mergeCells>
  <printOptions horizontalCentered="1"/>
  <pageMargins left="0.7" right="0.7" top="0.75" bottom="0.75" header="0.3" footer="0.3"/>
  <pageSetup scale="9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XXGET_GL_Evolución_15_Endeudam_</vt:lpstr>
      <vt:lpstr>XXGET_GL_Evolución_15_Endeu (2</vt:lpstr>
      <vt:lpstr>'XXGET_GL_Evolución_15_Endeu (2'!Área_de_impresión</vt:lpstr>
      <vt:lpstr>XXGET_GL_Evolución_15_Endeudam_!Área_de_impresión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Flor Mebil Perez Moreno</dc:creator>
  <cp:lastModifiedBy>Gerardo Garcia Reyes</cp:lastModifiedBy>
  <cp:lastPrinted>2026-03-11T22:57:10Z</cp:lastPrinted>
  <dcterms:created xsi:type="dcterms:W3CDTF">2026-01-29T23:15:28Z</dcterms:created>
  <dcterms:modified xsi:type="dcterms:W3CDTF">2026-03-11T22:57:52Z</dcterms:modified>
</cp:coreProperties>
</file>