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455"/>
  </bookViews>
  <sheets>
    <sheet name="Hoja1 (2)" sheetId="2" r:id="rId1"/>
  </sheets>
  <definedNames>
    <definedName name="_xlnm.Print_Area" localSheetId="0">'Hoja1 (2)'!$A$1:$I$34</definedName>
    <definedName name="_xlnm.Print_Titles" localSheetId="0">'Hoja1 (2)'!$1:$4</definedName>
  </definedNames>
  <calcPr calcId="152511" calcMode="manual"/>
</workbook>
</file>

<file path=xl/calcChain.xml><?xml version="1.0" encoding="utf-8"?>
<calcChain xmlns="http://schemas.openxmlformats.org/spreadsheetml/2006/main">
  <c r="H8" i="2" l="1"/>
  <c r="H18" i="2"/>
  <c r="T26" i="2"/>
  <c r="T25" i="2"/>
  <c r="I9" i="2"/>
  <c r="I8" i="2" s="1"/>
  <c r="H9" i="2"/>
  <c r="E14" i="2"/>
  <c r="U13" i="2"/>
  <c r="V13" i="2"/>
  <c r="W13" i="2" s="1"/>
  <c r="Y13" i="2" s="1"/>
  <c r="G14" i="2"/>
  <c r="T15" i="2" s="1"/>
  <c r="U15" i="2"/>
  <c r="D13" i="2"/>
  <c r="T13" i="2" s="1"/>
  <c r="E13" i="2"/>
  <c r="E10" i="2"/>
  <c r="E9" i="2" s="1"/>
  <c r="E8" i="2" s="1"/>
  <c r="C23" i="2"/>
  <c r="C13" i="2"/>
  <c r="C9" i="2"/>
  <c r="J9" i="2" s="1"/>
  <c r="F9" i="2"/>
  <c r="F8" i="2" s="1"/>
  <c r="G25" i="2"/>
  <c r="G24" i="2"/>
  <c r="F13" i="2"/>
  <c r="F23" i="2"/>
  <c r="G23" i="2"/>
  <c r="T9" i="2" l="1"/>
  <c r="D8" i="2"/>
  <c r="T19" i="2"/>
  <c r="T10" i="2"/>
  <c r="C8" i="2"/>
  <c r="V11" i="2"/>
  <c r="G13" i="2"/>
  <c r="U25" i="2" s="1"/>
  <c r="G10" i="2"/>
  <c r="G18" i="2" l="1"/>
  <c r="V18" i="2" s="1"/>
  <c r="G9" i="2"/>
  <c r="T8" i="2"/>
  <c r="G8" i="2"/>
  <c r="C18" i="2"/>
</calcChain>
</file>

<file path=xl/sharedStrings.xml><?xml version="1.0" encoding="utf-8"?>
<sst xmlns="http://schemas.openxmlformats.org/spreadsheetml/2006/main" count="58" uniqueCount="48">
  <si>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</si>
  <si>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</si>
  <si>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</si>
  <si>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</si>
  <si>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</si>
  <si>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</si>
  <si>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</si>
  <si>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</si>
  <si>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</si>
  <si>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</si>
  <si>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</si>
  <si>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</si>
  <si>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</si>
  <si>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</si>
  <si>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</si>
  <si>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</si>
  <si>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</si>
  <si>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</si>
  <si>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</si>
  <si>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</si>
  <si>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</si>
  <si>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</si>
  <si>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</si>
  <si>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</si>
  <si>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</si>
  <si>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</si>
  <si>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</si>
  <si>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</si>
  <si>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</si>
  <si>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</si>
  <si>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</si>
  <si>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</si>
  <si>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</si>
  <si>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</si>
  <si>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</si>
  <si>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</si>
  <si>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</si>
  <si>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4. Deuda Contingente 1 (informativo)</t>
  </si>
  <si>
    <t>(o)</t>
  </si>
  <si>
    <t>Pactado (m)</t>
  </si>
  <si>
    <t>GOBIERNO DEL ESTADO DE TABASCO, PODER EJECUTIVO (a)</t>
  </si>
  <si>
    <t>0 </t>
  </si>
  <si>
    <t> 0</t>
  </si>
  <si>
    <t xml:space="preserve">(PESOS)    </t>
  </si>
  <si>
    <t>Saldo Final del Periodo (h)
h=d+e-f+g</t>
  </si>
  <si>
    <t>Saldo al 31 de diciembre de 2024 (d)</t>
  </si>
  <si>
    <t>TASA DE INTERES COMPUESTA POR ADELANTADO 28 DIAS +0.18</t>
  </si>
  <si>
    <t>Del 1 de enero al 31 de diciembre 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</si>
</sst>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3" fontId="2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justify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justify" vertical="center" wrapText="1"/>
    </xf>
    <xf numFmtId="3" fontId="4" fillId="0" borderId="3" xfId="0" applyNumberFormat="1" applyFont="1" applyBorder="1" applyAlignment="1">
      <alignment horizontal="justify" vertical="center" wrapText="1"/>
    </xf>
    <xf numFmtId="3" fontId="3" fillId="0" borderId="0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3" fontId="5" fillId="3" borderId="3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justify" vertical="center"/>
    </xf>
    <xf numFmtId="3" fontId="3" fillId="3" borderId="3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justify" vertical="center" wrapText="1"/>
    </xf>
    <xf numFmtId="3" fontId="3" fillId="3" borderId="3" xfId="0" applyNumberFormat="1" applyFont="1" applyFill="1" applyBorder="1" applyAlignment="1">
      <alignment horizontal="justify" vertical="center" wrapText="1"/>
    </xf>
    <xf numFmtId="3" fontId="3" fillId="0" borderId="3" xfId="0" applyNumberFormat="1" applyFont="1" applyBorder="1" applyAlignment="1">
      <alignment vertical="center"/>
    </xf>
    <xf numFmtId="3" fontId="2" fillId="3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justify" vertical="center" wrapText="1"/>
    </xf>
    <xf numFmtId="3" fontId="2" fillId="3" borderId="3" xfId="0" applyNumberFormat="1" applyFont="1" applyFill="1" applyBorder="1" applyAlignment="1">
      <alignment horizontal="justify" vertical="center" wrapText="1"/>
    </xf>
    <xf numFmtId="3" fontId="2" fillId="0" borderId="3" xfId="0" applyNumberFormat="1" applyFont="1" applyBorder="1" applyAlignment="1">
      <alignment horizontal="justify" vertical="center" wrapText="1"/>
    </xf>
    <xf numFmtId="0" fontId="4" fillId="0" borderId="11" xfId="0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justify" vertical="center" wrapText="1"/>
    </xf>
    <xf numFmtId="3" fontId="2" fillId="0" borderId="1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2" borderId="7" xfId="0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4" fillId="0" borderId="11" xfId="0" applyFont="1" applyBorder="1" applyAlignment="1">
      <alignment horizontal="justify" vertical="center" wrapText="1"/>
    </xf>
    <xf numFmtId="164" fontId="3" fillId="0" borderId="0" xfId="1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7" fillId="0" borderId="0" xfId="0" applyFont="1"/>
    <xf numFmtId="0" fontId="8" fillId="4" borderId="0" xfId="0" applyFont="1" applyFill="1" applyAlignment="1">
      <alignment wrapText="1"/>
    </xf>
    <xf numFmtId="0" fontId="9" fillId="0" borderId="13" xfId="0" applyFont="1" applyBorder="1" applyAlignment="1">
      <alignment horizontal="right" vertical="center"/>
    </xf>
    <xf numFmtId="43" fontId="3" fillId="0" borderId="0" xfId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3" borderId="3" xfId="0" applyNumberFormat="1" applyFont="1" applyFill="1" applyBorder="1" applyAlignment="1">
      <alignment horizontal="justify" vertical="center"/>
    </xf>
    <xf numFmtId="3" fontId="3" fillId="0" borderId="13" xfId="0" applyNumberFormat="1" applyFont="1" applyBorder="1" applyAlignment="1">
      <alignment vertical="center"/>
    </xf>
    <xf numFmtId="164" fontId="3" fillId="3" borderId="10" xfId="1" applyNumberFormat="1" applyFont="1" applyFill="1" applyBorder="1" applyAlignment="1">
      <alignment horizontal="right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43" fontId="2" fillId="3" borderId="3" xfId="0" applyNumberFormat="1" applyFont="1" applyFill="1" applyBorder="1" applyAlignment="1">
      <alignment horizontal="right" vertical="center" wrapText="1"/>
    </xf>
    <xf numFmtId="43" fontId="3" fillId="0" borderId="13" xfId="0" applyNumberFormat="1" applyFont="1" applyBorder="1" applyAlignment="1">
      <alignment vertical="center"/>
    </xf>
    <xf numFmtId="43" fontId="3" fillId="3" borderId="3" xfId="1" applyFont="1" applyFill="1" applyBorder="1" applyAlignment="1">
      <alignment horizontal="right" vertical="center" wrapText="1"/>
    </xf>
    <xf numFmtId="43" fontId="3" fillId="3" borderId="3" xfId="0" applyNumberFormat="1" applyFont="1" applyFill="1" applyBorder="1" applyAlignment="1">
      <alignment horizontal="right" vertical="center" wrapText="1"/>
    </xf>
    <xf numFmtId="164" fontId="6" fillId="3" borderId="3" xfId="1" applyNumberFormat="1" applyFont="1" applyFill="1" applyBorder="1" applyAlignment="1">
      <alignment horizontal="right" vertical="center" wrapText="1"/>
    </xf>
    <xf numFmtId="3" fontId="9" fillId="0" borderId="13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381000</xdr:colOff>
      <xdr:row>2</xdr:row>
      <xdr:rowOff>161925</xdr:rowOff>
    </xdr:from>
    <xdr:to>
      <xdr:col>24</xdr:col>
      <xdr:colOff>657226</xdr:colOff>
      <xdr:row>5</xdr:row>
      <xdr:rowOff>333375</xdr:rowOff>
    </xdr:to>
    <xdr:pic>
      <xdr:nvPicPr>
        <xdr:cNvPr id="214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0" y="523875"/>
          <a:ext cx="1828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753718</xdr:colOff>
      <xdr:row>0</xdr:row>
      <xdr:rowOff>49695</xdr:rowOff>
    </xdr:from>
    <xdr:to>
      <xdr:col>8</xdr:col>
      <xdr:colOff>953743</xdr:colOff>
      <xdr:row>3</xdr:row>
      <xdr:rowOff>1435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99" b="14512"/>
        <a:stretch/>
      </xdr:blipFill>
      <xdr:spPr bwMode="auto">
        <a:xfrm>
          <a:off x="9201979" y="49695"/>
          <a:ext cx="1343025" cy="523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tabSelected="1" zoomScale="115" zoomScaleNormal="115" zoomScaleSheetLayoutView="110" workbookViewId="0">
      <selection activeCell="A2" sqref="A2:I2"/>
    </sheetView>
  </sheetViews>
  <sheetFormatPr baseColWidth="10" defaultColWidth="9.140625" defaultRowHeight="14.25" x14ac:dyDescent="0.25"/>
  <cols>
    <col min="1" max="1" width="14.42578125" style="27" customWidth="1"/>
    <col min="2" max="2" width="21.7109375" style="27" customWidth="1"/>
    <col min="3" max="3" width="17.140625" style="27" customWidth="1"/>
    <col min="4" max="4" width="19.85546875" style="27" customWidth="1"/>
    <col min="5" max="5" width="19.28515625" style="27" customWidth="1"/>
    <col min="6" max="6" width="17.42578125" style="56" customWidth="1"/>
    <col min="7" max="7" width="16.85546875" style="27" customWidth="1"/>
    <col min="8" max="8" width="17.140625" style="27" customWidth="1"/>
    <col min="9" max="9" width="16.85546875" style="56" customWidth="1"/>
    <col min="10" max="10" width="18.7109375" style="27" hidden="1" customWidth="1"/>
    <col min="11" max="12" width="18.7109375" style="27" customWidth="1"/>
    <col min="13" max="13" width="36.140625" style="27" customWidth="1"/>
    <col min="14" max="19" width="18.7109375" style="27" customWidth="1"/>
    <col min="20" max="20" width="22.140625" style="27" customWidth="1"/>
    <col min="21" max="21" width="18.7109375" style="27" customWidth="1"/>
    <col min="22" max="22" width="15.7109375" style="27" bestFit="1" customWidth="1"/>
    <col min="23" max="23" width="14.140625" style="27" bestFit="1" customWidth="1"/>
    <col min="24" max="24" width="9.140625" style="27"/>
    <col min="25" max="25" width="14.140625" style="27" bestFit="1" customWidth="1"/>
    <col min="26" max="16384" width="9.140625" style="27"/>
  </cols>
  <sheetData>
    <row r="1" spans="1:25" ht="15" x14ac:dyDescent="0.25">
      <c r="A1" s="81" t="s">
        <v>40</v>
      </c>
      <c r="B1" s="81"/>
      <c r="C1" s="81"/>
      <c r="D1" s="81"/>
      <c r="E1" s="81"/>
      <c r="F1" s="81"/>
      <c r="G1" s="81"/>
      <c r="H1" s="81"/>
      <c r="I1" s="81"/>
      <c r="J1"/>
      <c r="K1"/>
      <c r="L1"/>
      <c r="M1"/>
      <c r="N1"/>
      <c r="O1"/>
      <c r="P1"/>
      <c r="Q1"/>
      <c r="R1"/>
      <c r="S1"/>
    </row>
    <row r="2" spans="1:25" ht="14.1" customHeight="1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/>
      <c r="K2"/>
      <c r="L2"/>
      <c r="M2"/>
      <c r="N2"/>
      <c r="O2"/>
      <c r="P2"/>
      <c r="Q2"/>
      <c r="R2"/>
      <c r="S2"/>
    </row>
    <row r="3" spans="1:25" ht="17.100000000000001" customHeight="1" x14ac:dyDescent="0.2">
      <c r="A3" s="82" t="s">
        <v>47</v>
      </c>
      <c r="B3" s="82"/>
      <c r="C3" s="82"/>
      <c r="D3" s="82"/>
      <c r="E3" s="82"/>
      <c r="F3" s="82"/>
      <c r="G3" s="82"/>
      <c r="H3" s="82"/>
      <c r="I3" s="82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25" ht="17.100000000000001" customHeight="1" x14ac:dyDescent="0.2">
      <c r="A4" s="82" t="s">
        <v>43</v>
      </c>
      <c r="B4" s="82"/>
      <c r="C4" s="82"/>
      <c r="D4" s="82"/>
      <c r="E4" s="82"/>
      <c r="F4" s="82"/>
      <c r="G4" s="82"/>
      <c r="H4" s="82"/>
      <c r="I4" s="82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25" ht="17.100000000000001" customHeight="1" thickBot="1" x14ac:dyDescent="0.25">
      <c r="A5" s="61"/>
      <c r="B5" s="61"/>
      <c r="C5" s="61"/>
      <c r="D5" s="61"/>
      <c r="E5" s="76"/>
      <c r="F5" s="71"/>
      <c r="G5" s="61"/>
      <c r="H5" s="80"/>
      <c r="I5" s="67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25" ht="27" customHeight="1" x14ac:dyDescent="0.2">
      <c r="A6" s="83" t="s">
        <v>1</v>
      </c>
      <c r="B6" s="84"/>
      <c r="C6" s="87" t="s">
        <v>45</v>
      </c>
      <c r="D6" s="87" t="s">
        <v>2</v>
      </c>
      <c r="E6" s="87" t="s">
        <v>3</v>
      </c>
      <c r="F6" s="89" t="s">
        <v>4</v>
      </c>
      <c r="G6" s="87" t="s">
        <v>44</v>
      </c>
      <c r="H6" s="87" t="s">
        <v>5</v>
      </c>
      <c r="I6" s="89" t="s">
        <v>6</v>
      </c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25" ht="81.75" customHeight="1" thickBot="1" x14ac:dyDescent="0.25">
      <c r="A7" s="85"/>
      <c r="B7" s="86"/>
      <c r="C7" s="88"/>
      <c r="D7" s="88"/>
      <c r="E7" s="88"/>
      <c r="F7" s="90"/>
      <c r="G7" s="88"/>
      <c r="H7" s="88"/>
      <c r="I7" s="90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25" ht="15" x14ac:dyDescent="0.25">
      <c r="A8" s="91" t="s">
        <v>7</v>
      </c>
      <c r="B8" s="91"/>
      <c r="C8" s="28">
        <f>+C9+C13</f>
        <v>5046157305.4499998</v>
      </c>
      <c r="D8" s="28">
        <f>+D9+D13</f>
        <v>4678403281.3999996</v>
      </c>
      <c r="E8" s="28">
        <f>+E9+E13</f>
        <v>4972822913.4799995</v>
      </c>
      <c r="F8" s="28">
        <f>+F9+F13</f>
        <v>0</v>
      </c>
      <c r="G8" s="28">
        <f>+C8+D8-E8+F8</f>
        <v>4751737673.3699989</v>
      </c>
      <c r="H8" s="28">
        <f>+H9</f>
        <v>440035029.38999999</v>
      </c>
      <c r="I8" s="29">
        <f>+I9</f>
        <v>12046099.220000001</v>
      </c>
      <c r="T8" s="64">
        <f>+C8+D8-E8</f>
        <v>4751737673.3699989</v>
      </c>
      <c r="W8" s="56"/>
    </row>
    <row r="9" spans="1:25" ht="15" x14ac:dyDescent="0.25">
      <c r="A9" s="91" t="s">
        <v>8</v>
      </c>
      <c r="B9" s="91"/>
      <c r="C9" s="30">
        <f>+C10</f>
        <v>309988746.44999999</v>
      </c>
      <c r="D9" s="31">
        <v>0</v>
      </c>
      <c r="E9" s="30">
        <f>+E10</f>
        <v>343142099.44999999</v>
      </c>
      <c r="F9" s="28">
        <f>F10</f>
        <v>33153353.039999999</v>
      </c>
      <c r="G9" s="28">
        <f>G10</f>
        <v>3.9999999105930328E-2</v>
      </c>
      <c r="H9" s="28">
        <f>+H10</f>
        <v>440035029.38999999</v>
      </c>
      <c r="I9" s="29">
        <f>+I10</f>
        <v>12046099.220000001</v>
      </c>
      <c r="J9" s="56">
        <f>+C9-E9+F9</f>
        <v>3.9999999105930328E-2</v>
      </c>
      <c r="K9" s="56"/>
      <c r="L9" s="56"/>
      <c r="M9" s="56"/>
      <c r="N9" s="56"/>
      <c r="O9" s="56"/>
      <c r="P9" s="56"/>
      <c r="Q9" s="56"/>
      <c r="R9" s="56"/>
      <c r="S9" s="56"/>
      <c r="T9" s="56">
        <f>+C9+D9-E9+F9</f>
        <v>3.9999999105930328E-2</v>
      </c>
      <c r="U9" s="56"/>
      <c r="W9" s="56"/>
    </row>
    <row r="10" spans="1:25" ht="28.5" x14ac:dyDescent="0.25">
      <c r="A10" s="1"/>
      <c r="B10" s="2" t="s">
        <v>9</v>
      </c>
      <c r="C10" s="33">
        <v>309988746.44999999</v>
      </c>
      <c r="D10" s="34">
        <v>0</v>
      </c>
      <c r="E10" s="77">
        <f>309988746.45+33153353</f>
        <v>343142099.44999999</v>
      </c>
      <c r="F10" s="32">
        <v>33153353.039999999</v>
      </c>
      <c r="G10" s="35">
        <f>+C10+D10-E10+F10</f>
        <v>3.9999999105930328E-2</v>
      </c>
      <c r="H10" s="79">
        <v>440035029.38999999</v>
      </c>
      <c r="I10" s="37">
        <v>12046099.220000001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64">
        <f>+C10+D10-E10+F10</f>
        <v>3.9999999105930328E-2</v>
      </c>
      <c r="V10" s="56"/>
      <c r="W10" s="56"/>
    </row>
    <row r="11" spans="1:25" ht="15" x14ac:dyDescent="0.25">
      <c r="A11" s="3"/>
      <c r="B11" s="2" t="s">
        <v>10</v>
      </c>
      <c r="C11" s="38">
        <v>0</v>
      </c>
      <c r="D11" s="39">
        <v>0</v>
      </c>
      <c r="E11" s="70"/>
      <c r="F11" s="41"/>
      <c r="G11" s="40"/>
      <c r="H11" s="36" t="s">
        <v>42</v>
      </c>
      <c r="I11" s="37" t="s">
        <v>42</v>
      </c>
      <c r="J11" s="56"/>
      <c r="K11" s="56"/>
      <c r="L11" s="56"/>
      <c r="M11" s="56"/>
      <c r="O11" s="56"/>
      <c r="P11" s="56"/>
      <c r="Q11" s="56"/>
      <c r="R11" s="56"/>
      <c r="S11" s="56"/>
      <c r="V11" s="56">
        <f>+C9+F10</f>
        <v>343142099.49000001</v>
      </c>
    </row>
    <row r="12" spans="1:25" ht="28.5" x14ac:dyDescent="0.25">
      <c r="A12" s="3"/>
      <c r="B12" s="2" t="s">
        <v>11</v>
      </c>
      <c r="C12" s="34">
        <v>0</v>
      </c>
      <c r="D12" s="39">
        <v>0</v>
      </c>
      <c r="E12" s="40"/>
      <c r="F12" s="41">
        <v>0</v>
      </c>
      <c r="G12" s="40"/>
      <c r="H12" s="36" t="s">
        <v>42</v>
      </c>
      <c r="I12" s="37" t="s">
        <v>42</v>
      </c>
      <c r="M12" s="56"/>
      <c r="N12" s="68"/>
    </row>
    <row r="13" spans="1:25" ht="15" x14ac:dyDescent="0.25">
      <c r="A13" s="92" t="s">
        <v>12</v>
      </c>
      <c r="B13" s="92"/>
      <c r="C13" s="32">
        <f>+C14</f>
        <v>4736168559</v>
      </c>
      <c r="D13" s="75">
        <f>+D14</f>
        <v>4678403281.3999996</v>
      </c>
      <c r="E13" s="75">
        <f>+E14</f>
        <v>4629680814.0299997</v>
      </c>
      <c r="F13" s="30">
        <f>+F14</f>
        <v>-33153353.039999999</v>
      </c>
      <c r="G13" s="28">
        <f>G14</f>
        <v>4751737673.3299999</v>
      </c>
      <c r="H13" s="42" t="s">
        <v>41</v>
      </c>
      <c r="I13" s="29" t="s">
        <v>41</v>
      </c>
      <c r="K13" s="69"/>
      <c r="N13" s="68"/>
      <c r="T13" s="64">
        <f>+C13+D13-E13+F13</f>
        <v>4751737673.3299999</v>
      </c>
      <c r="U13" s="74">
        <f>1123828816.74+264936797.95-10927501.67+10927501.67+1408403281.4+767782541.12+659693178+405036198.82</f>
        <v>4629680814.0299997</v>
      </c>
      <c r="V13" s="77">
        <f>33153353</f>
        <v>33153353</v>
      </c>
      <c r="W13" s="56">
        <f>+V13+U13</f>
        <v>4662834167.0299997</v>
      </c>
      <c r="X13" s="33">
        <v>309988746.44999999</v>
      </c>
      <c r="Y13" s="56">
        <f>+X13+W13</f>
        <v>4972822913.4799995</v>
      </c>
    </row>
    <row r="14" spans="1:25" ht="28.5" x14ac:dyDescent="0.25">
      <c r="A14" s="1"/>
      <c r="B14" s="2" t="s">
        <v>13</v>
      </c>
      <c r="C14" s="32">
        <v>4736168559</v>
      </c>
      <c r="D14" s="74">
        <v>4678403281.3999996</v>
      </c>
      <c r="E14" s="74">
        <f>1123828816.74+264936797.95-10927501.67+10927501.67+1408403281.4+767782541.12+659693178+405036198.82</f>
        <v>4629680814.0299997</v>
      </c>
      <c r="F14" s="41">
        <v>-33153353.039999999</v>
      </c>
      <c r="G14" s="35">
        <f>+C14+D14-E14+F14</f>
        <v>4751737673.3299999</v>
      </c>
      <c r="H14" s="36" t="s">
        <v>42</v>
      </c>
      <c r="I14" s="37" t="s">
        <v>42</v>
      </c>
      <c r="M14" s="64"/>
      <c r="N14" s="68"/>
      <c r="T14" s="68">
        <v>4751737666.2700005</v>
      </c>
      <c r="U14" s="27">
        <v>4784891026.6300001</v>
      </c>
      <c r="W14" s="56"/>
    </row>
    <row r="15" spans="1:25" ht="15" x14ac:dyDescent="0.25">
      <c r="A15" s="3"/>
      <c r="B15" s="2" t="s">
        <v>14</v>
      </c>
      <c r="C15" s="43">
        <v>0</v>
      </c>
      <c r="D15" s="44"/>
      <c r="E15" s="74"/>
      <c r="F15" s="33">
        <v>0</v>
      </c>
      <c r="G15" s="45"/>
      <c r="H15" s="36" t="s">
        <v>42</v>
      </c>
      <c r="I15" s="37" t="s">
        <v>42</v>
      </c>
      <c r="N15" s="68"/>
      <c r="T15" s="56">
        <f>+T14-G14</f>
        <v>-7.0599994659423828</v>
      </c>
      <c r="U15" s="56">
        <f>+U14-G14</f>
        <v>33153353.300000191</v>
      </c>
    </row>
    <row r="16" spans="1:25" ht="28.5" x14ac:dyDescent="0.25">
      <c r="A16" s="3"/>
      <c r="B16" s="2" t="s">
        <v>15</v>
      </c>
      <c r="C16" s="43">
        <v>0</v>
      </c>
      <c r="D16" s="78"/>
      <c r="E16" s="44">
        <v>0</v>
      </c>
      <c r="F16" s="33">
        <v>0</v>
      </c>
      <c r="G16" s="45"/>
      <c r="H16" s="36" t="s">
        <v>42</v>
      </c>
      <c r="I16" s="37" t="s">
        <v>42</v>
      </c>
      <c r="L16" s="68"/>
    </row>
    <row r="17" spans="1:23" ht="15" x14ac:dyDescent="0.25">
      <c r="A17" s="91" t="s">
        <v>16</v>
      </c>
      <c r="B17" s="91"/>
      <c r="C17" s="32">
        <v>2868343722.5499992</v>
      </c>
      <c r="D17" s="33"/>
      <c r="E17" s="33"/>
      <c r="F17" s="33"/>
      <c r="G17" s="32">
        <v>3899909125.6700001</v>
      </c>
      <c r="H17" s="32">
        <v>11687384.66</v>
      </c>
      <c r="I17" s="46"/>
      <c r="T17" s="27">
        <v>4742909963.8400002</v>
      </c>
      <c r="W17" s="56"/>
    </row>
    <row r="18" spans="1:23" ht="29.25" customHeight="1" x14ac:dyDescent="0.25">
      <c r="A18" s="91" t="s">
        <v>17</v>
      </c>
      <c r="B18" s="91"/>
      <c r="C18" s="48">
        <f>+C17+C8</f>
        <v>7914501027.999999</v>
      </c>
      <c r="D18" s="30"/>
      <c r="E18" s="30"/>
      <c r="F18" s="30">
        <v>0</v>
      </c>
      <c r="G18" s="28">
        <f>+G17+G14+G10</f>
        <v>8651646799.0400009</v>
      </c>
      <c r="H18" s="30">
        <f>+H17+H10</f>
        <v>451722414.05000001</v>
      </c>
      <c r="I18" s="49">
        <v>0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>
        <v>9339979354</v>
      </c>
      <c r="U18" s="56">
        <v>9339979354</v>
      </c>
      <c r="V18" s="56">
        <f>+U18-G18</f>
        <v>688332554.95999908</v>
      </c>
      <c r="W18" s="56"/>
    </row>
    <row r="19" spans="1:23" ht="32.25" customHeight="1" x14ac:dyDescent="0.25">
      <c r="A19" s="93" t="s">
        <v>37</v>
      </c>
      <c r="B19" s="93"/>
      <c r="C19" s="38">
        <v>0</v>
      </c>
      <c r="D19" s="31"/>
      <c r="E19" s="50"/>
      <c r="F19" s="51"/>
      <c r="G19" s="31">
        <v>0</v>
      </c>
      <c r="H19" s="50"/>
      <c r="I19" s="52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56">
        <f>+T18-G14</f>
        <v>4588241680.6700001</v>
      </c>
      <c r="U19" s="56"/>
    </row>
    <row r="20" spans="1:23" ht="15" x14ac:dyDescent="0.25">
      <c r="A20" s="94" t="s">
        <v>18</v>
      </c>
      <c r="B20" s="94"/>
      <c r="C20" s="12">
        <v>0</v>
      </c>
      <c r="D20" s="13"/>
      <c r="E20" s="8"/>
      <c r="F20" s="9"/>
      <c r="G20" s="14">
        <v>0</v>
      </c>
      <c r="H20" s="8"/>
      <c r="I20" s="47"/>
      <c r="J20" s="69"/>
      <c r="K20" s="69"/>
      <c r="L20" s="69"/>
      <c r="M20" s="69"/>
      <c r="N20" s="69"/>
      <c r="O20" s="69"/>
      <c r="P20" s="69"/>
      <c r="Q20" s="69"/>
      <c r="R20" s="69"/>
      <c r="S20" s="69"/>
    </row>
    <row r="21" spans="1:23" ht="15" x14ac:dyDescent="0.25">
      <c r="A21" s="94" t="s">
        <v>19</v>
      </c>
      <c r="B21" s="94"/>
      <c r="C21" s="12">
        <v>0</v>
      </c>
      <c r="D21" s="13"/>
      <c r="E21" s="8"/>
      <c r="F21" s="9"/>
      <c r="G21" s="14">
        <v>0</v>
      </c>
      <c r="H21" s="8"/>
      <c r="I21" s="9"/>
    </row>
    <row r="22" spans="1:23" ht="15" x14ac:dyDescent="0.25">
      <c r="A22" s="94" t="s">
        <v>20</v>
      </c>
      <c r="B22" s="94"/>
      <c r="C22" s="12">
        <v>0</v>
      </c>
      <c r="D22" s="13"/>
      <c r="E22" s="8"/>
      <c r="F22" s="9"/>
      <c r="G22" s="14">
        <v>0</v>
      </c>
      <c r="H22" s="8"/>
      <c r="I22" s="9"/>
    </row>
    <row r="23" spans="1:23" ht="29.25" customHeight="1" x14ac:dyDescent="0.25">
      <c r="A23" s="93" t="s">
        <v>21</v>
      </c>
      <c r="B23" s="93"/>
      <c r="C23" s="4">
        <f>+C24+C25</f>
        <v>1147046416.04</v>
      </c>
      <c r="D23" s="5"/>
      <c r="E23" s="6"/>
      <c r="F23" s="7">
        <f>SUM(F24:F25)</f>
        <v>-1147046416.04</v>
      </c>
      <c r="G23" s="7">
        <f>SUM(G24:G25)</f>
        <v>0</v>
      </c>
      <c r="H23" s="8"/>
      <c r="I23" s="9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W23" s="56"/>
    </row>
    <row r="24" spans="1:23" ht="15" x14ac:dyDescent="0.25">
      <c r="A24" s="94" t="s">
        <v>22</v>
      </c>
      <c r="B24" s="94"/>
      <c r="C24" s="4">
        <v>782360880.28999996</v>
      </c>
      <c r="D24" s="5"/>
      <c r="E24" s="6"/>
      <c r="F24" s="10">
        <v>-782360880.28999996</v>
      </c>
      <c r="G24" s="10">
        <f>+F24+C24</f>
        <v>0</v>
      </c>
      <c r="H24" s="8"/>
      <c r="I24" s="9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63">
        <v>0</v>
      </c>
      <c r="U24" s="64">
        <v>4751737673.5900002</v>
      </c>
      <c r="V24" s="64"/>
      <c r="W24" s="56"/>
    </row>
    <row r="25" spans="1:23" ht="14.45" customHeight="1" x14ac:dyDescent="0.25">
      <c r="A25" s="94" t="s">
        <v>23</v>
      </c>
      <c r="B25" s="94"/>
      <c r="C25" s="4">
        <v>364685535.75</v>
      </c>
      <c r="D25" s="5"/>
      <c r="E25" s="6"/>
      <c r="F25" s="11">
        <v>-364685535.75</v>
      </c>
      <c r="G25" s="10">
        <f>+F25+C25</f>
        <v>0</v>
      </c>
      <c r="H25" s="8"/>
      <c r="I25" s="9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63">
        <f>+T24-C24</f>
        <v>-782360880.28999996</v>
      </c>
      <c r="U25" s="64">
        <f>+U24-G13</f>
        <v>0.26000022888183594</v>
      </c>
      <c r="V25" s="64"/>
      <c r="W25" s="56"/>
    </row>
    <row r="26" spans="1:23" ht="14.45" customHeight="1" x14ac:dyDescent="0.25">
      <c r="A26" s="94" t="s">
        <v>24</v>
      </c>
      <c r="B26" s="94"/>
      <c r="C26" s="12">
        <v>0</v>
      </c>
      <c r="D26" s="13"/>
      <c r="E26" s="8"/>
      <c r="F26" s="7">
        <v>0</v>
      </c>
      <c r="G26" s="14">
        <v>0</v>
      </c>
      <c r="H26" s="8"/>
      <c r="I26" s="9"/>
      <c r="T26" s="69">
        <f>+T24-C25</f>
        <v>-364685535.75</v>
      </c>
    </row>
    <row r="27" spans="1:23" ht="9.75" customHeight="1" thickBot="1" x14ac:dyDescent="0.3">
      <c r="A27" s="96"/>
      <c r="B27" s="96"/>
      <c r="C27" s="62"/>
      <c r="D27" s="53"/>
      <c r="E27" s="62"/>
      <c r="F27" s="54"/>
      <c r="G27" s="55"/>
      <c r="H27" s="62"/>
      <c r="I27" s="54"/>
    </row>
    <row r="28" spans="1:23" ht="18.95" customHeight="1" x14ac:dyDescent="0.25">
      <c r="A28" s="15"/>
    </row>
    <row r="29" spans="1:23" ht="43.5" customHeight="1" x14ac:dyDescent="0.25">
      <c r="A29" s="26">
        <v>1</v>
      </c>
      <c r="B29" s="97" t="s">
        <v>25</v>
      </c>
      <c r="C29" s="97"/>
      <c r="D29" s="97"/>
      <c r="E29" s="97"/>
      <c r="F29" s="97"/>
      <c r="G29" s="97"/>
      <c r="H29" s="97"/>
      <c r="I29" s="97"/>
    </row>
    <row r="30" spans="1:23" ht="21.75" customHeight="1" thickBot="1" x14ac:dyDescent="0.3">
      <c r="A30" s="26">
        <v>2</v>
      </c>
      <c r="B30" s="95" t="s">
        <v>26</v>
      </c>
      <c r="C30" s="95"/>
      <c r="D30" s="95"/>
      <c r="E30" s="95"/>
      <c r="F30" s="95"/>
      <c r="G30" s="95"/>
      <c r="H30" s="95"/>
      <c r="I30" s="95"/>
    </row>
    <row r="31" spans="1:23" ht="57.75" customHeight="1" x14ac:dyDescent="0.25">
      <c r="A31" s="59" t="s">
        <v>27</v>
      </c>
      <c r="B31" s="16" t="s">
        <v>28</v>
      </c>
      <c r="C31" s="16" t="s">
        <v>30</v>
      </c>
      <c r="D31" s="16" t="s">
        <v>31</v>
      </c>
      <c r="E31" s="60" t="s">
        <v>33</v>
      </c>
      <c r="F31" s="17" t="s">
        <v>34</v>
      </c>
      <c r="H31" s="56"/>
    </row>
    <row r="32" spans="1:23" ht="13.5" customHeight="1" x14ac:dyDescent="0.25">
      <c r="A32" s="18"/>
      <c r="B32" s="19" t="s">
        <v>29</v>
      </c>
      <c r="C32" s="19" t="s">
        <v>39</v>
      </c>
      <c r="D32" s="19" t="s">
        <v>32</v>
      </c>
      <c r="E32" s="20" t="s">
        <v>38</v>
      </c>
      <c r="F32" s="21" t="s">
        <v>35</v>
      </c>
    </row>
    <row r="33" spans="1:8" ht="12" customHeight="1" x14ac:dyDescent="0.25">
      <c r="A33" s="18"/>
      <c r="B33" s="57"/>
      <c r="C33" s="19"/>
      <c r="D33" s="57"/>
      <c r="E33" s="22"/>
      <c r="F33" s="58"/>
    </row>
    <row r="34" spans="1:8" ht="98.25" customHeight="1" thickBot="1" x14ac:dyDescent="0.3">
      <c r="A34" s="23" t="s">
        <v>36</v>
      </c>
      <c r="B34" s="72">
        <v>500000000</v>
      </c>
      <c r="C34" s="24">
        <v>12</v>
      </c>
      <c r="D34" s="24" t="s">
        <v>46</v>
      </c>
      <c r="E34" s="25">
        <v>0</v>
      </c>
      <c r="F34" s="73">
        <v>8.42</v>
      </c>
    </row>
    <row r="36" spans="1:8" x14ac:dyDescent="0.25">
      <c r="H36" s="56"/>
    </row>
    <row r="37" spans="1:8" x14ac:dyDescent="0.25">
      <c r="H37" s="56"/>
    </row>
  </sheetData>
  <mergeCells count="28">
    <mergeCell ref="B30:I30"/>
    <mergeCell ref="A24:B24"/>
    <mergeCell ref="A25:B25"/>
    <mergeCell ref="A26:B26"/>
    <mergeCell ref="A27:B27"/>
    <mergeCell ref="B29:I29"/>
    <mergeCell ref="A19:B19"/>
    <mergeCell ref="A20:B20"/>
    <mergeCell ref="A21:B21"/>
    <mergeCell ref="A22:B22"/>
    <mergeCell ref="A23:B23"/>
    <mergeCell ref="A8:B8"/>
    <mergeCell ref="A9:B9"/>
    <mergeCell ref="A13:B13"/>
    <mergeCell ref="A17:B17"/>
    <mergeCell ref="A18:B18"/>
    <mergeCell ref="A1:I1"/>
    <mergeCell ref="A2:I2"/>
    <mergeCell ref="A3:I3"/>
    <mergeCell ref="A4:I4"/>
    <mergeCell ref="A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scale="81" fitToHeight="0" orientation="landscape" horizontalDpi="300" verticalDpi="300" r:id="rId1"/>
  <rowBreaks count="1" manualBreakCount="1">
    <brk id="2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2026-02-12T20:29:50Z</dcterms:modified>
</cp:coreProperties>
</file>