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dpiotra\Documents\Transparencia 2021\VI. Estadísticas fiscales\"/>
    </mc:Choice>
  </mc:AlternateContent>
  <bookViews>
    <workbookView xWindow="0" yWindow="0" windowWidth="20490" windowHeight="7155" tabRatio="745"/>
  </bookViews>
  <sheets>
    <sheet name="Financiamiento" sheetId="10" r:id="rId1"/>
  </sheets>
  <definedNames>
    <definedName name="_xlnm.Print_Titles" localSheetId="0">Financiamiento!$1:$7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4" i="10" l="1"/>
  <c r="G184" i="10"/>
  <c r="G194" i="10"/>
  <c r="G204" i="10"/>
  <c r="J213" i="10" l="1"/>
  <c r="F213" i="10"/>
  <c r="J212" i="10"/>
  <c r="J211" i="10"/>
  <c r="D211" i="10" s="1"/>
  <c r="J209" i="10"/>
  <c r="D206" i="10"/>
  <c r="D207" i="10"/>
  <c r="D208" i="10"/>
  <c r="D209" i="10"/>
  <c r="D210" i="10"/>
  <c r="D212" i="10"/>
  <c r="D213" i="10"/>
  <c r="D205" i="10"/>
  <c r="F206" i="10"/>
  <c r="F207" i="10"/>
  <c r="F208" i="10"/>
  <c r="F209" i="10"/>
  <c r="F210" i="10"/>
  <c r="F212" i="10"/>
  <c r="F205" i="10"/>
  <c r="D196" i="10"/>
  <c r="D197" i="10"/>
  <c r="D198" i="10"/>
  <c r="D199" i="10"/>
  <c r="D200" i="10"/>
  <c r="D201" i="10"/>
  <c r="D202" i="10"/>
  <c r="D195" i="10"/>
  <c r="F196" i="10"/>
  <c r="F197" i="10"/>
  <c r="F198" i="10"/>
  <c r="F199" i="10"/>
  <c r="F200" i="10"/>
  <c r="F201" i="10"/>
  <c r="F202" i="10"/>
  <c r="F195" i="10"/>
  <c r="J204" i="10" l="1"/>
  <c r="F211" i="10"/>
  <c r="J203" i="10"/>
  <c r="F193" i="10"/>
  <c r="J193" i="10"/>
  <c r="D193" i="10" s="1"/>
  <c r="J191" i="10"/>
  <c r="D191" i="10" s="1"/>
  <c r="J189" i="10"/>
  <c r="D189" i="10" s="1"/>
  <c r="F186" i="10"/>
  <c r="F187" i="10"/>
  <c r="F188" i="10"/>
  <c r="F189" i="10"/>
  <c r="F190" i="10"/>
  <c r="F192" i="10"/>
  <c r="D186" i="10"/>
  <c r="D187" i="10"/>
  <c r="D188" i="10"/>
  <c r="D190" i="10"/>
  <c r="D192" i="10"/>
  <c r="D185" i="10"/>
  <c r="F175" i="10"/>
  <c r="J185" i="10"/>
  <c r="G9" i="10"/>
  <c r="G17" i="10"/>
  <c r="J183" i="10"/>
  <c r="F183" i="10" s="1"/>
  <c r="J181" i="10"/>
  <c r="F181" i="10" s="1"/>
  <c r="J179" i="10"/>
  <c r="D179" i="10" s="1"/>
  <c r="F176" i="10"/>
  <c r="F177" i="10"/>
  <c r="F178" i="10"/>
  <c r="F179" i="10"/>
  <c r="F180" i="10"/>
  <c r="F182" i="10"/>
  <c r="D176" i="10"/>
  <c r="D177" i="10"/>
  <c r="D178" i="10"/>
  <c r="D180" i="10"/>
  <c r="D181" i="10"/>
  <c r="D182" i="10"/>
  <c r="D175" i="10"/>
  <c r="D165" i="10"/>
  <c r="F165" i="10"/>
  <c r="J175" i="10"/>
  <c r="J165" i="10"/>
  <c r="J194" i="10" l="1"/>
  <c r="F203" i="10"/>
  <c r="D203" i="10"/>
  <c r="F191" i="10"/>
  <c r="J174" i="10"/>
  <c r="D183" i="10"/>
  <c r="J184" i="10"/>
  <c r="F185" i="10"/>
  <c r="D204" i="10"/>
  <c r="F204" i="10"/>
  <c r="J169" i="10"/>
  <c r="D184" i="10" l="1"/>
  <c r="F184" i="10"/>
  <c r="D174" i="10"/>
  <c r="F174" i="10"/>
  <c r="D194" i="10"/>
  <c r="F194" i="10"/>
  <c r="D169" i="10"/>
  <c r="J138" i="10" l="1"/>
  <c r="J171" i="10" l="1"/>
  <c r="J173" i="10"/>
  <c r="J155" i="10" l="1"/>
  <c r="J164" i="10"/>
  <c r="F173" i="10"/>
  <c r="D173" i="10"/>
  <c r="F172" i="10"/>
  <c r="D172" i="10"/>
  <c r="G164" i="10"/>
  <c r="D164" i="10" s="1"/>
  <c r="F163" i="10"/>
  <c r="D163" i="10"/>
  <c r="G155" i="10"/>
  <c r="F171" i="10"/>
  <c r="D171" i="10"/>
  <c r="F170" i="10"/>
  <c r="D170" i="10"/>
  <c r="F168" i="10"/>
  <c r="D168" i="10"/>
  <c r="F167" i="10"/>
  <c r="D167" i="10"/>
  <c r="F166" i="10"/>
  <c r="D166" i="10"/>
  <c r="F162" i="10"/>
  <c r="D162" i="10"/>
  <c r="F161" i="10"/>
  <c r="D161" i="10"/>
  <c r="F160" i="10"/>
  <c r="D160" i="10"/>
  <c r="F159" i="10"/>
  <c r="D159" i="10"/>
  <c r="F158" i="10"/>
  <c r="D158" i="10"/>
  <c r="F157" i="10"/>
  <c r="D157" i="10"/>
  <c r="F156" i="10"/>
  <c r="D156" i="10"/>
  <c r="J147" i="10"/>
  <c r="J146" i="10" s="1"/>
  <c r="F154" i="10"/>
  <c r="D154" i="10"/>
  <c r="F153" i="10"/>
  <c r="D153" i="10"/>
  <c r="F152" i="10"/>
  <c r="D152" i="10"/>
  <c r="F151" i="10"/>
  <c r="D151" i="10"/>
  <c r="F150" i="10"/>
  <c r="D150" i="10"/>
  <c r="F149" i="10"/>
  <c r="D149" i="10"/>
  <c r="F148" i="10"/>
  <c r="D148" i="10"/>
  <c r="D147" i="10"/>
  <c r="G146" i="10"/>
  <c r="J137" i="10"/>
  <c r="F145" i="10"/>
  <c r="D145" i="10"/>
  <c r="F144" i="10"/>
  <c r="D144" i="10"/>
  <c r="F143" i="10"/>
  <c r="D143" i="10"/>
  <c r="F142" i="10"/>
  <c r="D142" i="10"/>
  <c r="F141" i="10"/>
  <c r="D141" i="10"/>
  <c r="F140" i="10"/>
  <c r="D140" i="10"/>
  <c r="F139" i="10"/>
  <c r="D139" i="10"/>
  <c r="G137" i="10"/>
  <c r="F147" i="10" l="1"/>
  <c r="F169" i="10"/>
  <c r="F164" i="10"/>
  <c r="D155" i="10"/>
  <c r="F146" i="10"/>
  <c r="D146" i="10"/>
  <c r="D138" i="10"/>
  <c r="F138" i="10"/>
  <c r="F137" i="10"/>
  <c r="D137" i="10"/>
  <c r="F136" i="10"/>
  <c r="D136" i="10"/>
  <c r="F135" i="10"/>
  <c r="D135" i="10"/>
  <c r="F134" i="10"/>
  <c r="D134" i="10"/>
  <c r="F133" i="10"/>
  <c r="D133" i="10"/>
  <c r="F132" i="10"/>
  <c r="D132" i="10"/>
  <c r="F131" i="10"/>
  <c r="D131" i="10"/>
  <c r="F130" i="10"/>
  <c r="D130" i="10"/>
  <c r="F129" i="10"/>
  <c r="D129" i="10"/>
  <c r="J128" i="10"/>
  <c r="G128" i="10"/>
  <c r="F127" i="10"/>
  <c r="D127" i="10"/>
  <c r="F126" i="10"/>
  <c r="D126" i="10"/>
  <c r="F125" i="10"/>
  <c r="D125" i="10"/>
  <c r="F124" i="10"/>
  <c r="D124" i="10"/>
  <c r="F123" i="10"/>
  <c r="D123" i="10"/>
  <c r="F122" i="10"/>
  <c r="D122" i="10"/>
  <c r="F121" i="10"/>
  <c r="D121" i="10"/>
  <c r="G120" i="10"/>
  <c r="F120" i="10" s="1"/>
  <c r="F119" i="10"/>
  <c r="D119" i="10"/>
  <c r="F118" i="10"/>
  <c r="D118" i="10"/>
  <c r="F117" i="10"/>
  <c r="D117" i="10"/>
  <c r="F116" i="10"/>
  <c r="D116" i="10"/>
  <c r="F115" i="10"/>
  <c r="D115" i="10"/>
  <c r="F114" i="10"/>
  <c r="D114" i="10"/>
  <c r="F113" i="10"/>
  <c r="D113" i="10"/>
  <c r="G112" i="10"/>
  <c r="F112" i="10" s="1"/>
  <c r="F111" i="10"/>
  <c r="D111" i="10"/>
  <c r="F110" i="10"/>
  <c r="D110" i="10"/>
  <c r="F109" i="10"/>
  <c r="D109" i="10"/>
  <c r="F108" i="10"/>
  <c r="D108" i="10"/>
  <c r="F107" i="10"/>
  <c r="D107" i="10"/>
  <c r="F106" i="10"/>
  <c r="D106" i="10"/>
  <c r="F105" i="10"/>
  <c r="D105" i="10"/>
  <c r="G104" i="10"/>
  <c r="F104" i="10" s="1"/>
  <c r="F103" i="10"/>
  <c r="D103" i="10"/>
  <c r="F102" i="10"/>
  <c r="D102" i="10"/>
  <c r="F101" i="10"/>
  <c r="D101" i="10"/>
  <c r="F100" i="10"/>
  <c r="D100" i="10"/>
  <c r="F99" i="10"/>
  <c r="D99" i="10"/>
  <c r="F98" i="10"/>
  <c r="D98" i="10"/>
  <c r="F97" i="10"/>
  <c r="D97" i="10"/>
  <c r="G96" i="10"/>
  <c r="F96" i="10" s="1"/>
  <c r="F95" i="10"/>
  <c r="D95" i="10"/>
  <c r="F94" i="10"/>
  <c r="D94" i="10"/>
  <c r="F93" i="10"/>
  <c r="D93" i="10"/>
  <c r="F92" i="10"/>
  <c r="D92" i="10"/>
  <c r="F91" i="10"/>
  <c r="D91" i="10"/>
  <c r="F90" i="10"/>
  <c r="D90" i="10"/>
  <c r="F89" i="10"/>
  <c r="D89" i="10"/>
  <c r="G88" i="10"/>
  <c r="D88" i="10" s="1"/>
  <c r="F87" i="10"/>
  <c r="D87" i="10"/>
  <c r="F86" i="10"/>
  <c r="D86" i="10"/>
  <c r="F85" i="10"/>
  <c r="D85" i="10"/>
  <c r="F84" i="10"/>
  <c r="D84" i="10"/>
  <c r="F83" i="10"/>
  <c r="D83" i="10"/>
  <c r="F82" i="10"/>
  <c r="D82" i="10"/>
  <c r="F81" i="10"/>
  <c r="D81" i="10"/>
  <c r="F80" i="10"/>
  <c r="D80" i="10"/>
  <c r="G79" i="10"/>
  <c r="D79" i="10" s="1"/>
  <c r="F78" i="10"/>
  <c r="D78" i="10"/>
  <c r="F77" i="10"/>
  <c r="D77" i="10"/>
  <c r="F76" i="10"/>
  <c r="D76" i="10"/>
  <c r="F75" i="10"/>
  <c r="D75" i="10"/>
  <c r="F74" i="10"/>
  <c r="D74" i="10"/>
  <c r="F73" i="10"/>
  <c r="D73" i="10"/>
  <c r="F72" i="10"/>
  <c r="D72" i="10"/>
  <c r="F71" i="10"/>
  <c r="D71" i="10"/>
  <c r="G70" i="10"/>
  <c r="F70" i="10" s="1"/>
  <c r="F69" i="10"/>
  <c r="D69" i="10"/>
  <c r="F68" i="10"/>
  <c r="D68" i="10"/>
  <c r="F67" i="10"/>
  <c r="D67" i="10"/>
  <c r="F66" i="10"/>
  <c r="D66" i="10"/>
  <c r="F65" i="10"/>
  <c r="D65" i="10"/>
  <c r="F64" i="10"/>
  <c r="D64" i="10"/>
  <c r="F63" i="10"/>
  <c r="D63" i="10"/>
  <c r="G62" i="10"/>
  <c r="F62" i="10" s="1"/>
  <c r="F61" i="10"/>
  <c r="D61" i="10"/>
  <c r="F60" i="10"/>
  <c r="D60" i="10"/>
  <c r="F59" i="10"/>
  <c r="D59" i="10"/>
  <c r="F58" i="10"/>
  <c r="D58" i="10"/>
  <c r="F57" i="10"/>
  <c r="D57" i="10"/>
  <c r="F56" i="10"/>
  <c r="D56" i="10"/>
  <c r="F55" i="10"/>
  <c r="D55" i="10"/>
  <c r="G54" i="10"/>
  <c r="F54" i="10" s="1"/>
  <c r="F53" i="10"/>
  <c r="D53" i="10"/>
  <c r="F52" i="10"/>
  <c r="D52" i="10"/>
  <c r="F51" i="10"/>
  <c r="D51" i="10"/>
  <c r="F50" i="10"/>
  <c r="D50" i="10"/>
  <c r="F49" i="10"/>
  <c r="D49" i="10"/>
  <c r="F48" i="10"/>
  <c r="D48" i="10"/>
  <c r="F47" i="10"/>
  <c r="D47" i="10"/>
  <c r="G46" i="10"/>
  <c r="F46" i="10" s="1"/>
  <c r="F45" i="10"/>
  <c r="D45" i="10"/>
  <c r="F44" i="10"/>
  <c r="D44" i="10"/>
  <c r="F43" i="10"/>
  <c r="D43" i="10"/>
  <c r="F42" i="10"/>
  <c r="D42" i="10"/>
  <c r="F41" i="10"/>
  <c r="D41" i="10"/>
  <c r="F40" i="10"/>
  <c r="D40" i="10"/>
  <c r="G39" i="10"/>
  <c r="F39" i="10" s="1"/>
  <c r="F38" i="10"/>
  <c r="D38" i="10"/>
  <c r="F37" i="10"/>
  <c r="D37" i="10"/>
  <c r="F36" i="10"/>
  <c r="D36" i="10"/>
  <c r="F35" i="10"/>
  <c r="D35" i="10"/>
  <c r="F34" i="10"/>
  <c r="D34" i="10"/>
  <c r="F33" i="10"/>
  <c r="D33" i="10"/>
  <c r="G32" i="10"/>
  <c r="F32" i="10" s="1"/>
  <c r="F31" i="10"/>
  <c r="D31" i="10"/>
  <c r="F30" i="10"/>
  <c r="D30" i="10"/>
  <c r="F29" i="10"/>
  <c r="D29" i="10"/>
  <c r="F28" i="10"/>
  <c r="D28" i="10"/>
  <c r="F27" i="10"/>
  <c r="D27" i="10"/>
  <c r="F26" i="10"/>
  <c r="D26" i="10"/>
  <c r="G25" i="10"/>
  <c r="F25" i="10" s="1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D9" i="10"/>
  <c r="F155" i="10" l="1"/>
  <c r="D128" i="10"/>
  <c r="F79" i="10"/>
  <c r="F128" i="10"/>
  <c r="F88" i="10"/>
  <c r="F9" i="10"/>
  <c r="D32" i="10"/>
  <c r="D39" i="10"/>
  <c r="D54" i="10"/>
  <c r="D17" i="10"/>
  <c r="D62" i="10"/>
  <c r="D96" i="10"/>
  <c r="D25" i="10"/>
  <c r="D70" i="10"/>
  <c r="D104" i="10"/>
  <c r="D112" i="10"/>
  <c r="D120" i="10"/>
  <c r="D46" i="10"/>
</calcChain>
</file>

<file path=xl/sharedStrings.xml><?xml version="1.0" encoding="utf-8"?>
<sst xmlns="http://schemas.openxmlformats.org/spreadsheetml/2006/main" count="399" uniqueCount="30">
  <si>
    <t>Participaciones</t>
  </si>
  <si>
    <t>Aportaciones</t>
  </si>
  <si>
    <t>Total</t>
  </si>
  <si>
    <t>Santander Serfin</t>
  </si>
  <si>
    <t>Banorte</t>
  </si>
  <si>
    <t>Banamex</t>
  </si>
  <si>
    <t>Interacciones</t>
  </si>
  <si>
    <t>Banobras S.N.C. Fonrec</t>
  </si>
  <si>
    <t xml:space="preserve">Banobras S.N.C.  </t>
  </si>
  <si>
    <t>BBVA-Bancomer</t>
  </si>
  <si>
    <t>Scotiabank-Inverlat</t>
  </si>
  <si>
    <t>Gobierno de la Entidad Federativa y Entes Públicos Estatales</t>
  </si>
  <si>
    <t>Con Recurso</t>
  </si>
  <si>
    <t>Sin Recurso</t>
  </si>
  <si>
    <t>Subtotal</t>
  </si>
  <si>
    <t>Ingresos Locales</t>
  </si>
  <si>
    <t>Corto Plazo Quirografario</t>
  </si>
  <si>
    <t>T  O  T  A  L</t>
  </si>
  <si>
    <t>Año</t>
  </si>
  <si>
    <t>Trimestre</t>
  </si>
  <si>
    <t>I</t>
  </si>
  <si>
    <r>
      <t>FINANCIAMIENTOS DE ENTIDADES FEDERATIVAS Y SUS ENTES PÚBLICOS
POR FUENTE DE PAGO, CON RECURSO Y SIN RECURSO</t>
    </r>
    <r>
      <rPr>
        <b/>
        <vertAlign val="superscript"/>
        <sz val="10"/>
        <rFont val="Arial"/>
        <family val="2"/>
      </rPr>
      <t>1/</t>
    </r>
  </si>
  <si>
    <t>II</t>
  </si>
  <si>
    <t>III</t>
  </si>
  <si>
    <t>IV</t>
  </si>
  <si>
    <t>HSBC</t>
  </si>
  <si>
    <t>Gobierno del Estado de Tabasco</t>
  </si>
  <si>
    <t>Santander</t>
  </si>
  <si>
    <t>Saldos (2016-2021)</t>
  </si>
  <si>
    <t>BBVA-México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</si>
</sst>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*-;*-;*-;*-"/>
    <numFmt numFmtId="165" formatCode="[$$-80A]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/>
    <xf numFmtId="165" fontId="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2" xfId="1" applyNumberFormat="1" applyFont="1" applyFill="1" applyBorder="1" applyAlignment="1" applyProtection="1">
      <alignment horizontal="center" vertical="center"/>
    </xf>
    <xf numFmtId="0" fontId="6" fillId="4" borderId="2" xfId="1" applyNumberFormat="1" applyFont="1" applyFill="1" applyBorder="1" applyAlignment="1" applyProtection="1">
      <alignment horizontal="center" vertical="center" wrapText="1"/>
    </xf>
    <xf numFmtId="164" fontId="7" fillId="3" borderId="4" xfId="2" applyFont="1" applyFill="1" applyBorder="1"/>
    <xf numFmtId="164" fontId="7" fillId="3" borderId="0" xfId="2" applyFont="1" applyFill="1" applyBorder="1"/>
    <xf numFmtId="0" fontId="8" fillId="4" borderId="5" xfId="1" quotePrefix="1" applyNumberFormat="1" applyFont="1" applyFill="1" applyBorder="1" applyAlignment="1">
      <alignment horizontal="left"/>
    </xf>
    <xf numFmtId="165" fontId="8" fillId="4" borderId="6" xfId="1" applyNumberFormat="1" applyFont="1" applyFill="1" applyBorder="1" applyAlignment="1" applyProtection="1">
      <alignment horizontal="right"/>
    </xf>
    <xf numFmtId="165" fontId="8" fillId="3" borderId="7" xfId="1" applyNumberFormat="1" applyFont="1" applyFill="1" applyBorder="1" applyAlignment="1" applyProtection="1">
      <alignment horizontal="right"/>
    </xf>
    <xf numFmtId="165" fontId="8" fillId="4" borderId="7" xfId="1" applyNumberFormat="1" applyFont="1" applyFill="1" applyBorder="1" applyAlignment="1" applyProtection="1">
      <alignment horizontal="right"/>
    </xf>
    <xf numFmtId="0" fontId="8" fillId="2" borderId="5" xfId="1" applyNumberFormat="1" applyFont="1" applyFill="1" applyBorder="1" applyAlignment="1">
      <alignment horizontal="center"/>
    </xf>
    <xf numFmtId="165" fontId="8" fillId="2" borderId="5" xfId="1" applyNumberFormat="1" applyFont="1" applyFill="1" applyBorder="1" applyAlignment="1">
      <alignment horizontal="center"/>
    </xf>
    <xf numFmtId="165" fontId="8" fillId="2" borderId="7" xfId="1" applyNumberFormat="1" applyFont="1" applyFill="1" applyBorder="1" applyAlignment="1" applyProtection="1">
      <alignment horizontal="right"/>
    </xf>
    <xf numFmtId="165" fontId="8" fillId="2" borderId="5" xfId="1" applyNumberFormat="1" applyFont="1" applyFill="1" applyBorder="1" applyAlignment="1" applyProtection="1">
      <alignment horizontal="right"/>
    </xf>
    <xf numFmtId="165" fontId="8" fillId="2" borderId="6" xfId="1" applyNumberFormat="1" applyFont="1" applyFill="1" applyBorder="1" applyAlignment="1" applyProtection="1">
      <alignment horizontal="right"/>
    </xf>
    <xf numFmtId="165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8" fillId="4" borderId="8" xfId="1" quotePrefix="1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4" fontId="1" fillId="2" borderId="0" xfId="3" applyFont="1" applyFill="1"/>
    <xf numFmtId="0" fontId="6" fillId="4" borderId="0" xfId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3" applyFont="1"/>
    <xf numFmtId="0" fontId="6" fillId="4" borderId="0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quotePrefix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</cellXfs>
  <cellStyles count="4">
    <cellStyle name="Linea horizontal" xfId="2"/>
    <cellStyle name="Moneda" xfId="3" builtinId="4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view="pageBreakPreview" zoomScaleNormal="100" zoomScaleSheetLayoutView="100" workbookViewId="0">
      <pane ySplit="9" topLeftCell="A204" activePane="bottomLeft" state="frozen"/>
      <selection pane="bottomLeft" activeCell="L177" sqref="L177"/>
    </sheetView>
  </sheetViews>
  <sheetFormatPr baseColWidth="10" defaultRowHeight="15" x14ac:dyDescent="0.25"/>
  <cols>
    <col min="1" max="1" width="5.42578125" bestFit="1" customWidth="1"/>
    <col min="2" max="2" width="8.42578125" bestFit="1" customWidth="1"/>
    <col min="3" max="3" width="25.85546875" customWidth="1"/>
    <col min="4" max="4" width="16.5703125" bestFit="1" customWidth="1"/>
    <col min="5" max="5" width="1.7109375" customWidth="1"/>
    <col min="6" max="6" width="16.5703125" bestFit="1" customWidth="1"/>
    <col min="7" max="7" width="15.5703125" customWidth="1"/>
    <col min="10" max="10" width="20.7109375" customWidth="1"/>
    <col min="11" max="11" width="1" customWidth="1"/>
    <col min="12" max="12" width="18" bestFit="1" customWidth="1"/>
    <col min="15" max="15" width="16.28515625" bestFit="1" customWidth="1"/>
  </cols>
  <sheetData>
    <row r="1" spans="1:12" ht="30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thickBot="1" x14ac:dyDescent="0.3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.1500000000000004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.75" thickBot="1" x14ac:dyDescent="0.3">
      <c r="A5" s="5"/>
      <c r="B5" s="5"/>
      <c r="C5" s="5"/>
      <c r="D5" s="5"/>
      <c r="E5" s="5"/>
      <c r="F5" s="28" t="s">
        <v>11</v>
      </c>
      <c r="G5" s="28"/>
      <c r="H5" s="28"/>
      <c r="I5" s="28"/>
      <c r="J5" s="28"/>
      <c r="K5" s="28"/>
      <c r="L5" s="28"/>
    </row>
    <row r="6" spans="1:12" ht="15.75" thickBot="1" x14ac:dyDescent="0.3">
      <c r="A6" s="25"/>
      <c r="B6" s="25"/>
      <c r="C6" s="25"/>
      <c r="D6" s="25"/>
      <c r="E6" s="25"/>
      <c r="F6" s="29" t="s">
        <v>12</v>
      </c>
      <c r="G6" s="29"/>
      <c r="H6" s="29"/>
      <c r="I6" s="29"/>
      <c r="J6" s="29"/>
      <c r="K6" s="25"/>
      <c r="L6" s="6" t="s">
        <v>13</v>
      </c>
    </row>
    <row r="7" spans="1:12" ht="24.75" thickBot="1" x14ac:dyDescent="0.3">
      <c r="A7" s="6" t="s">
        <v>18</v>
      </c>
      <c r="B7" s="6" t="s">
        <v>19</v>
      </c>
      <c r="C7" s="6"/>
      <c r="D7" s="7" t="s">
        <v>2</v>
      </c>
      <c r="E7" s="7"/>
      <c r="F7" s="7" t="s">
        <v>14</v>
      </c>
      <c r="G7" s="7" t="s">
        <v>0</v>
      </c>
      <c r="H7" s="7" t="s">
        <v>1</v>
      </c>
      <c r="I7" s="8" t="s">
        <v>15</v>
      </c>
      <c r="J7" s="8" t="s">
        <v>16</v>
      </c>
      <c r="K7" s="7"/>
      <c r="L7" s="7" t="s">
        <v>15</v>
      </c>
    </row>
    <row r="8" spans="1:12" x14ac:dyDescent="0.25">
      <c r="A8" s="21"/>
      <c r="B8" s="21"/>
      <c r="C8" s="9"/>
      <c r="D8" s="9"/>
      <c r="E8" s="10"/>
      <c r="F8" s="10"/>
      <c r="G8" s="9"/>
      <c r="H8" s="9"/>
      <c r="I8" s="9"/>
      <c r="J8" s="10"/>
      <c r="K8" s="10"/>
      <c r="L8" s="10"/>
    </row>
    <row r="9" spans="1:12" x14ac:dyDescent="0.25">
      <c r="A9" s="21"/>
      <c r="B9" s="21"/>
      <c r="C9" s="11" t="s">
        <v>17</v>
      </c>
      <c r="D9" s="12">
        <f>G9+J9</f>
        <v>5881642252</v>
      </c>
      <c r="E9" s="13"/>
      <c r="F9" s="12">
        <f>G9+J9</f>
        <v>5881642252</v>
      </c>
      <c r="G9" s="12">
        <f>SUM(G11:G16)</f>
        <v>5881642252</v>
      </c>
      <c r="H9" s="14">
        <v>0</v>
      </c>
      <c r="I9" s="14">
        <v>0</v>
      </c>
      <c r="J9" s="14">
        <v>0</v>
      </c>
      <c r="K9" s="13"/>
      <c r="L9" s="12">
        <v>0</v>
      </c>
    </row>
    <row r="10" spans="1:12" x14ac:dyDescent="0.25">
      <c r="A10" s="21"/>
      <c r="B10" s="21"/>
      <c r="C10" s="15"/>
      <c r="D10" s="16"/>
      <c r="E10" s="17"/>
      <c r="F10" s="18"/>
      <c r="G10" s="18"/>
      <c r="H10" s="18"/>
      <c r="I10" s="18"/>
      <c r="J10" s="19"/>
      <c r="K10" s="17"/>
      <c r="L10" s="18"/>
    </row>
    <row r="11" spans="1:12" x14ac:dyDescent="0.25">
      <c r="A11" s="21">
        <v>2016</v>
      </c>
      <c r="B11" s="21" t="s">
        <v>20</v>
      </c>
      <c r="C11" s="2" t="s">
        <v>3</v>
      </c>
      <c r="D11" s="3">
        <f>G11+J11</f>
        <v>25190336</v>
      </c>
      <c r="E11" s="20"/>
      <c r="F11" s="20">
        <f>G11+J11</f>
        <v>25190336</v>
      </c>
      <c r="G11" s="20">
        <v>25190336</v>
      </c>
      <c r="H11" s="20">
        <v>0</v>
      </c>
      <c r="I11" s="20">
        <v>0</v>
      </c>
      <c r="J11" s="20">
        <v>0</v>
      </c>
      <c r="K11" s="20"/>
      <c r="L11" s="20">
        <v>0</v>
      </c>
    </row>
    <row r="12" spans="1:12" x14ac:dyDescent="0.25">
      <c r="A12" s="21">
        <v>2016</v>
      </c>
      <c r="B12" s="21" t="s">
        <v>20</v>
      </c>
      <c r="C12" s="1" t="s">
        <v>4</v>
      </c>
      <c r="D12" s="3">
        <f t="shared" ref="D12:D16" si="0">G12+J12</f>
        <v>1453000880</v>
      </c>
      <c r="E12" s="20"/>
      <c r="F12" s="20">
        <f t="shared" ref="F12:F16" si="1">G12+J12</f>
        <v>1453000880</v>
      </c>
      <c r="G12" s="20">
        <v>1453000880</v>
      </c>
      <c r="H12" s="20"/>
      <c r="I12" s="20"/>
      <c r="J12" s="20"/>
      <c r="K12" s="20"/>
      <c r="L12" s="20"/>
    </row>
    <row r="13" spans="1:12" x14ac:dyDescent="0.25">
      <c r="A13" s="21">
        <v>2016</v>
      </c>
      <c r="B13" s="21" t="s">
        <v>20</v>
      </c>
      <c r="C13" s="1" t="s">
        <v>5</v>
      </c>
      <c r="D13" s="3">
        <f t="shared" si="0"/>
        <v>1443156578</v>
      </c>
      <c r="E13" s="20"/>
      <c r="F13" s="20">
        <f t="shared" si="1"/>
        <v>1443156578</v>
      </c>
      <c r="G13" s="20">
        <v>1443156578</v>
      </c>
      <c r="H13" s="20"/>
      <c r="I13" s="20"/>
      <c r="J13" s="20"/>
      <c r="K13" s="20"/>
      <c r="L13" s="20"/>
    </row>
    <row r="14" spans="1:12" x14ac:dyDescent="0.25">
      <c r="A14" s="21">
        <v>2016</v>
      </c>
      <c r="B14" s="21" t="s">
        <v>20</v>
      </c>
      <c r="C14" s="1" t="s">
        <v>7</v>
      </c>
      <c r="D14" s="3">
        <f t="shared" si="0"/>
        <v>1319430177</v>
      </c>
      <c r="E14" s="20"/>
      <c r="F14" s="20">
        <f t="shared" si="1"/>
        <v>1319430177</v>
      </c>
      <c r="G14" s="20">
        <v>1319430177</v>
      </c>
      <c r="H14" s="20"/>
      <c r="I14" s="20"/>
      <c r="J14" s="20"/>
      <c r="K14" s="20"/>
      <c r="L14" s="20"/>
    </row>
    <row r="15" spans="1:12" x14ac:dyDescent="0.25">
      <c r="A15" s="21">
        <v>2016</v>
      </c>
      <c r="B15" s="21" t="s">
        <v>20</v>
      </c>
      <c r="C15" s="1" t="s">
        <v>8</v>
      </c>
      <c r="D15" s="3">
        <f t="shared" si="0"/>
        <v>659693178</v>
      </c>
      <c r="E15" s="20"/>
      <c r="F15" s="20">
        <f t="shared" si="1"/>
        <v>659693178</v>
      </c>
      <c r="G15" s="20">
        <v>659693178</v>
      </c>
      <c r="H15" s="20"/>
      <c r="I15" s="20"/>
      <c r="J15" s="20"/>
      <c r="K15" s="20"/>
      <c r="L15" s="20"/>
    </row>
    <row r="16" spans="1:12" x14ac:dyDescent="0.25">
      <c r="A16" s="21">
        <v>2016</v>
      </c>
      <c r="B16" s="21" t="s">
        <v>20</v>
      </c>
      <c r="C16" s="1" t="s">
        <v>9</v>
      </c>
      <c r="D16" s="3">
        <f t="shared" si="0"/>
        <v>981171103</v>
      </c>
      <c r="E16" s="20"/>
      <c r="F16" s="20">
        <f t="shared" si="1"/>
        <v>981171103</v>
      </c>
      <c r="G16" s="20">
        <v>981171103</v>
      </c>
      <c r="H16" s="20"/>
      <c r="I16" s="20"/>
      <c r="J16" s="20"/>
      <c r="K16" s="20"/>
      <c r="L16" s="20"/>
    </row>
    <row r="17" spans="1:12" x14ac:dyDescent="0.25">
      <c r="A17" s="21"/>
      <c r="B17" s="21"/>
      <c r="C17" s="11" t="s">
        <v>17</v>
      </c>
      <c r="D17" s="12">
        <f>G17+J17</f>
        <v>6293788674</v>
      </c>
      <c r="E17" s="13"/>
      <c r="F17" s="12">
        <f>G17+J17</f>
        <v>6293788674</v>
      </c>
      <c r="G17" s="12">
        <f>SUM(G18:G24)</f>
        <v>6293788674</v>
      </c>
      <c r="H17" s="14">
        <v>0</v>
      </c>
      <c r="I17" s="14">
        <v>0</v>
      </c>
      <c r="J17" s="14">
        <v>0</v>
      </c>
      <c r="K17" s="13"/>
      <c r="L17" s="12">
        <v>0</v>
      </c>
    </row>
    <row r="18" spans="1:12" x14ac:dyDescent="0.25">
      <c r="A18" s="21">
        <v>2016</v>
      </c>
      <c r="B18" s="21" t="s">
        <v>22</v>
      </c>
      <c r="C18" s="1" t="s">
        <v>3</v>
      </c>
      <c r="D18" s="3">
        <f>G18+J18</f>
        <v>6392025</v>
      </c>
      <c r="E18" s="20"/>
      <c r="F18" s="20">
        <f t="shared" ref="F18:F24" si="2">G18+J18</f>
        <v>6392025</v>
      </c>
      <c r="G18" s="20">
        <v>6392025</v>
      </c>
      <c r="H18" s="20"/>
      <c r="I18" s="20"/>
      <c r="J18" s="20"/>
      <c r="K18" s="20"/>
      <c r="L18" s="20"/>
    </row>
    <row r="19" spans="1:12" x14ac:dyDescent="0.25">
      <c r="A19" s="21">
        <v>2016</v>
      </c>
      <c r="B19" s="21" t="s">
        <v>22</v>
      </c>
      <c r="C19" s="1" t="s">
        <v>4</v>
      </c>
      <c r="D19" s="3">
        <f t="shared" ref="D19:D24" si="3">G19+J19</f>
        <v>1449570362</v>
      </c>
      <c r="E19" s="20"/>
      <c r="F19" s="20">
        <f t="shared" si="2"/>
        <v>1449570362</v>
      </c>
      <c r="G19" s="20">
        <v>1449570362</v>
      </c>
      <c r="H19" s="20"/>
      <c r="I19" s="20"/>
      <c r="J19" s="20"/>
      <c r="K19" s="20"/>
      <c r="L19" s="20"/>
    </row>
    <row r="20" spans="1:12" x14ac:dyDescent="0.25">
      <c r="A20" s="21">
        <v>2016</v>
      </c>
      <c r="B20" s="21" t="s">
        <v>22</v>
      </c>
      <c r="C20" s="1" t="s">
        <v>5</v>
      </c>
      <c r="D20" s="3">
        <f t="shared" si="3"/>
        <v>1430139772</v>
      </c>
      <c r="E20" s="20"/>
      <c r="F20" s="20">
        <f t="shared" si="2"/>
        <v>1430139772</v>
      </c>
      <c r="G20" s="20">
        <v>1430139772</v>
      </c>
      <c r="H20" s="20"/>
      <c r="I20" s="20"/>
      <c r="J20" s="20"/>
      <c r="K20" s="20"/>
      <c r="L20" s="20"/>
    </row>
    <row r="21" spans="1:12" x14ac:dyDescent="0.25">
      <c r="A21" s="21">
        <v>2016</v>
      </c>
      <c r="B21" s="21" t="s">
        <v>22</v>
      </c>
      <c r="C21" s="1" t="s">
        <v>7</v>
      </c>
      <c r="D21" s="3">
        <f t="shared" si="3"/>
        <v>1319430177</v>
      </c>
      <c r="E21" s="20"/>
      <c r="F21" s="20">
        <f t="shared" si="2"/>
        <v>1319430177</v>
      </c>
      <c r="G21" s="20">
        <v>1319430177</v>
      </c>
      <c r="H21" s="1"/>
      <c r="I21" s="1"/>
      <c r="J21" s="1"/>
      <c r="K21" s="1"/>
      <c r="L21" s="1"/>
    </row>
    <row r="22" spans="1:12" x14ac:dyDescent="0.25">
      <c r="A22" s="21">
        <v>2016</v>
      </c>
      <c r="B22" s="21" t="s">
        <v>22</v>
      </c>
      <c r="C22" s="1" t="s">
        <v>8</v>
      </c>
      <c r="D22" s="3">
        <f t="shared" si="3"/>
        <v>659693178</v>
      </c>
      <c r="E22" s="20"/>
      <c r="F22" s="20">
        <f t="shared" si="2"/>
        <v>659693178</v>
      </c>
      <c r="G22" s="20">
        <v>659693178</v>
      </c>
      <c r="H22" s="1"/>
      <c r="I22" s="1"/>
      <c r="J22" s="1"/>
      <c r="K22" s="1"/>
      <c r="L22" s="1"/>
    </row>
    <row r="23" spans="1:12" x14ac:dyDescent="0.25">
      <c r="A23" s="21">
        <v>2016</v>
      </c>
      <c r="B23" s="21" t="s">
        <v>22</v>
      </c>
      <c r="C23" s="1" t="s">
        <v>9</v>
      </c>
      <c r="D23" s="3">
        <f t="shared" si="3"/>
        <v>978563160</v>
      </c>
      <c r="E23" s="20"/>
      <c r="F23" s="20">
        <f t="shared" si="2"/>
        <v>978563160</v>
      </c>
      <c r="G23" s="20">
        <v>978563160</v>
      </c>
      <c r="H23" s="1"/>
      <c r="I23" s="1"/>
      <c r="J23" s="1"/>
      <c r="K23" s="1"/>
      <c r="L23" s="1"/>
    </row>
    <row r="24" spans="1:12" x14ac:dyDescent="0.25">
      <c r="A24" s="21">
        <v>2016</v>
      </c>
      <c r="B24" s="21" t="s">
        <v>22</v>
      </c>
      <c r="C24" s="1" t="s">
        <v>5</v>
      </c>
      <c r="D24" s="3">
        <f t="shared" si="3"/>
        <v>450000000</v>
      </c>
      <c r="E24" s="20"/>
      <c r="F24" s="20">
        <f t="shared" si="2"/>
        <v>450000000</v>
      </c>
      <c r="G24" s="20">
        <v>450000000</v>
      </c>
      <c r="H24" s="1"/>
      <c r="I24" s="1"/>
      <c r="J24" s="1"/>
      <c r="K24" s="1"/>
      <c r="L24" s="1"/>
    </row>
    <row r="25" spans="1:12" x14ac:dyDescent="0.25">
      <c r="A25" s="21"/>
      <c r="B25" s="21"/>
      <c r="C25" s="11" t="s">
        <v>17</v>
      </c>
      <c r="D25" s="12">
        <f>G25+J25</f>
        <v>6256654222</v>
      </c>
      <c r="E25" s="13"/>
      <c r="F25" s="12">
        <f>G25+J25</f>
        <v>6256654222</v>
      </c>
      <c r="G25" s="12">
        <f>SUM(G26:G31)</f>
        <v>6256654222</v>
      </c>
      <c r="H25" s="14">
        <v>0</v>
      </c>
      <c r="I25" s="14">
        <v>0</v>
      </c>
      <c r="J25" s="14">
        <v>0</v>
      </c>
      <c r="K25" s="13"/>
      <c r="L25" s="12">
        <v>0</v>
      </c>
    </row>
    <row r="26" spans="1:12" x14ac:dyDescent="0.25">
      <c r="A26" s="21">
        <v>2016</v>
      </c>
      <c r="B26" s="21" t="s">
        <v>23</v>
      </c>
      <c r="C26" s="1" t="s">
        <v>4</v>
      </c>
      <c r="D26" s="3">
        <f>G26+J26</f>
        <v>1445993735</v>
      </c>
      <c r="E26" s="20"/>
      <c r="F26" s="20">
        <f t="shared" ref="F26:F31" si="4">G26+J26</f>
        <v>1445993735</v>
      </c>
      <c r="G26" s="20">
        <v>1445993735</v>
      </c>
      <c r="H26" s="1"/>
      <c r="I26" s="1"/>
      <c r="J26" s="1"/>
      <c r="K26" s="1"/>
      <c r="L26" s="1"/>
    </row>
    <row r="27" spans="1:12" x14ac:dyDescent="0.25">
      <c r="A27" s="21">
        <v>2016</v>
      </c>
      <c r="B27" s="21" t="s">
        <v>23</v>
      </c>
      <c r="C27" s="1" t="s">
        <v>5</v>
      </c>
      <c r="D27" s="3">
        <f t="shared" ref="D27:D31" si="5">G27+J27</f>
        <v>1416934952</v>
      </c>
      <c r="E27" s="20"/>
      <c r="F27" s="20">
        <f t="shared" si="4"/>
        <v>1416934952</v>
      </c>
      <c r="G27" s="20">
        <v>1416934952</v>
      </c>
      <c r="H27" s="1"/>
      <c r="I27" s="1"/>
      <c r="J27" s="1"/>
      <c r="K27" s="1"/>
      <c r="L27" s="1"/>
    </row>
    <row r="28" spans="1:12" x14ac:dyDescent="0.25">
      <c r="A28" s="21">
        <v>2016</v>
      </c>
      <c r="B28" s="21" t="s">
        <v>23</v>
      </c>
      <c r="C28" s="1" t="s">
        <v>7</v>
      </c>
      <c r="D28" s="3">
        <f t="shared" si="5"/>
        <v>1319430177</v>
      </c>
      <c r="E28" s="20"/>
      <c r="F28" s="20">
        <f t="shared" si="4"/>
        <v>1319430177</v>
      </c>
      <c r="G28" s="20">
        <v>1319430177</v>
      </c>
      <c r="H28" s="1"/>
      <c r="I28" s="1"/>
      <c r="J28" s="1"/>
      <c r="K28" s="1"/>
      <c r="L28" s="1"/>
    </row>
    <row r="29" spans="1:12" x14ac:dyDescent="0.25">
      <c r="A29" s="21">
        <v>2016</v>
      </c>
      <c r="B29" s="21" t="s">
        <v>23</v>
      </c>
      <c r="C29" s="1" t="s">
        <v>8</v>
      </c>
      <c r="D29" s="3">
        <f t="shared" si="5"/>
        <v>659693178</v>
      </c>
      <c r="E29" s="20"/>
      <c r="F29" s="20">
        <f t="shared" si="4"/>
        <v>659693178</v>
      </c>
      <c r="G29" s="20">
        <v>659693178</v>
      </c>
      <c r="H29" s="1"/>
      <c r="I29" s="1"/>
      <c r="J29" s="1"/>
      <c r="K29" s="1"/>
      <c r="L29" s="1"/>
    </row>
    <row r="30" spans="1:12" x14ac:dyDescent="0.25">
      <c r="A30" s="21">
        <v>2016</v>
      </c>
      <c r="B30" s="21" t="s">
        <v>23</v>
      </c>
      <c r="C30" s="1" t="s">
        <v>9</v>
      </c>
      <c r="D30" s="3">
        <f t="shared" si="5"/>
        <v>975852180</v>
      </c>
      <c r="E30" s="20"/>
      <c r="F30" s="20">
        <f t="shared" si="4"/>
        <v>975852180</v>
      </c>
      <c r="G30" s="20">
        <v>975852180</v>
      </c>
      <c r="H30" s="1"/>
      <c r="I30" s="1"/>
      <c r="J30" s="1"/>
      <c r="K30" s="1"/>
      <c r="L30" s="1"/>
    </row>
    <row r="31" spans="1:12" x14ac:dyDescent="0.25">
      <c r="A31" s="21">
        <v>2016</v>
      </c>
      <c r="B31" s="21" t="s">
        <v>23</v>
      </c>
      <c r="C31" s="1" t="s">
        <v>5</v>
      </c>
      <c r="D31" s="3">
        <f t="shared" si="5"/>
        <v>438750000</v>
      </c>
      <c r="E31" s="20"/>
      <c r="F31" s="20">
        <f t="shared" si="4"/>
        <v>438750000</v>
      </c>
      <c r="G31" s="20">
        <v>438750000</v>
      </c>
      <c r="H31" s="1"/>
      <c r="I31" s="1"/>
      <c r="J31" s="1"/>
      <c r="K31" s="1"/>
      <c r="L31" s="1"/>
    </row>
    <row r="32" spans="1:12" x14ac:dyDescent="0.25">
      <c r="A32" s="21"/>
      <c r="B32" s="21"/>
      <c r="C32" s="11" t="s">
        <v>17</v>
      </c>
      <c r="D32" s="12">
        <f>G32+J32</f>
        <v>6225461624</v>
      </c>
      <c r="E32" s="13"/>
      <c r="F32" s="12">
        <f>G32+J32</f>
        <v>6225461624</v>
      </c>
      <c r="G32" s="12">
        <f>SUM(G33:G38)</f>
        <v>6225461624</v>
      </c>
      <c r="H32" s="14">
        <v>0</v>
      </c>
      <c r="I32" s="14">
        <v>0</v>
      </c>
      <c r="J32" s="14">
        <v>0</v>
      </c>
      <c r="K32" s="13"/>
      <c r="L32" s="12">
        <v>0</v>
      </c>
    </row>
    <row r="33" spans="1:12" x14ac:dyDescent="0.25">
      <c r="A33" s="21">
        <v>2016</v>
      </c>
      <c r="B33" s="21" t="s">
        <v>24</v>
      </c>
      <c r="C33" s="1" t="s">
        <v>4</v>
      </c>
      <c r="D33" s="3">
        <f t="shared" ref="D33:D38" si="6">G33+J33</f>
        <v>1442264778</v>
      </c>
      <c r="E33" s="20"/>
      <c r="F33" s="20">
        <f t="shared" ref="F33:F38" si="7">G33+J33</f>
        <v>1442264778</v>
      </c>
      <c r="G33" s="20">
        <v>1442264778</v>
      </c>
      <c r="H33" s="1"/>
      <c r="I33" s="1"/>
      <c r="J33" s="1"/>
      <c r="K33" s="1"/>
      <c r="L33" s="1"/>
    </row>
    <row r="34" spans="1:12" x14ac:dyDescent="0.25">
      <c r="A34" s="21">
        <v>2016</v>
      </c>
      <c r="B34" s="21" t="s">
        <v>24</v>
      </c>
      <c r="C34" s="1" t="s">
        <v>5</v>
      </c>
      <c r="D34" s="3">
        <f t="shared" si="6"/>
        <v>1403539401</v>
      </c>
      <c r="E34" s="20"/>
      <c r="F34" s="20">
        <f t="shared" si="7"/>
        <v>1403539401</v>
      </c>
      <c r="G34" s="20">
        <v>1403539401</v>
      </c>
      <c r="H34" s="1"/>
      <c r="I34" s="1"/>
      <c r="J34" s="1"/>
      <c r="K34" s="1"/>
      <c r="L34" s="1"/>
    </row>
    <row r="35" spans="1:12" x14ac:dyDescent="0.25">
      <c r="A35" s="21">
        <v>2016</v>
      </c>
      <c r="B35" s="21" t="s">
        <v>24</v>
      </c>
      <c r="C35" s="1" t="s">
        <v>7</v>
      </c>
      <c r="D35" s="3">
        <f t="shared" si="6"/>
        <v>1319430177</v>
      </c>
      <c r="E35" s="20"/>
      <c r="F35" s="20">
        <f t="shared" si="7"/>
        <v>1319430177</v>
      </c>
      <c r="G35" s="20">
        <v>1319430177</v>
      </c>
      <c r="H35" s="1"/>
      <c r="I35" s="1"/>
      <c r="J35" s="1"/>
      <c r="K35" s="1"/>
      <c r="L35" s="1"/>
    </row>
    <row r="36" spans="1:12" x14ac:dyDescent="0.25">
      <c r="A36" s="21">
        <v>2016</v>
      </c>
      <c r="B36" s="21" t="s">
        <v>24</v>
      </c>
      <c r="C36" s="1" t="s">
        <v>8</v>
      </c>
      <c r="D36" s="3">
        <f t="shared" si="6"/>
        <v>659693178</v>
      </c>
      <c r="E36" s="20"/>
      <c r="F36" s="20">
        <f t="shared" si="7"/>
        <v>659693178</v>
      </c>
      <c r="G36" s="20">
        <v>659693178</v>
      </c>
      <c r="H36" s="1"/>
      <c r="I36" s="1"/>
      <c r="J36" s="1"/>
      <c r="K36" s="1"/>
      <c r="L36" s="1"/>
    </row>
    <row r="37" spans="1:12" x14ac:dyDescent="0.25">
      <c r="A37" s="21">
        <v>2016</v>
      </c>
      <c r="B37" s="21" t="s">
        <v>24</v>
      </c>
      <c r="C37" s="1" t="s">
        <v>9</v>
      </c>
      <c r="D37" s="3">
        <f t="shared" si="6"/>
        <v>973034090</v>
      </c>
      <c r="E37" s="20"/>
      <c r="F37" s="20">
        <f t="shared" si="7"/>
        <v>973034090</v>
      </c>
      <c r="G37" s="20">
        <v>973034090</v>
      </c>
      <c r="H37" s="1"/>
      <c r="I37" s="1"/>
      <c r="J37" s="1"/>
      <c r="K37" s="1"/>
      <c r="L37" s="1"/>
    </row>
    <row r="38" spans="1:12" x14ac:dyDescent="0.25">
      <c r="A38" s="21">
        <v>2016</v>
      </c>
      <c r="B38" s="21" t="s">
        <v>24</v>
      </c>
      <c r="C38" s="1" t="s">
        <v>5</v>
      </c>
      <c r="D38" s="3">
        <f t="shared" si="6"/>
        <v>427500000</v>
      </c>
      <c r="E38" s="20"/>
      <c r="F38" s="20">
        <f t="shared" si="7"/>
        <v>427500000</v>
      </c>
      <c r="G38" s="20">
        <v>427500000</v>
      </c>
      <c r="H38" s="1"/>
      <c r="I38" s="1"/>
      <c r="J38" s="1"/>
      <c r="K38" s="1"/>
      <c r="L38" s="1"/>
    </row>
    <row r="39" spans="1:12" x14ac:dyDescent="0.25">
      <c r="A39" s="21"/>
      <c r="B39" s="21"/>
      <c r="C39" s="11" t="s">
        <v>17</v>
      </c>
      <c r="D39" s="12">
        <f>G39+J39</f>
        <v>6193805382</v>
      </c>
      <c r="E39" s="13"/>
      <c r="F39" s="12">
        <f>G39+J39</f>
        <v>6193805382</v>
      </c>
      <c r="G39" s="12">
        <f>SUM(G40:G45)</f>
        <v>6193805382</v>
      </c>
      <c r="H39" s="14">
        <v>0</v>
      </c>
      <c r="I39" s="14">
        <v>0</v>
      </c>
      <c r="J39" s="14">
        <v>0</v>
      </c>
      <c r="K39" s="13"/>
      <c r="L39" s="12">
        <v>0</v>
      </c>
    </row>
    <row r="40" spans="1:12" x14ac:dyDescent="0.25">
      <c r="A40" s="21">
        <v>2017</v>
      </c>
      <c r="B40" s="21" t="s">
        <v>20</v>
      </c>
      <c r="C40" s="1" t="s">
        <v>4</v>
      </c>
      <c r="D40" s="3">
        <f t="shared" ref="D40:D45" si="8">G40+J40</f>
        <v>1438377002</v>
      </c>
      <c r="E40" s="20"/>
      <c r="F40" s="20">
        <f t="shared" ref="F40:F45" si="9">G40+J40</f>
        <v>1438377002</v>
      </c>
      <c r="G40" s="20">
        <v>1438377002</v>
      </c>
      <c r="H40" s="1"/>
      <c r="I40" s="1"/>
      <c r="J40" s="1"/>
      <c r="K40" s="1"/>
      <c r="L40" s="1"/>
    </row>
    <row r="41" spans="1:12" x14ac:dyDescent="0.25">
      <c r="A41" s="21">
        <v>2017</v>
      </c>
      <c r="B41" s="21" t="s">
        <v>20</v>
      </c>
      <c r="C41" s="1" t="s">
        <v>5</v>
      </c>
      <c r="D41" s="3">
        <f t="shared" si="8"/>
        <v>1389950364</v>
      </c>
      <c r="E41" s="20"/>
      <c r="F41" s="20">
        <f t="shared" si="9"/>
        <v>1389950364</v>
      </c>
      <c r="G41" s="20">
        <v>1389950364</v>
      </c>
      <c r="H41" s="1"/>
      <c r="I41" s="1"/>
      <c r="J41" s="1"/>
      <c r="K41" s="1"/>
      <c r="L41" s="1"/>
    </row>
    <row r="42" spans="1:12" x14ac:dyDescent="0.25">
      <c r="A42" s="21">
        <v>2017</v>
      </c>
      <c r="B42" s="21" t="s">
        <v>20</v>
      </c>
      <c r="C42" s="1" t="s">
        <v>7</v>
      </c>
      <c r="D42" s="3">
        <f t="shared" si="8"/>
        <v>1319430177</v>
      </c>
      <c r="E42" s="20"/>
      <c r="F42" s="20">
        <f t="shared" si="9"/>
        <v>1319430177</v>
      </c>
      <c r="G42" s="20">
        <v>1319430177</v>
      </c>
      <c r="H42" s="1"/>
      <c r="I42" s="1"/>
      <c r="J42" s="1"/>
      <c r="K42" s="1"/>
      <c r="L42" s="1"/>
    </row>
    <row r="43" spans="1:12" x14ac:dyDescent="0.25">
      <c r="A43" s="21">
        <v>2017</v>
      </c>
      <c r="B43" s="21" t="s">
        <v>20</v>
      </c>
      <c r="C43" s="1" t="s">
        <v>8</v>
      </c>
      <c r="D43" s="3">
        <f t="shared" si="8"/>
        <v>659693178</v>
      </c>
      <c r="E43" s="20"/>
      <c r="F43" s="20">
        <f t="shared" si="9"/>
        <v>659693178</v>
      </c>
      <c r="G43" s="20">
        <v>659693178</v>
      </c>
      <c r="H43" s="1"/>
      <c r="I43" s="1"/>
      <c r="J43" s="1"/>
      <c r="K43" s="1"/>
      <c r="L43" s="1"/>
    </row>
    <row r="44" spans="1:12" x14ac:dyDescent="0.25">
      <c r="A44" s="21">
        <v>2017</v>
      </c>
      <c r="B44" s="21" t="s">
        <v>20</v>
      </c>
      <c r="C44" s="1" t="s">
        <v>9</v>
      </c>
      <c r="D44" s="3">
        <f t="shared" si="8"/>
        <v>970104661</v>
      </c>
      <c r="E44" s="20"/>
      <c r="F44" s="20">
        <f t="shared" si="9"/>
        <v>970104661</v>
      </c>
      <c r="G44" s="20">
        <v>970104661</v>
      </c>
      <c r="H44" s="1"/>
      <c r="I44" s="1"/>
      <c r="J44" s="1"/>
      <c r="K44" s="1"/>
      <c r="L44" s="1"/>
    </row>
    <row r="45" spans="1:12" x14ac:dyDescent="0.25">
      <c r="A45" s="21">
        <v>2017</v>
      </c>
      <c r="B45" s="21" t="s">
        <v>20</v>
      </c>
      <c r="C45" s="1" t="s">
        <v>5</v>
      </c>
      <c r="D45" s="3">
        <f t="shared" si="8"/>
        <v>416250000</v>
      </c>
      <c r="E45" s="20"/>
      <c r="F45" s="20">
        <f t="shared" si="9"/>
        <v>416250000</v>
      </c>
      <c r="G45" s="20">
        <v>416250000</v>
      </c>
      <c r="H45" s="1"/>
      <c r="I45" s="1"/>
      <c r="J45" s="1"/>
      <c r="K45" s="1"/>
      <c r="L45" s="1"/>
    </row>
    <row r="46" spans="1:12" x14ac:dyDescent="0.25">
      <c r="A46" s="21"/>
      <c r="B46" s="21"/>
      <c r="C46" s="11" t="s">
        <v>17</v>
      </c>
      <c r="D46" s="12">
        <f>G46+J46</f>
        <v>6861671537</v>
      </c>
      <c r="E46" s="13"/>
      <c r="F46" s="12">
        <f>G46+J46</f>
        <v>6861671537</v>
      </c>
      <c r="G46" s="12">
        <f>SUM(G47:G53)</f>
        <v>6861671537</v>
      </c>
      <c r="H46" s="14">
        <v>0</v>
      </c>
      <c r="I46" s="14">
        <v>0</v>
      </c>
      <c r="J46" s="14">
        <v>0</v>
      </c>
      <c r="K46" s="13"/>
      <c r="L46" s="12">
        <v>0</v>
      </c>
    </row>
    <row r="47" spans="1:12" x14ac:dyDescent="0.25">
      <c r="A47" s="21">
        <v>2017</v>
      </c>
      <c r="B47" s="21" t="s">
        <v>22</v>
      </c>
      <c r="C47" s="1" t="s">
        <v>4</v>
      </c>
      <c r="D47" s="3">
        <f t="shared" ref="D47:D53" si="10">G47+J47</f>
        <v>1434323642</v>
      </c>
      <c r="E47" s="20"/>
      <c r="F47" s="20">
        <f t="shared" ref="F47:F53" si="11">G47+J47</f>
        <v>1434323642</v>
      </c>
      <c r="G47" s="20">
        <v>1434323642</v>
      </c>
      <c r="H47" s="1"/>
      <c r="I47" s="1"/>
      <c r="J47" s="1"/>
      <c r="K47" s="1"/>
      <c r="L47" s="1"/>
    </row>
    <row r="48" spans="1:12" x14ac:dyDescent="0.25">
      <c r="A48" s="21">
        <v>2017</v>
      </c>
      <c r="B48" s="21" t="s">
        <v>22</v>
      </c>
      <c r="C48" s="1" t="s">
        <v>5</v>
      </c>
      <c r="D48" s="3">
        <f t="shared" si="10"/>
        <v>1376165048</v>
      </c>
      <c r="E48" s="20"/>
      <c r="F48" s="20">
        <f t="shared" si="11"/>
        <v>1376165048</v>
      </c>
      <c r="G48" s="20">
        <v>1376165048</v>
      </c>
      <c r="H48" s="1"/>
      <c r="I48" s="1"/>
      <c r="J48" s="1"/>
      <c r="K48" s="1"/>
      <c r="L48" s="1"/>
    </row>
    <row r="49" spans="1:12" x14ac:dyDescent="0.25">
      <c r="A49" s="21">
        <v>2017</v>
      </c>
      <c r="B49" s="21" t="s">
        <v>22</v>
      </c>
      <c r="C49" s="1" t="s">
        <v>7</v>
      </c>
      <c r="D49" s="3">
        <f t="shared" si="10"/>
        <v>1319430177</v>
      </c>
      <c r="E49" s="20"/>
      <c r="F49" s="20">
        <f t="shared" si="11"/>
        <v>1319430177</v>
      </c>
      <c r="G49" s="20">
        <v>1319430177</v>
      </c>
      <c r="H49" s="1"/>
      <c r="I49" s="1"/>
      <c r="J49" s="1"/>
      <c r="K49" s="1"/>
      <c r="L49" s="1"/>
    </row>
    <row r="50" spans="1:12" x14ac:dyDescent="0.25">
      <c r="A50" s="21">
        <v>2017</v>
      </c>
      <c r="B50" s="21" t="s">
        <v>22</v>
      </c>
      <c r="C50" s="1" t="s">
        <v>8</v>
      </c>
      <c r="D50" s="3">
        <f t="shared" si="10"/>
        <v>659693178</v>
      </c>
      <c r="E50" s="20"/>
      <c r="F50" s="20">
        <f t="shared" si="11"/>
        <v>659693178</v>
      </c>
      <c r="G50" s="20">
        <v>659693178</v>
      </c>
      <c r="H50" s="1"/>
      <c r="I50" s="1"/>
      <c r="J50" s="1"/>
      <c r="K50" s="1"/>
      <c r="L50" s="1"/>
    </row>
    <row r="51" spans="1:12" x14ac:dyDescent="0.25">
      <c r="A51" s="21">
        <v>2017</v>
      </c>
      <c r="B51" s="21" t="s">
        <v>22</v>
      </c>
      <c r="C51" s="1" t="s">
        <v>9</v>
      </c>
      <c r="D51" s="3">
        <f t="shared" si="10"/>
        <v>967059492</v>
      </c>
      <c r="E51" s="20"/>
      <c r="F51" s="20">
        <f t="shared" si="11"/>
        <v>967059492</v>
      </c>
      <c r="G51" s="20">
        <v>967059492</v>
      </c>
      <c r="H51" s="1"/>
      <c r="I51" s="1"/>
      <c r="J51" s="1"/>
      <c r="K51" s="1"/>
      <c r="L51" s="1"/>
    </row>
    <row r="52" spans="1:12" x14ac:dyDescent="0.25">
      <c r="A52" s="21">
        <v>2017</v>
      </c>
      <c r="B52" s="21" t="s">
        <v>22</v>
      </c>
      <c r="C52" s="1" t="s">
        <v>5</v>
      </c>
      <c r="D52" s="3">
        <f t="shared" si="10"/>
        <v>405000000</v>
      </c>
      <c r="E52" s="20"/>
      <c r="F52" s="20">
        <f t="shared" si="11"/>
        <v>405000000</v>
      </c>
      <c r="G52" s="20">
        <v>405000000</v>
      </c>
      <c r="H52" s="1"/>
      <c r="I52" s="1"/>
      <c r="J52" s="1"/>
      <c r="K52" s="1"/>
      <c r="L52" s="1"/>
    </row>
    <row r="53" spans="1:12" x14ac:dyDescent="0.25">
      <c r="A53" s="21">
        <v>2017</v>
      </c>
      <c r="B53" s="21" t="s">
        <v>22</v>
      </c>
      <c r="C53" s="1" t="s">
        <v>10</v>
      </c>
      <c r="D53" s="3">
        <f t="shared" si="10"/>
        <v>700000000</v>
      </c>
      <c r="E53" s="20"/>
      <c r="F53" s="20">
        <f t="shared" si="11"/>
        <v>700000000</v>
      </c>
      <c r="G53" s="20">
        <v>700000000</v>
      </c>
      <c r="H53" s="1"/>
      <c r="I53" s="1"/>
      <c r="J53" s="1"/>
      <c r="K53" s="1"/>
      <c r="L53" s="1"/>
    </row>
    <row r="54" spans="1:12" x14ac:dyDescent="0.25">
      <c r="A54" s="21"/>
      <c r="B54" s="21"/>
      <c r="C54" s="11" t="s">
        <v>17</v>
      </c>
      <c r="D54" s="12">
        <f>G54+J54</f>
        <v>6811249018</v>
      </c>
      <c r="E54" s="13"/>
      <c r="F54" s="12">
        <f>G54+J54</f>
        <v>6811249018</v>
      </c>
      <c r="G54" s="12">
        <f>SUM(G55:G61)</f>
        <v>6811249018</v>
      </c>
      <c r="H54" s="14">
        <v>0</v>
      </c>
      <c r="I54" s="14">
        <v>0</v>
      </c>
      <c r="J54" s="14">
        <v>0</v>
      </c>
      <c r="K54" s="13"/>
      <c r="L54" s="12">
        <v>0</v>
      </c>
    </row>
    <row r="55" spans="1:12" x14ac:dyDescent="0.25">
      <c r="A55" s="21">
        <v>2017</v>
      </c>
      <c r="B55" s="21" t="s">
        <v>23</v>
      </c>
      <c r="C55" s="1" t="s">
        <v>4</v>
      </c>
      <c r="D55" s="3">
        <f t="shared" ref="D55:D61" si="12">G55+J55</f>
        <v>1430097646</v>
      </c>
      <c r="E55" s="20"/>
      <c r="F55" s="20">
        <f t="shared" ref="F55:F61" si="13">G55+J55</f>
        <v>1430097646</v>
      </c>
      <c r="G55" s="20">
        <v>1430097646</v>
      </c>
      <c r="H55" s="1"/>
      <c r="I55" s="1"/>
      <c r="J55" s="1"/>
      <c r="K55" s="1"/>
      <c r="L55" s="1"/>
    </row>
    <row r="56" spans="1:12" x14ac:dyDescent="0.25">
      <c r="A56" s="21">
        <v>2017</v>
      </c>
      <c r="B56" s="21" t="s">
        <v>23</v>
      </c>
      <c r="C56" s="1" t="s">
        <v>5</v>
      </c>
      <c r="D56" s="3">
        <f t="shared" si="12"/>
        <v>1362180617</v>
      </c>
      <c r="E56" s="20"/>
      <c r="F56" s="20">
        <f t="shared" si="13"/>
        <v>1362180617</v>
      </c>
      <c r="G56" s="20">
        <v>1362180617</v>
      </c>
      <c r="H56" s="1"/>
      <c r="I56" s="1"/>
      <c r="J56" s="1"/>
      <c r="K56" s="1"/>
      <c r="L56" s="1"/>
    </row>
    <row r="57" spans="1:12" x14ac:dyDescent="0.25">
      <c r="A57" s="21">
        <v>2017</v>
      </c>
      <c r="B57" s="21" t="s">
        <v>23</v>
      </c>
      <c r="C57" s="1" t="s">
        <v>7</v>
      </c>
      <c r="D57" s="3">
        <f t="shared" si="12"/>
        <v>1319430177</v>
      </c>
      <c r="E57" s="20"/>
      <c r="F57" s="20">
        <f t="shared" si="13"/>
        <v>1319430177</v>
      </c>
      <c r="G57" s="20">
        <v>1319430177</v>
      </c>
      <c r="H57" s="1"/>
      <c r="I57" s="1"/>
      <c r="J57" s="1"/>
      <c r="K57" s="1"/>
      <c r="L57" s="1"/>
    </row>
    <row r="58" spans="1:12" x14ac:dyDescent="0.25">
      <c r="A58" s="21">
        <v>2017</v>
      </c>
      <c r="B58" s="21" t="s">
        <v>23</v>
      </c>
      <c r="C58" s="1" t="s">
        <v>8</v>
      </c>
      <c r="D58" s="3">
        <f t="shared" si="12"/>
        <v>659693178</v>
      </c>
      <c r="E58" s="20"/>
      <c r="F58" s="20">
        <f t="shared" si="13"/>
        <v>659693178</v>
      </c>
      <c r="G58" s="20">
        <v>659693178</v>
      </c>
      <c r="H58" s="1"/>
      <c r="I58" s="1"/>
      <c r="J58" s="1"/>
      <c r="K58" s="1"/>
      <c r="L58" s="1"/>
    </row>
    <row r="59" spans="1:12" x14ac:dyDescent="0.25">
      <c r="A59" s="21">
        <v>2017</v>
      </c>
      <c r="B59" s="21" t="s">
        <v>23</v>
      </c>
      <c r="C59" s="1" t="s">
        <v>9</v>
      </c>
      <c r="D59" s="3">
        <f t="shared" si="12"/>
        <v>963894010</v>
      </c>
      <c r="E59" s="20"/>
      <c r="F59" s="20">
        <f t="shared" si="13"/>
        <v>963894010</v>
      </c>
      <c r="G59" s="20">
        <v>963894010</v>
      </c>
      <c r="H59" s="1"/>
      <c r="I59" s="1"/>
      <c r="J59" s="1"/>
      <c r="K59" s="1"/>
      <c r="L59" s="1"/>
    </row>
    <row r="60" spans="1:12" x14ac:dyDescent="0.25">
      <c r="A60" s="21">
        <v>2017</v>
      </c>
      <c r="B60" s="21" t="s">
        <v>23</v>
      </c>
      <c r="C60" s="1" t="s">
        <v>5</v>
      </c>
      <c r="D60" s="3">
        <f t="shared" si="12"/>
        <v>393750000</v>
      </c>
      <c r="E60" s="20"/>
      <c r="F60" s="20">
        <f t="shared" si="13"/>
        <v>393750000</v>
      </c>
      <c r="G60" s="20">
        <v>393750000</v>
      </c>
      <c r="H60" s="1"/>
      <c r="I60" s="1"/>
      <c r="J60" s="1"/>
      <c r="K60" s="1"/>
      <c r="L60" s="1"/>
    </row>
    <row r="61" spans="1:12" x14ac:dyDescent="0.25">
      <c r="A61" s="21">
        <v>2017</v>
      </c>
      <c r="B61" s="21" t="s">
        <v>23</v>
      </c>
      <c r="C61" s="1" t="s">
        <v>10</v>
      </c>
      <c r="D61" s="3">
        <f t="shared" si="12"/>
        <v>682203390</v>
      </c>
      <c r="E61" s="20"/>
      <c r="F61" s="20">
        <f t="shared" si="13"/>
        <v>682203390</v>
      </c>
      <c r="G61" s="20">
        <v>682203390</v>
      </c>
      <c r="H61" s="1"/>
      <c r="I61" s="1"/>
      <c r="J61" s="1"/>
      <c r="K61" s="1"/>
      <c r="L61" s="1"/>
    </row>
    <row r="62" spans="1:12" x14ac:dyDescent="0.25">
      <c r="A62" s="21"/>
      <c r="B62" s="21"/>
      <c r="C62" s="11" t="s">
        <v>17</v>
      </c>
      <c r="D62" s="12">
        <f>G62+J62</f>
        <v>6760319456</v>
      </c>
      <c r="E62" s="13"/>
      <c r="F62" s="12">
        <f>G62+J62</f>
        <v>6760319456</v>
      </c>
      <c r="G62" s="12">
        <f>SUM(G63:G69)</f>
        <v>6760319456</v>
      </c>
      <c r="H62" s="14">
        <v>0</v>
      </c>
      <c r="I62" s="14">
        <v>0</v>
      </c>
      <c r="J62" s="14">
        <v>0</v>
      </c>
      <c r="K62" s="13"/>
      <c r="L62" s="12">
        <v>0</v>
      </c>
    </row>
    <row r="63" spans="1:12" x14ac:dyDescent="0.25">
      <c r="A63" s="21">
        <v>2017</v>
      </c>
      <c r="B63" s="21" t="s">
        <v>24</v>
      </c>
      <c r="C63" s="1" t="s">
        <v>4</v>
      </c>
      <c r="D63" s="3">
        <f t="shared" ref="D63:D69" si="14">G63+J63</f>
        <v>1425691663</v>
      </c>
      <c r="E63" s="20"/>
      <c r="F63" s="20">
        <f t="shared" ref="F63:F69" si="15">G63+J63</f>
        <v>1425691663</v>
      </c>
      <c r="G63" s="20">
        <v>1425691663</v>
      </c>
      <c r="H63" s="1"/>
      <c r="I63" s="1"/>
      <c r="J63" s="1"/>
      <c r="K63" s="1"/>
      <c r="L63" s="1"/>
    </row>
    <row r="64" spans="1:12" x14ac:dyDescent="0.25">
      <c r="A64" s="21">
        <v>2017</v>
      </c>
      <c r="B64" s="21" t="s">
        <v>24</v>
      </c>
      <c r="C64" s="1" t="s">
        <v>5</v>
      </c>
      <c r="D64" s="3">
        <f t="shared" si="14"/>
        <v>1347994195</v>
      </c>
      <c r="E64" s="20"/>
      <c r="F64" s="20">
        <f t="shared" si="15"/>
        <v>1347994195</v>
      </c>
      <c r="G64" s="20">
        <v>1347994195</v>
      </c>
      <c r="H64" s="1"/>
      <c r="I64" s="1"/>
      <c r="J64" s="1"/>
      <c r="K64" s="1"/>
      <c r="L64" s="1"/>
    </row>
    <row r="65" spans="1:12" x14ac:dyDescent="0.25">
      <c r="A65" s="21">
        <v>2017</v>
      </c>
      <c r="B65" s="21" t="s">
        <v>24</v>
      </c>
      <c r="C65" s="1" t="s">
        <v>7</v>
      </c>
      <c r="D65" s="3">
        <f t="shared" si="14"/>
        <v>1319430177</v>
      </c>
      <c r="E65" s="20"/>
      <c r="F65" s="20">
        <f t="shared" si="15"/>
        <v>1319430177</v>
      </c>
      <c r="G65" s="20">
        <v>1319430177</v>
      </c>
      <c r="H65" s="1"/>
      <c r="I65" s="1"/>
      <c r="J65" s="1"/>
      <c r="K65" s="1"/>
      <c r="L65" s="1"/>
    </row>
    <row r="66" spans="1:12" x14ac:dyDescent="0.25">
      <c r="A66" s="21">
        <v>2017</v>
      </c>
      <c r="B66" s="21" t="s">
        <v>24</v>
      </c>
      <c r="C66" s="1" t="s">
        <v>8</v>
      </c>
      <c r="D66" s="3">
        <f t="shared" si="14"/>
        <v>659693178</v>
      </c>
      <c r="E66" s="20"/>
      <c r="F66" s="20">
        <f t="shared" si="15"/>
        <v>659693178</v>
      </c>
      <c r="G66" s="20">
        <v>659693178</v>
      </c>
      <c r="H66" s="1"/>
      <c r="I66" s="1"/>
      <c r="J66" s="1"/>
      <c r="K66" s="1"/>
      <c r="L66" s="1"/>
    </row>
    <row r="67" spans="1:12" x14ac:dyDescent="0.25">
      <c r="A67" s="21">
        <v>2017</v>
      </c>
      <c r="B67" s="21" t="s">
        <v>24</v>
      </c>
      <c r="C67" s="1" t="s">
        <v>9</v>
      </c>
      <c r="D67" s="3">
        <f t="shared" si="14"/>
        <v>960603463</v>
      </c>
      <c r="E67" s="20"/>
      <c r="F67" s="20">
        <f t="shared" si="15"/>
        <v>960603463</v>
      </c>
      <c r="G67" s="20">
        <v>960603463</v>
      </c>
      <c r="H67" s="1"/>
      <c r="I67" s="1"/>
      <c r="J67" s="1"/>
      <c r="K67" s="1"/>
      <c r="L67" s="1"/>
    </row>
    <row r="68" spans="1:12" x14ac:dyDescent="0.25">
      <c r="A68" s="21">
        <v>2017</v>
      </c>
      <c r="B68" s="21" t="s">
        <v>24</v>
      </c>
      <c r="C68" s="1" t="s">
        <v>5</v>
      </c>
      <c r="D68" s="3">
        <f t="shared" si="14"/>
        <v>382500000</v>
      </c>
      <c r="E68" s="20"/>
      <c r="F68" s="20">
        <f t="shared" si="15"/>
        <v>382500000</v>
      </c>
      <c r="G68" s="20">
        <v>382500000</v>
      </c>
      <c r="H68" s="1"/>
      <c r="I68" s="1"/>
      <c r="J68" s="1"/>
      <c r="K68" s="1"/>
      <c r="L68" s="1"/>
    </row>
    <row r="69" spans="1:12" x14ac:dyDescent="0.25">
      <c r="A69" s="21">
        <v>2017</v>
      </c>
      <c r="B69" s="21" t="s">
        <v>24</v>
      </c>
      <c r="C69" s="1" t="s">
        <v>10</v>
      </c>
      <c r="D69" s="3">
        <f t="shared" si="14"/>
        <v>664406780</v>
      </c>
      <c r="E69" s="20"/>
      <c r="F69" s="20">
        <f t="shared" si="15"/>
        <v>664406780</v>
      </c>
      <c r="G69" s="20">
        <v>664406780</v>
      </c>
      <c r="H69" s="1"/>
      <c r="I69" s="1"/>
      <c r="J69" s="1"/>
      <c r="K69" s="1"/>
      <c r="L69" s="1"/>
    </row>
    <row r="70" spans="1:12" x14ac:dyDescent="0.25">
      <c r="A70" s="21"/>
      <c r="B70" s="21"/>
      <c r="C70" s="11" t="s">
        <v>17</v>
      </c>
      <c r="D70" s="12">
        <f>G70+J70</f>
        <v>7019978436</v>
      </c>
      <c r="E70" s="13"/>
      <c r="F70" s="12">
        <f>G70+J70</f>
        <v>7019978436</v>
      </c>
      <c r="G70" s="12">
        <f>SUM(G71:G78)</f>
        <v>6708867324</v>
      </c>
      <c r="H70" s="14">
        <v>0</v>
      </c>
      <c r="I70" s="14">
        <v>0</v>
      </c>
      <c r="J70" s="14">
        <v>311111112</v>
      </c>
      <c r="K70" s="13"/>
      <c r="L70" s="12">
        <v>0</v>
      </c>
    </row>
    <row r="71" spans="1:12" x14ac:dyDescent="0.25">
      <c r="A71" s="21">
        <v>2018</v>
      </c>
      <c r="B71" s="21" t="s">
        <v>20</v>
      </c>
      <c r="C71" s="1" t="s">
        <v>4</v>
      </c>
      <c r="D71" s="3">
        <f t="shared" ref="D71:D78" si="16">G71+J71</f>
        <v>1421098025</v>
      </c>
      <c r="E71" s="20"/>
      <c r="F71" s="20">
        <f t="shared" ref="F71:F78" si="17">G71+J71</f>
        <v>1421098025</v>
      </c>
      <c r="G71" s="20">
        <v>1421098025</v>
      </c>
      <c r="H71" s="1"/>
      <c r="I71" s="1"/>
      <c r="J71" s="1"/>
      <c r="K71" s="1"/>
      <c r="L71" s="1"/>
    </row>
    <row r="72" spans="1:12" x14ac:dyDescent="0.25">
      <c r="A72" s="21">
        <v>2018</v>
      </c>
      <c r="B72" s="21" t="s">
        <v>20</v>
      </c>
      <c r="C72" s="1" t="s">
        <v>5</v>
      </c>
      <c r="D72" s="3">
        <f t="shared" si="16"/>
        <v>1333602865</v>
      </c>
      <c r="E72" s="20"/>
      <c r="F72" s="20">
        <f t="shared" si="17"/>
        <v>1333602865</v>
      </c>
      <c r="G72" s="20">
        <v>1333602865</v>
      </c>
      <c r="H72" s="1"/>
      <c r="I72" s="1"/>
      <c r="J72" s="1"/>
      <c r="K72" s="1"/>
      <c r="L72" s="1"/>
    </row>
    <row r="73" spans="1:12" x14ac:dyDescent="0.25">
      <c r="A73" s="21">
        <v>2018</v>
      </c>
      <c r="B73" s="21" t="s">
        <v>20</v>
      </c>
      <c r="C73" s="1" t="s">
        <v>7</v>
      </c>
      <c r="D73" s="3">
        <f t="shared" si="16"/>
        <v>1319430177</v>
      </c>
      <c r="E73" s="20"/>
      <c r="F73" s="20">
        <f t="shared" si="17"/>
        <v>1319430177</v>
      </c>
      <c r="G73" s="20">
        <v>1319430177</v>
      </c>
      <c r="H73" s="1"/>
      <c r="I73" s="1"/>
      <c r="J73" s="1"/>
      <c r="K73" s="1"/>
      <c r="L73" s="1"/>
    </row>
    <row r="74" spans="1:12" x14ac:dyDescent="0.25">
      <c r="A74" s="21">
        <v>2018</v>
      </c>
      <c r="B74" s="21" t="s">
        <v>20</v>
      </c>
      <c r="C74" s="1" t="s">
        <v>8</v>
      </c>
      <c r="D74" s="3">
        <f t="shared" si="16"/>
        <v>659693178</v>
      </c>
      <c r="E74" s="20"/>
      <c r="F74" s="20">
        <f t="shared" si="17"/>
        <v>659693178</v>
      </c>
      <c r="G74" s="20">
        <v>659693178</v>
      </c>
      <c r="H74" s="1"/>
      <c r="I74" s="1"/>
      <c r="J74" s="1"/>
      <c r="K74" s="1"/>
      <c r="L74" s="1"/>
    </row>
    <row r="75" spans="1:12" x14ac:dyDescent="0.25">
      <c r="A75" s="21">
        <v>2018</v>
      </c>
      <c r="B75" s="21" t="s">
        <v>20</v>
      </c>
      <c r="C75" s="1" t="s">
        <v>9</v>
      </c>
      <c r="D75" s="3">
        <f t="shared" si="16"/>
        <v>957182910</v>
      </c>
      <c r="E75" s="20"/>
      <c r="F75" s="20">
        <f t="shared" si="17"/>
        <v>957182910</v>
      </c>
      <c r="G75" s="20">
        <v>957182910</v>
      </c>
      <c r="H75" s="1"/>
      <c r="I75" s="1"/>
      <c r="J75" s="1"/>
      <c r="K75" s="1"/>
      <c r="L75" s="1"/>
    </row>
    <row r="76" spans="1:12" x14ac:dyDescent="0.25">
      <c r="A76" s="21">
        <v>2018</v>
      </c>
      <c r="B76" s="21" t="s">
        <v>20</v>
      </c>
      <c r="C76" s="1" t="s">
        <v>5</v>
      </c>
      <c r="D76" s="3">
        <f t="shared" si="16"/>
        <v>371250000</v>
      </c>
      <c r="E76" s="20"/>
      <c r="F76" s="20">
        <f t="shared" si="17"/>
        <v>371250000</v>
      </c>
      <c r="G76" s="20">
        <v>371250000</v>
      </c>
      <c r="H76" s="1"/>
      <c r="I76" s="1"/>
      <c r="J76" s="1"/>
      <c r="K76" s="1"/>
      <c r="L76" s="1"/>
    </row>
    <row r="77" spans="1:12" x14ac:dyDescent="0.25">
      <c r="A77" s="21">
        <v>2018</v>
      </c>
      <c r="B77" s="21" t="s">
        <v>20</v>
      </c>
      <c r="C77" s="1" t="s">
        <v>10</v>
      </c>
      <c r="D77" s="3">
        <f t="shared" si="16"/>
        <v>646610169</v>
      </c>
      <c r="E77" s="20"/>
      <c r="F77" s="20">
        <f t="shared" si="17"/>
        <v>646610169</v>
      </c>
      <c r="G77" s="20">
        <v>646610169</v>
      </c>
      <c r="H77" s="1"/>
      <c r="I77" s="1"/>
      <c r="J77" s="1"/>
      <c r="K77" s="1"/>
      <c r="L77" s="1"/>
    </row>
    <row r="78" spans="1:12" x14ac:dyDescent="0.25">
      <c r="A78" s="21">
        <v>2018</v>
      </c>
      <c r="B78" s="21" t="s">
        <v>20</v>
      </c>
      <c r="C78" s="1" t="s">
        <v>6</v>
      </c>
      <c r="D78" s="3">
        <f t="shared" si="16"/>
        <v>311111112</v>
      </c>
      <c r="E78" s="20"/>
      <c r="F78" s="20">
        <f t="shared" si="17"/>
        <v>311111112</v>
      </c>
      <c r="G78" s="20"/>
      <c r="H78" s="1"/>
      <c r="I78" s="1"/>
      <c r="J78" s="20">
        <v>311111112</v>
      </c>
      <c r="K78" s="1"/>
      <c r="L78" s="1"/>
    </row>
    <row r="79" spans="1:12" x14ac:dyDescent="0.25">
      <c r="A79" s="21"/>
      <c r="B79" s="21"/>
      <c r="C79" s="11" t="s">
        <v>17</v>
      </c>
      <c r="D79" s="12">
        <f>G79+J79</f>
        <v>6834654313</v>
      </c>
      <c r="E79" s="13"/>
      <c r="F79" s="12">
        <f>G79+J79</f>
        <v>6834654313</v>
      </c>
      <c r="G79" s="12">
        <f>SUM(G80:G87)</f>
        <v>6656876533</v>
      </c>
      <c r="H79" s="14">
        <v>0</v>
      </c>
      <c r="I79" s="14">
        <v>0</v>
      </c>
      <c r="J79" s="14">
        <v>177777780</v>
      </c>
      <c r="K79" s="13"/>
      <c r="L79" s="12">
        <v>0</v>
      </c>
    </row>
    <row r="80" spans="1:12" x14ac:dyDescent="0.25">
      <c r="A80" s="21">
        <v>2018</v>
      </c>
      <c r="B80" s="21" t="s">
        <v>22</v>
      </c>
      <c r="C80" s="1" t="s">
        <v>4</v>
      </c>
      <c r="D80" s="3">
        <f t="shared" ref="D80:D87" si="18">G80+J80</f>
        <v>1416308741</v>
      </c>
      <c r="E80" s="20"/>
      <c r="F80" s="20">
        <f t="shared" ref="F80:F87" si="19">G80+J80</f>
        <v>1416308741</v>
      </c>
      <c r="G80" s="20">
        <v>1416308741</v>
      </c>
      <c r="H80" s="20"/>
      <c r="I80" s="20"/>
      <c r="J80" s="20"/>
      <c r="K80" s="1"/>
      <c r="L80" s="1"/>
    </row>
    <row r="81" spans="1:12" x14ac:dyDescent="0.25">
      <c r="A81" s="21">
        <v>2018</v>
      </c>
      <c r="B81" s="21" t="s">
        <v>22</v>
      </c>
      <c r="C81" s="1" t="s">
        <v>5</v>
      </c>
      <c r="D81" s="3">
        <f t="shared" si="18"/>
        <v>1319003666</v>
      </c>
      <c r="E81" s="20"/>
      <c r="F81" s="20">
        <f t="shared" si="19"/>
        <v>1319003666</v>
      </c>
      <c r="G81" s="20">
        <v>1319003666</v>
      </c>
      <c r="H81" s="20"/>
      <c r="I81" s="20"/>
      <c r="J81" s="20"/>
      <c r="K81" s="1"/>
      <c r="L81" s="1"/>
    </row>
    <row r="82" spans="1:12" x14ac:dyDescent="0.25">
      <c r="A82" s="21">
        <v>2018</v>
      </c>
      <c r="B82" s="21" t="s">
        <v>22</v>
      </c>
      <c r="C82" s="1" t="s">
        <v>7</v>
      </c>
      <c r="D82" s="3">
        <f t="shared" si="18"/>
        <v>1319430177</v>
      </c>
      <c r="E82" s="20"/>
      <c r="F82" s="20">
        <f t="shared" si="19"/>
        <v>1319430177</v>
      </c>
      <c r="G82" s="20">
        <v>1319430177</v>
      </c>
      <c r="H82" s="20"/>
      <c r="I82" s="20"/>
      <c r="J82" s="20"/>
      <c r="K82" s="1"/>
      <c r="L82" s="1"/>
    </row>
    <row r="83" spans="1:12" x14ac:dyDescent="0.25">
      <c r="A83" s="21">
        <v>2018</v>
      </c>
      <c r="B83" s="21" t="s">
        <v>22</v>
      </c>
      <c r="C83" s="1" t="s">
        <v>8</v>
      </c>
      <c r="D83" s="3">
        <f t="shared" si="18"/>
        <v>659693178</v>
      </c>
      <c r="E83" s="20"/>
      <c r="F83" s="20">
        <f t="shared" si="19"/>
        <v>659693178</v>
      </c>
      <c r="G83" s="20">
        <v>659693178</v>
      </c>
      <c r="H83" s="20"/>
      <c r="I83" s="20"/>
      <c r="J83" s="20"/>
      <c r="K83" s="1"/>
      <c r="L83" s="1"/>
    </row>
    <row r="84" spans="1:12" x14ac:dyDescent="0.25">
      <c r="A84" s="21">
        <v>2018</v>
      </c>
      <c r="B84" s="21" t="s">
        <v>22</v>
      </c>
      <c r="C84" s="1" t="s">
        <v>9</v>
      </c>
      <c r="D84" s="3">
        <f t="shared" si="18"/>
        <v>953627212</v>
      </c>
      <c r="E84" s="20"/>
      <c r="F84" s="20">
        <f t="shared" si="19"/>
        <v>953627212</v>
      </c>
      <c r="G84" s="20">
        <v>953627212</v>
      </c>
      <c r="H84" s="20"/>
      <c r="I84" s="20"/>
      <c r="J84" s="20"/>
      <c r="K84" s="1"/>
      <c r="L84" s="1"/>
    </row>
    <row r="85" spans="1:12" x14ac:dyDescent="0.25">
      <c r="A85" s="21">
        <v>2018</v>
      </c>
      <c r="B85" s="21" t="s">
        <v>22</v>
      </c>
      <c r="C85" s="1" t="s">
        <v>5</v>
      </c>
      <c r="D85" s="3">
        <f t="shared" si="18"/>
        <v>360000000</v>
      </c>
      <c r="E85" s="20"/>
      <c r="F85" s="20">
        <f t="shared" si="19"/>
        <v>360000000</v>
      </c>
      <c r="G85" s="20">
        <v>360000000</v>
      </c>
      <c r="H85" s="20"/>
      <c r="I85" s="20"/>
      <c r="J85" s="20"/>
      <c r="K85" s="1"/>
      <c r="L85" s="1"/>
    </row>
    <row r="86" spans="1:12" x14ac:dyDescent="0.25">
      <c r="A86" s="21">
        <v>2018</v>
      </c>
      <c r="B86" s="21" t="s">
        <v>22</v>
      </c>
      <c r="C86" s="1" t="s">
        <v>10</v>
      </c>
      <c r="D86" s="3">
        <f t="shared" si="18"/>
        <v>628813559</v>
      </c>
      <c r="E86" s="20"/>
      <c r="F86" s="20">
        <f t="shared" si="19"/>
        <v>628813559</v>
      </c>
      <c r="G86" s="20">
        <v>628813559</v>
      </c>
      <c r="H86" s="20"/>
      <c r="I86" s="20"/>
      <c r="J86" s="20"/>
      <c r="K86" s="1"/>
      <c r="L86" s="1"/>
    </row>
    <row r="87" spans="1:12" x14ac:dyDescent="0.25">
      <c r="A87" s="21">
        <v>2018</v>
      </c>
      <c r="B87" s="21" t="s">
        <v>22</v>
      </c>
      <c r="C87" s="1" t="s">
        <v>6</v>
      </c>
      <c r="D87" s="3">
        <f t="shared" si="18"/>
        <v>177777780</v>
      </c>
      <c r="E87" s="20"/>
      <c r="F87" s="20">
        <f t="shared" si="19"/>
        <v>177777780</v>
      </c>
      <c r="G87" s="20"/>
      <c r="H87" s="20"/>
      <c r="I87" s="20"/>
      <c r="J87" s="20">
        <v>177777780</v>
      </c>
      <c r="K87" s="1"/>
      <c r="L87" s="1"/>
    </row>
    <row r="88" spans="1:12" x14ac:dyDescent="0.25">
      <c r="A88" s="21"/>
      <c r="B88" s="21"/>
      <c r="C88" s="11" t="s">
        <v>17</v>
      </c>
      <c r="D88" s="12">
        <f>G88+J88</f>
        <v>6604330411</v>
      </c>
      <c r="E88" s="13"/>
      <c r="F88" s="12">
        <f>G88+J88</f>
        <v>6604330411</v>
      </c>
      <c r="G88" s="12">
        <f>SUM(G89:G95)</f>
        <v>6604330411</v>
      </c>
      <c r="H88" s="14">
        <v>0</v>
      </c>
      <c r="I88" s="14">
        <v>0</v>
      </c>
      <c r="J88" s="14">
        <v>0</v>
      </c>
      <c r="K88" s="13"/>
      <c r="L88" s="12">
        <v>0</v>
      </c>
    </row>
    <row r="89" spans="1:12" x14ac:dyDescent="0.25">
      <c r="A89" s="21">
        <v>2018</v>
      </c>
      <c r="B89" s="21" t="s">
        <v>23</v>
      </c>
      <c r="C89" s="1" t="s">
        <v>4</v>
      </c>
      <c r="D89" s="3">
        <f t="shared" ref="D89:D95" si="20">G89+J89</f>
        <v>1411315477</v>
      </c>
      <c r="E89" s="20"/>
      <c r="F89" s="20">
        <f t="shared" ref="F89:F95" si="21">G89+J89</f>
        <v>1411315477</v>
      </c>
      <c r="G89" s="20">
        <v>1411315477</v>
      </c>
      <c r="H89" s="1"/>
      <c r="I89" s="1"/>
      <c r="J89" s="1"/>
      <c r="K89" s="1"/>
      <c r="L89" s="1"/>
    </row>
    <row r="90" spans="1:12" x14ac:dyDescent="0.25">
      <c r="A90" s="21">
        <v>2018</v>
      </c>
      <c r="B90" s="21" t="s">
        <v>23</v>
      </c>
      <c r="C90" s="1" t="s">
        <v>5</v>
      </c>
      <c r="D90" s="3">
        <f t="shared" si="20"/>
        <v>1304193597</v>
      </c>
      <c r="E90" s="20"/>
      <c r="F90" s="20">
        <f t="shared" si="21"/>
        <v>1304193597</v>
      </c>
      <c r="G90" s="20">
        <v>1304193597</v>
      </c>
      <c r="H90" s="1"/>
      <c r="I90" s="1"/>
      <c r="J90" s="1"/>
      <c r="K90" s="1"/>
      <c r="L90" s="1"/>
    </row>
    <row r="91" spans="1:12" x14ac:dyDescent="0.25">
      <c r="A91" s="21">
        <v>2018</v>
      </c>
      <c r="B91" s="21" t="s">
        <v>23</v>
      </c>
      <c r="C91" s="1" t="s">
        <v>7</v>
      </c>
      <c r="D91" s="3">
        <f t="shared" si="20"/>
        <v>1319430177</v>
      </c>
      <c r="E91" s="20"/>
      <c r="F91" s="20">
        <f t="shared" si="21"/>
        <v>1319430177</v>
      </c>
      <c r="G91" s="20">
        <v>1319430177</v>
      </c>
      <c r="H91" s="1"/>
      <c r="I91" s="1"/>
      <c r="J91" s="1"/>
      <c r="K91" s="1"/>
      <c r="L91" s="1"/>
    </row>
    <row r="92" spans="1:12" x14ac:dyDescent="0.25">
      <c r="A92" s="21">
        <v>2018</v>
      </c>
      <c r="B92" s="21" t="s">
        <v>23</v>
      </c>
      <c r="C92" s="1" t="s">
        <v>8</v>
      </c>
      <c r="D92" s="3">
        <f t="shared" si="20"/>
        <v>659693178</v>
      </c>
      <c r="E92" s="20"/>
      <c r="F92" s="20">
        <f t="shared" si="21"/>
        <v>659693178</v>
      </c>
      <c r="G92" s="20">
        <v>659693178</v>
      </c>
      <c r="H92" s="1"/>
      <c r="I92" s="1"/>
      <c r="J92" s="1"/>
      <c r="K92" s="1"/>
      <c r="L92" s="1"/>
    </row>
    <row r="93" spans="1:12" x14ac:dyDescent="0.25">
      <c r="A93" s="21">
        <v>2018</v>
      </c>
      <c r="B93" s="21" t="s">
        <v>23</v>
      </c>
      <c r="C93" s="1" t="s">
        <v>9</v>
      </c>
      <c r="D93" s="3">
        <f t="shared" si="20"/>
        <v>949931033</v>
      </c>
      <c r="E93" s="20"/>
      <c r="F93" s="20">
        <f t="shared" si="21"/>
        <v>949931033</v>
      </c>
      <c r="G93" s="20">
        <v>949931033</v>
      </c>
      <c r="H93" s="1"/>
      <c r="I93" s="1"/>
      <c r="J93" s="1"/>
      <c r="K93" s="1"/>
      <c r="L93" s="1"/>
    </row>
    <row r="94" spans="1:12" x14ac:dyDescent="0.25">
      <c r="A94" s="21">
        <v>2018</v>
      </c>
      <c r="B94" s="21" t="s">
        <v>23</v>
      </c>
      <c r="C94" s="1" t="s">
        <v>5</v>
      </c>
      <c r="D94" s="3">
        <f t="shared" si="20"/>
        <v>348750000</v>
      </c>
      <c r="E94" s="20"/>
      <c r="F94" s="20">
        <f t="shared" si="21"/>
        <v>348750000</v>
      </c>
      <c r="G94" s="20">
        <v>348750000</v>
      </c>
      <c r="H94" s="1"/>
      <c r="I94" s="1"/>
      <c r="J94" s="1"/>
      <c r="K94" s="1"/>
      <c r="L94" s="1"/>
    </row>
    <row r="95" spans="1:12" x14ac:dyDescent="0.25">
      <c r="A95" s="21">
        <v>2018</v>
      </c>
      <c r="B95" s="21" t="s">
        <v>23</v>
      </c>
      <c r="C95" s="1" t="s">
        <v>10</v>
      </c>
      <c r="D95" s="3">
        <f t="shared" si="20"/>
        <v>611016949</v>
      </c>
      <c r="E95" s="20"/>
      <c r="F95" s="20">
        <f t="shared" si="21"/>
        <v>611016949</v>
      </c>
      <c r="G95" s="20">
        <v>611016949</v>
      </c>
      <c r="H95" s="1"/>
      <c r="I95" s="1"/>
      <c r="J95" s="1"/>
      <c r="K95" s="1"/>
      <c r="L95" s="1"/>
    </row>
    <row r="96" spans="1:12" x14ac:dyDescent="0.25">
      <c r="A96" s="21"/>
      <c r="B96" s="21"/>
      <c r="C96" s="11" t="s">
        <v>17</v>
      </c>
      <c r="D96" s="12">
        <f>G96+J96</f>
        <v>6551211672</v>
      </c>
      <c r="E96" s="13"/>
      <c r="F96" s="12">
        <f>G96+J96</f>
        <v>6551211672</v>
      </c>
      <c r="G96" s="12">
        <f>SUM(G97:G103)</f>
        <v>6551211672</v>
      </c>
      <c r="H96" s="14">
        <v>0</v>
      </c>
      <c r="I96" s="14">
        <v>0</v>
      </c>
      <c r="J96" s="14">
        <v>0</v>
      </c>
      <c r="K96" s="13"/>
      <c r="L96" s="12">
        <v>0</v>
      </c>
    </row>
    <row r="97" spans="1:12" x14ac:dyDescent="0.25">
      <c r="A97" s="21">
        <v>2018</v>
      </c>
      <c r="B97" s="21" t="s">
        <v>24</v>
      </c>
      <c r="C97" s="1" t="s">
        <v>4</v>
      </c>
      <c r="D97" s="3">
        <f t="shared" ref="D97:D103" si="22">G97+J97</f>
        <v>1406109547</v>
      </c>
      <c r="E97" s="20"/>
      <c r="F97" s="20">
        <f t="shared" ref="F97:F103" si="23">G97+J97</f>
        <v>1406109547</v>
      </c>
      <c r="G97" s="20">
        <v>1406109547</v>
      </c>
      <c r="H97" s="1"/>
      <c r="I97" s="1"/>
      <c r="J97" s="1"/>
      <c r="K97" s="1"/>
      <c r="L97" s="1"/>
    </row>
    <row r="98" spans="1:12" x14ac:dyDescent="0.25">
      <c r="A98" s="21">
        <v>2018</v>
      </c>
      <c r="B98" s="21" t="s">
        <v>24</v>
      </c>
      <c r="C98" s="1" t="s">
        <v>5</v>
      </c>
      <c r="D98" s="3">
        <f t="shared" si="22"/>
        <v>1289169611</v>
      </c>
      <c r="E98" s="20"/>
      <c r="F98" s="20">
        <f t="shared" si="23"/>
        <v>1289169611</v>
      </c>
      <c r="G98" s="20">
        <v>1289169611</v>
      </c>
      <c r="H98" s="1"/>
      <c r="I98" s="1"/>
      <c r="J98" s="1"/>
      <c r="K98" s="1"/>
      <c r="L98" s="1"/>
    </row>
    <row r="99" spans="1:12" x14ac:dyDescent="0.25">
      <c r="A99" s="21">
        <v>2018</v>
      </c>
      <c r="B99" s="21" t="s">
        <v>24</v>
      </c>
      <c r="C99" s="1" t="s">
        <v>7</v>
      </c>
      <c r="D99" s="3">
        <f t="shared" si="22"/>
        <v>1319430177</v>
      </c>
      <c r="E99" s="20"/>
      <c r="F99" s="20">
        <f t="shared" si="23"/>
        <v>1319430177</v>
      </c>
      <c r="G99" s="20">
        <v>1319430177</v>
      </c>
      <c r="H99" s="1"/>
      <c r="I99" s="1"/>
      <c r="J99" s="1"/>
      <c r="K99" s="1"/>
      <c r="L99" s="1"/>
    </row>
    <row r="100" spans="1:12" x14ac:dyDescent="0.25">
      <c r="A100" s="21">
        <v>2018</v>
      </c>
      <c r="B100" s="21" t="s">
        <v>24</v>
      </c>
      <c r="C100" s="1" t="s">
        <v>8</v>
      </c>
      <c r="D100" s="3">
        <f t="shared" si="22"/>
        <v>659693178</v>
      </c>
      <c r="E100" s="20"/>
      <c r="F100" s="20">
        <f t="shared" si="23"/>
        <v>659693178</v>
      </c>
      <c r="G100" s="20">
        <v>659693178</v>
      </c>
      <c r="H100" s="1"/>
      <c r="I100" s="1"/>
      <c r="J100" s="1"/>
      <c r="K100" s="1"/>
      <c r="L100" s="1"/>
    </row>
    <row r="101" spans="1:12" x14ac:dyDescent="0.25">
      <c r="A101" s="21">
        <v>2018</v>
      </c>
      <c r="B101" s="21" t="s">
        <v>24</v>
      </c>
      <c r="C101" s="1" t="s">
        <v>9</v>
      </c>
      <c r="D101" s="3">
        <f t="shared" si="22"/>
        <v>946088820</v>
      </c>
      <c r="E101" s="20"/>
      <c r="F101" s="20">
        <f t="shared" si="23"/>
        <v>946088820</v>
      </c>
      <c r="G101" s="20">
        <v>946088820</v>
      </c>
      <c r="H101" s="1"/>
      <c r="I101" s="1"/>
      <c r="J101" s="1"/>
      <c r="K101" s="1"/>
      <c r="L101" s="1"/>
    </row>
    <row r="102" spans="1:12" x14ac:dyDescent="0.25">
      <c r="A102" s="21">
        <v>2018</v>
      </c>
      <c r="B102" s="21" t="s">
        <v>24</v>
      </c>
      <c r="C102" s="1" t="s">
        <v>5</v>
      </c>
      <c r="D102" s="3">
        <f t="shared" si="22"/>
        <v>337500000</v>
      </c>
      <c r="E102" s="20"/>
      <c r="F102" s="20">
        <f t="shared" si="23"/>
        <v>337500000</v>
      </c>
      <c r="G102" s="20">
        <v>337500000</v>
      </c>
      <c r="H102" s="1"/>
      <c r="I102" s="1"/>
      <c r="J102" s="1"/>
      <c r="K102" s="1"/>
      <c r="L102" s="1"/>
    </row>
    <row r="103" spans="1:12" x14ac:dyDescent="0.25">
      <c r="A103" s="21">
        <v>2018</v>
      </c>
      <c r="B103" s="21" t="s">
        <v>24</v>
      </c>
      <c r="C103" s="1" t="s">
        <v>10</v>
      </c>
      <c r="D103" s="3">
        <f t="shared" si="22"/>
        <v>593220339</v>
      </c>
      <c r="E103" s="20"/>
      <c r="F103" s="20">
        <f t="shared" si="23"/>
        <v>593220339</v>
      </c>
      <c r="G103" s="20">
        <v>593220339</v>
      </c>
      <c r="H103" s="1"/>
      <c r="I103" s="1"/>
      <c r="J103" s="1"/>
      <c r="K103" s="1"/>
      <c r="L103" s="1"/>
    </row>
    <row r="104" spans="1:12" x14ac:dyDescent="0.25">
      <c r="A104" s="21"/>
      <c r="B104" s="21"/>
      <c r="C104" s="22" t="s">
        <v>17</v>
      </c>
      <c r="D104" s="12">
        <f>G104+J104</f>
        <v>6497502400</v>
      </c>
      <c r="E104" s="13"/>
      <c r="F104" s="12">
        <f>G104+J104</f>
        <v>6497502400</v>
      </c>
      <c r="G104" s="12">
        <f>SUM(G105:G111)</f>
        <v>6497502400</v>
      </c>
      <c r="H104" s="14">
        <v>0</v>
      </c>
      <c r="I104" s="14">
        <v>0</v>
      </c>
      <c r="J104" s="14">
        <v>0</v>
      </c>
      <c r="K104" s="13"/>
      <c r="L104" s="12">
        <v>0</v>
      </c>
    </row>
    <row r="105" spans="1:12" x14ac:dyDescent="0.25">
      <c r="A105" s="21">
        <v>2019</v>
      </c>
      <c r="B105" s="21" t="s">
        <v>20</v>
      </c>
      <c r="C105" s="1" t="s">
        <v>4</v>
      </c>
      <c r="D105" s="3">
        <f t="shared" ref="D105:D111" si="24">G105+J105</f>
        <v>1400681893</v>
      </c>
      <c r="E105" s="20"/>
      <c r="F105" s="20">
        <f t="shared" ref="F105:F111" si="25">G105+J105</f>
        <v>1400681893</v>
      </c>
      <c r="G105" s="20">
        <v>1400681893</v>
      </c>
      <c r="H105" s="1"/>
      <c r="I105" s="1"/>
      <c r="J105" s="1"/>
      <c r="K105" s="1"/>
      <c r="L105" s="1"/>
    </row>
    <row r="106" spans="1:12" x14ac:dyDescent="0.25">
      <c r="A106" s="21">
        <v>2019</v>
      </c>
      <c r="B106" s="21" t="s">
        <v>20</v>
      </c>
      <c r="C106" s="1" t="s">
        <v>5</v>
      </c>
      <c r="D106" s="3">
        <f t="shared" si="24"/>
        <v>1273928619</v>
      </c>
      <c r="E106" s="20"/>
      <c r="F106" s="20">
        <f t="shared" si="25"/>
        <v>1273928619</v>
      </c>
      <c r="G106" s="20">
        <v>1273928619</v>
      </c>
      <c r="H106" s="1"/>
      <c r="I106" s="1"/>
      <c r="J106" s="1"/>
      <c r="K106" s="1"/>
      <c r="L106" s="1"/>
    </row>
    <row r="107" spans="1:12" x14ac:dyDescent="0.25">
      <c r="A107" s="21">
        <v>2019</v>
      </c>
      <c r="B107" s="21" t="s">
        <v>20</v>
      </c>
      <c r="C107" s="1" t="s">
        <v>7</v>
      </c>
      <c r="D107" s="3">
        <f t="shared" si="24"/>
        <v>1319430177</v>
      </c>
      <c r="E107" s="20"/>
      <c r="F107" s="20">
        <f t="shared" si="25"/>
        <v>1319430177</v>
      </c>
      <c r="G107" s="20">
        <v>1319430177</v>
      </c>
      <c r="H107" s="1"/>
      <c r="I107" s="1"/>
      <c r="J107" s="1"/>
      <c r="K107" s="1"/>
      <c r="L107" s="1"/>
    </row>
    <row r="108" spans="1:12" x14ac:dyDescent="0.25">
      <c r="A108" s="21">
        <v>2019</v>
      </c>
      <c r="B108" s="21" t="s">
        <v>20</v>
      </c>
      <c r="C108" s="1" t="s">
        <v>8</v>
      </c>
      <c r="D108" s="3">
        <f t="shared" si="24"/>
        <v>659693178</v>
      </c>
      <c r="E108" s="20"/>
      <c r="F108" s="20">
        <f t="shared" si="25"/>
        <v>659693178</v>
      </c>
      <c r="G108" s="20">
        <v>659693178</v>
      </c>
      <c r="H108" s="1"/>
      <c r="I108" s="1"/>
      <c r="J108" s="1"/>
      <c r="K108" s="1"/>
      <c r="L108" s="1"/>
    </row>
    <row r="109" spans="1:12" x14ac:dyDescent="0.25">
      <c r="A109" s="21">
        <v>2019</v>
      </c>
      <c r="B109" s="21" t="s">
        <v>20</v>
      </c>
      <c r="C109" s="1" t="s">
        <v>9</v>
      </c>
      <c r="D109" s="3">
        <f t="shared" si="24"/>
        <v>942094804</v>
      </c>
      <c r="E109" s="20"/>
      <c r="F109" s="20">
        <f t="shared" si="25"/>
        <v>942094804</v>
      </c>
      <c r="G109" s="20">
        <v>942094804</v>
      </c>
      <c r="H109" s="1"/>
      <c r="I109" s="1"/>
      <c r="J109" s="1"/>
      <c r="K109" s="1"/>
      <c r="L109" s="1"/>
    </row>
    <row r="110" spans="1:12" x14ac:dyDescent="0.25">
      <c r="A110" s="21">
        <v>2019</v>
      </c>
      <c r="B110" s="21" t="s">
        <v>20</v>
      </c>
      <c r="C110" s="1" t="s">
        <v>5</v>
      </c>
      <c r="D110" s="3">
        <f t="shared" si="24"/>
        <v>326250000</v>
      </c>
      <c r="E110" s="20"/>
      <c r="F110" s="20">
        <f t="shared" si="25"/>
        <v>326250000</v>
      </c>
      <c r="G110" s="20">
        <v>326250000</v>
      </c>
      <c r="H110" s="1"/>
      <c r="I110" s="1"/>
      <c r="J110" s="1"/>
      <c r="K110" s="1"/>
      <c r="L110" s="1"/>
    </row>
    <row r="111" spans="1:12" x14ac:dyDescent="0.25">
      <c r="A111" s="21">
        <v>2019</v>
      </c>
      <c r="B111" s="21" t="s">
        <v>20</v>
      </c>
      <c r="C111" s="1" t="s">
        <v>10</v>
      </c>
      <c r="D111" s="3">
        <f t="shared" si="24"/>
        <v>575423729</v>
      </c>
      <c r="E111" s="20"/>
      <c r="F111" s="20">
        <f t="shared" si="25"/>
        <v>575423729</v>
      </c>
      <c r="G111" s="20">
        <v>575423729</v>
      </c>
      <c r="H111" s="1"/>
      <c r="I111" s="1"/>
      <c r="J111" s="1"/>
      <c r="K111" s="1"/>
      <c r="L111" s="1"/>
    </row>
    <row r="112" spans="1:12" x14ac:dyDescent="0.25">
      <c r="A112" s="21"/>
      <c r="B112" s="21"/>
      <c r="C112" s="22" t="s">
        <v>17</v>
      </c>
      <c r="D112" s="12">
        <f>G112+J112</f>
        <v>6443184018</v>
      </c>
      <c r="E112" s="13"/>
      <c r="F112" s="12">
        <f>G112+J112</f>
        <v>6443184018</v>
      </c>
      <c r="G112" s="12">
        <f>SUM(G113:G119)</f>
        <v>6443184018</v>
      </c>
      <c r="H112" s="14">
        <v>0</v>
      </c>
      <c r="I112" s="14">
        <v>0</v>
      </c>
      <c r="J112" s="14">
        <v>0</v>
      </c>
      <c r="K112" s="13"/>
      <c r="L112" s="12">
        <v>0</v>
      </c>
    </row>
    <row r="113" spans="1:12" x14ac:dyDescent="0.25">
      <c r="A113" s="21">
        <v>2019</v>
      </c>
      <c r="B113" s="21" t="s">
        <v>22</v>
      </c>
      <c r="C113" s="1" t="s">
        <v>4</v>
      </c>
      <c r="D113" s="3">
        <f t="shared" ref="D113:D119" si="26">G113+J113</f>
        <v>1395023070</v>
      </c>
      <c r="E113" s="20"/>
      <c r="F113" s="20">
        <f t="shared" ref="F113:F119" si="27">G113+J113</f>
        <v>1395023070</v>
      </c>
      <c r="G113" s="20">
        <v>1395023070</v>
      </c>
      <c r="H113" s="1"/>
      <c r="I113" s="1"/>
      <c r="J113" s="1"/>
      <c r="K113" s="1"/>
      <c r="L113" s="1"/>
    </row>
    <row r="114" spans="1:12" x14ac:dyDescent="0.25">
      <c r="A114" s="21">
        <v>2019</v>
      </c>
      <c r="B114" s="21" t="s">
        <v>22</v>
      </c>
      <c r="C114" s="1" t="s">
        <v>5</v>
      </c>
      <c r="D114" s="3">
        <f t="shared" si="26"/>
        <v>1258467486</v>
      </c>
      <c r="E114" s="20"/>
      <c r="F114" s="20">
        <f t="shared" si="27"/>
        <v>1258467486</v>
      </c>
      <c r="G114" s="20">
        <v>1258467486</v>
      </c>
      <c r="H114" s="1"/>
      <c r="I114" s="1"/>
      <c r="J114" s="1"/>
      <c r="K114" s="1"/>
      <c r="L114" s="1"/>
    </row>
    <row r="115" spans="1:12" x14ac:dyDescent="0.25">
      <c r="A115" s="21">
        <v>2019</v>
      </c>
      <c r="B115" s="21" t="s">
        <v>22</v>
      </c>
      <c r="C115" s="1" t="s">
        <v>7</v>
      </c>
      <c r="D115" s="3">
        <f t="shared" si="26"/>
        <v>1319430177</v>
      </c>
      <c r="E115" s="20"/>
      <c r="F115" s="20">
        <f t="shared" si="27"/>
        <v>1319430177</v>
      </c>
      <c r="G115" s="20">
        <v>1319430177</v>
      </c>
      <c r="H115" s="1"/>
      <c r="I115" s="1"/>
      <c r="J115" s="1"/>
      <c r="K115" s="1"/>
      <c r="L115" s="1"/>
    </row>
    <row r="116" spans="1:12" x14ac:dyDescent="0.25">
      <c r="A116" s="21">
        <v>2019</v>
      </c>
      <c r="B116" s="21" t="s">
        <v>22</v>
      </c>
      <c r="C116" s="1" t="s">
        <v>8</v>
      </c>
      <c r="D116" s="3">
        <f t="shared" si="26"/>
        <v>659693178</v>
      </c>
      <c r="E116" s="20"/>
      <c r="F116" s="20">
        <f t="shared" si="27"/>
        <v>659693178</v>
      </c>
      <c r="G116" s="20">
        <v>659693178</v>
      </c>
      <c r="H116" s="1"/>
      <c r="I116" s="1"/>
      <c r="J116" s="1"/>
      <c r="K116" s="1"/>
      <c r="L116" s="1"/>
    </row>
    <row r="117" spans="1:12" x14ac:dyDescent="0.25">
      <c r="A117" s="21">
        <v>2019</v>
      </c>
      <c r="B117" s="21" t="s">
        <v>22</v>
      </c>
      <c r="C117" s="1" t="s">
        <v>9</v>
      </c>
      <c r="D117" s="3">
        <f t="shared" si="26"/>
        <v>937942988</v>
      </c>
      <c r="E117" s="20"/>
      <c r="F117" s="20">
        <f t="shared" si="27"/>
        <v>937942988</v>
      </c>
      <c r="G117" s="20">
        <v>937942988</v>
      </c>
      <c r="H117" s="1"/>
      <c r="I117" s="1"/>
      <c r="J117" s="1"/>
      <c r="K117" s="1"/>
      <c r="L117" s="1"/>
    </row>
    <row r="118" spans="1:12" x14ac:dyDescent="0.25">
      <c r="A118" s="21">
        <v>2019</v>
      </c>
      <c r="B118" s="21" t="s">
        <v>22</v>
      </c>
      <c r="C118" s="1" t="s">
        <v>5</v>
      </c>
      <c r="D118" s="3">
        <f t="shared" si="26"/>
        <v>315000000</v>
      </c>
      <c r="E118" s="20"/>
      <c r="F118" s="20">
        <f t="shared" si="27"/>
        <v>315000000</v>
      </c>
      <c r="G118" s="20">
        <v>315000000</v>
      </c>
      <c r="H118" s="1"/>
      <c r="I118" s="1"/>
      <c r="J118" s="1"/>
      <c r="K118" s="1"/>
      <c r="L118" s="1"/>
    </row>
    <row r="119" spans="1:12" x14ac:dyDescent="0.25">
      <c r="A119" s="21">
        <v>2019</v>
      </c>
      <c r="B119" s="21" t="s">
        <v>22</v>
      </c>
      <c r="C119" s="1" t="s">
        <v>10</v>
      </c>
      <c r="D119" s="3">
        <f t="shared" si="26"/>
        <v>557627119</v>
      </c>
      <c r="E119" s="20"/>
      <c r="F119" s="20">
        <f t="shared" si="27"/>
        <v>557627119</v>
      </c>
      <c r="G119" s="20">
        <v>557627119</v>
      </c>
      <c r="H119" s="1"/>
      <c r="I119" s="1"/>
      <c r="J119" s="1"/>
      <c r="K119" s="1"/>
      <c r="L119" s="1"/>
    </row>
    <row r="120" spans="1:12" x14ac:dyDescent="0.25">
      <c r="A120" s="21"/>
      <c r="B120" s="21"/>
      <c r="C120" s="22" t="s">
        <v>17</v>
      </c>
      <c r="D120" s="12">
        <f>G120+J120</f>
        <v>6388237266</v>
      </c>
      <c r="E120" s="13"/>
      <c r="F120" s="12">
        <f>G120+J120</f>
        <v>6388237266</v>
      </c>
      <c r="G120" s="12">
        <f>SUM(G121:G127)</f>
        <v>6388237266</v>
      </c>
      <c r="H120" s="14">
        <v>0</v>
      </c>
      <c r="I120" s="14">
        <v>0</v>
      </c>
      <c r="J120" s="14">
        <v>0</v>
      </c>
      <c r="K120" s="13"/>
      <c r="L120" s="12">
        <v>0</v>
      </c>
    </row>
    <row r="121" spans="1:12" x14ac:dyDescent="0.25">
      <c r="A121" s="21">
        <v>2019</v>
      </c>
      <c r="B121" s="21" t="s">
        <v>23</v>
      </c>
      <c r="C121" s="1" t="s">
        <v>4</v>
      </c>
      <c r="D121" s="3">
        <f t="shared" ref="D121:D127" si="28">G121+J121</f>
        <v>1389123234</v>
      </c>
      <c r="E121" s="20"/>
      <c r="F121" s="20">
        <f t="shared" ref="F121:F127" si="29">G121+J121</f>
        <v>1389123234</v>
      </c>
      <c r="G121" s="20">
        <v>1389123234</v>
      </c>
      <c r="H121" s="1"/>
      <c r="I121" s="1"/>
      <c r="J121" s="1"/>
      <c r="K121" s="1"/>
      <c r="L121" s="1"/>
    </row>
    <row r="122" spans="1:12" x14ac:dyDescent="0.25">
      <c r="A122" s="21">
        <v>2019</v>
      </c>
      <c r="B122" s="21" t="s">
        <v>23</v>
      </c>
      <c r="C122" s="1" t="s">
        <v>5</v>
      </c>
      <c r="D122" s="3">
        <f t="shared" si="28"/>
        <v>1242783032</v>
      </c>
      <c r="E122" s="20"/>
      <c r="F122" s="20">
        <f t="shared" si="29"/>
        <v>1242783032</v>
      </c>
      <c r="G122" s="20">
        <v>1242783032</v>
      </c>
      <c r="H122" s="1"/>
      <c r="I122" s="1"/>
      <c r="J122" s="1"/>
      <c r="K122" s="1"/>
      <c r="L122" s="1"/>
    </row>
    <row r="123" spans="1:12" x14ac:dyDescent="0.25">
      <c r="A123" s="21">
        <v>2019</v>
      </c>
      <c r="B123" s="21" t="s">
        <v>23</v>
      </c>
      <c r="C123" s="1" t="s">
        <v>7</v>
      </c>
      <c r="D123" s="3">
        <f t="shared" si="28"/>
        <v>1319430177</v>
      </c>
      <c r="E123" s="20"/>
      <c r="F123" s="20">
        <f t="shared" si="29"/>
        <v>1319430177</v>
      </c>
      <c r="G123" s="20">
        <v>1319430177</v>
      </c>
      <c r="H123" s="1"/>
      <c r="I123" s="1"/>
      <c r="J123" s="1"/>
      <c r="K123" s="1"/>
      <c r="L123" s="1"/>
    </row>
    <row r="124" spans="1:12" x14ac:dyDescent="0.25">
      <c r="A124" s="21">
        <v>2019</v>
      </c>
      <c r="B124" s="21" t="s">
        <v>23</v>
      </c>
      <c r="C124" s="1" t="s">
        <v>8</v>
      </c>
      <c r="D124" s="3">
        <f t="shared" si="28"/>
        <v>659693178</v>
      </c>
      <c r="E124" s="20"/>
      <c r="F124" s="20">
        <f t="shared" si="29"/>
        <v>659693178</v>
      </c>
      <c r="G124" s="20">
        <v>659693178</v>
      </c>
      <c r="H124" s="1"/>
      <c r="I124" s="1"/>
      <c r="J124" s="1"/>
      <c r="K124" s="1"/>
      <c r="L124" s="1"/>
    </row>
    <row r="125" spans="1:12" x14ac:dyDescent="0.25">
      <c r="A125" s="21">
        <v>2019</v>
      </c>
      <c r="B125" s="21" t="s">
        <v>23</v>
      </c>
      <c r="C125" s="1" t="s">
        <v>9</v>
      </c>
      <c r="D125" s="3">
        <f t="shared" si="28"/>
        <v>933627137</v>
      </c>
      <c r="E125" s="20"/>
      <c r="F125" s="20">
        <f t="shared" si="29"/>
        <v>933627137</v>
      </c>
      <c r="G125" s="20">
        <v>933627137</v>
      </c>
      <c r="H125" s="1"/>
      <c r="I125" s="1"/>
      <c r="J125" s="1"/>
      <c r="K125" s="1"/>
      <c r="L125" s="1"/>
    </row>
    <row r="126" spans="1:12" x14ac:dyDescent="0.25">
      <c r="A126" s="21">
        <v>2019</v>
      </c>
      <c r="B126" s="21" t="s">
        <v>23</v>
      </c>
      <c r="C126" s="1" t="s">
        <v>5</v>
      </c>
      <c r="D126" s="3">
        <f t="shared" si="28"/>
        <v>303750000</v>
      </c>
      <c r="E126" s="20"/>
      <c r="F126" s="20">
        <f t="shared" si="29"/>
        <v>303750000</v>
      </c>
      <c r="G126" s="20">
        <v>303750000</v>
      </c>
      <c r="H126" s="1"/>
      <c r="I126" s="1"/>
      <c r="J126" s="1"/>
      <c r="K126" s="1"/>
      <c r="L126" s="1"/>
    </row>
    <row r="127" spans="1:12" x14ac:dyDescent="0.25">
      <c r="A127" s="21">
        <v>2019</v>
      </c>
      <c r="B127" s="21" t="s">
        <v>23</v>
      </c>
      <c r="C127" s="1" t="s">
        <v>10</v>
      </c>
      <c r="D127" s="3">
        <f t="shared" si="28"/>
        <v>539830508</v>
      </c>
      <c r="E127" s="20"/>
      <c r="F127" s="20">
        <f t="shared" si="29"/>
        <v>539830508</v>
      </c>
      <c r="G127" s="20">
        <v>539830508</v>
      </c>
      <c r="H127" s="1"/>
      <c r="I127" s="1"/>
      <c r="J127" s="1"/>
      <c r="K127" s="1"/>
      <c r="L127" s="1"/>
    </row>
    <row r="128" spans="1:12" x14ac:dyDescent="0.25">
      <c r="A128" s="21"/>
      <c r="B128" s="21"/>
      <c r="C128" s="22" t="s">
        <v>17</v>
      </c>
      <c r="D128" s="12">
        <f>G128+J128</f>
        <v>8804864396</v>
      </c>
      <c r="E128" s="13"/>
      <c r="F128" s="12">
        <f>G128+J128</f>
        <v>8804864396</v>
      </c>
      <c r="G128" s="12">
        <f>SUM(G129:G136)</f>
        <v>6332642174</v>
      </c>
      <c r="H128" s="14">
        <v>0</v>
      </c>
      <c r="I128" s="14">
        <v>0</v>
      </c>
      <c r="J128" s="14">
        <f>SUM(J129:J136)</f>
        <v>2472222222</v>
      </c>
      <c r="K128" s="13"/>
      <c r="L128" s="12">
        <v>0</v>
      </c>
    </row>
    <row r="129" spans="1:12" x14ac:dyDescent="0.25">
      <c r="A129" s="21">
        <v>2019</v>
      </c>
      <c r="B129" s="21" t="s">
        <v>24</v>
      </c>
      <c r="C129" s="1" t="s">
        <v>4</v>
      </c>
      <c r="D129" s="3">
        <f t="shared" ref="D129:D136" si="30">G129+J129</f>
        <v>2432972119</v>
      </c>
      <c r="E129" s="20"/>
      <c r="F129" s="20">
        <f t="shared" ref="F129:F136" si="31">G129+J129</f>
        <v>2432972119</v>
      </c>
      <c r="G129" s="20">
        <v>1382972119</v>
      </c>
      <c r="H129" s="1"/>
      <c r="I129" s="1"/>
      <c r="J129" s="24">
        <v>1050000000</v>
      </c>
      <c r="K129" s="1"/>
      <c r="L129" s="1"/>
    </row>
    <row r="130" spans="1:12" x14ac:dyDescent="0.25">
      <c r="A130" s="21">
        <v>2019</v>
      </c>
      <c r="B130" s="21" t="s">
        <v>24</v>
      </c>
      <c r="C130" s="1" t="s">
        <v>5</v>
      </c>
      <c r="D130" s="3">
        <f t="shared" si="30"/>
        <v>1226872032</v>
      </c>
      <c r="E130" s="20"/>
      <c r="F130" s="20">
        <f t="shared" si="31"/>
        <v>1226872032</v>
      </c>
      <c r="G130" s="20">
        <v>1226872032</v>
      </c>
      <c r="H130" s="1"/>
      <c r="I130" s="1"/>
      <c r="J130" s="24">
        <v>0</v>
      </c>
      <c r="K130" s="1"/>
      <c r="L130" s="1"/>
    </row>
    <row r="131" spans="1:12" x14ac:dyDescent="0.25">
      <c r="A131" s="21">
        <v>2019</v>
      </c>
      <c r="B131" s="21" t="s">
        <v>24</v>
      </c>
      <c r="C131" s="1" t="s">
        <v>7</v>
      </c>
      <c r="D131" s="3">
        <f t="shared" si="30"/>
        <v>1319430177</v>
      </c>
      <c r="E131" s="20"/>
      <c r="F131" s="20">
        <f t="shared" si="31"/>
        <v>1319430177</v>
      </c>
      <c r="G131" s="20">
        <v>1319430177</v>
      </c>
      <c r="H131" s="1"/>
      <c r="I131" s="1"/>
      <c r="J131" s="24">
        <v>0</v>
      </c>
      <c r="K131" s="1"/>
      <c r="L131" s="1"/>
    </row>
    <row r="132" spans="1:12" x14ac:dyDescent="0.25">
      <c r="A132" s="21">
        <v>2019</v>
      </c>
      <c r="B132" s="21" t="s">
        <v>24</v>
      </c>
      <c r="C132" s="1" t="s">
        <v>8</v>
      </c>
      <c r="D132" s="3">
        <f t="shared" si="30"/>
        <v>659693178</v>
      </c>
      <c r="E132" s="20"/>
      <c r="F132" s="20">
        <f t="shared" si="31"/>
        <v>659693178</v>
      </c>
      <c r="G132" s="20">
        <v>659693178</v>
      </c>
      <c r="H132" s="1"/>
      <c r="I132" s="1"/>
      <c r="J132" s="24">
        <v>0</v>
      </c>
      <c r="K132" s="1"/>
      <c r="L132" s="1"/>
    </row>
    <row r="133" spans="1:12" x14ac:dyDescent="0.25">
      <c r="A133" s="21">
        <v>2019</v>
      </c>
      <c r="B133" s="21" t="s">
        <v>24</v>
      </c>
      <c r="C133" s="1" t="s">
        <v>9</v>
      </c>
      <c r="D133" s="3">
        <f t="shared" si="30"/>
        <v>1151362992</v>
      </c>
      <c r="E133" s="20"/>
      <c r="F133" s="20">
        <f t="shared" si="31"/>
        <v>1151362992</v>
      </c>
      <c r="G133" s="20">
        <v>929140770</v>
      </c>
      <c r="H133" s="1"/>
      <c r="I133" s="1"/>
      <c r="J133" s="24">
        <v>222222222</v>
      </c>
      <c r="K133" s="1"/>
      <c r="L133" s="1"/>
    </row>
    <row r="134" spans="1:12" x14ac:dyDescent="0.25">
      <c r="A134" s="21">
        <v>2019</v>
      </c>
      <c r="B134" s="21" t="s">
        <v>24</v>
      </c>
      <c r="C134" s="1" t="s">
        <v>5</v>
      </c>
      <c r="D134" s="3">
        <f t="shared" si="30"/>
        <v>292500000</v>
      </c>
      <c r="E134" s="20"/>
      <c r="F134" s="20">
        <f t="shared" si="31"/>
        <v>292500000</v>
      </c>
      <c r="G134" s="20">
        <v>292500000</v>
      </c>
      <c r="H134" s="1"/>
      <c r="I134" s="1"/>
      <c r="J134" s="24">
        <v>0</v>
      </c>
      <c r="K134" s="1"/>
      <c r="L134" s="1"/>
    </row>
    <row r="135" spans="1:12" x14ac:dyDescent="0.25">
      <c r="A135" s="21">
        <v>2019</v>
      </c>
      <c r="B135" s="21" t="s">
        <v>24</v>
      </c>
      <c r="C135" s="1" t="s">
        <v>10</v>
      </c>
      <c r="D135" s="3">
        <f t="shared" si="30"/>
        <v>922033898</v>
      </c>
      <c r="E135" s="20"/>
      <c r="F135" s="20">
        <f t="shared" si="31"/>
        <v>922033898</v>
      </c>
      <c r="G135" s="20">
        <v>522033898</v>
      </c>
      <c r="H135" s="1"/>
      <c r="I135" s="1"/>
      <c r="J135" s="24">
        <v>400000000</v>
      </c>
      <c r="K135" s="1"/>
      <c r="L135" s="1"/>
    </row>
    <row r="136" spans="1:12" x14ac:dyDescent="0.25">
      <c r="A136" s="21">
        <v>2019</v>
      </c>
      <c r="B136" s="21" t="s">
        <v>24</v>
      </c>
      <c r="C136" s="1" t="s">
        <v>25</v>
      </c>
      <c r="D136" s="3">
        <f t="shared" si="30"/>
        <v>800000000</v>
      </c>
      <c r="E136" s="20"/>
      <c r="F136" s="20">
        <f t="shared" si="31"/>
        <v>800000000</v>
      </c>
      <c r="G136" s="20">
        <v>0</v>
      </c>
      <c r="H136" s="1"/>
      <c r="I136" s="1"/>
      <c r="J136" s="24">
        <v>800000000</v>
      </c>
      <c r="K136" s="1"/>
      <c r="L136" s="1"/>
    </row>
    <row r="137" spans="1:12" x14ac:dyDescent="0.25">
      <c r="A137" s="21"/>
      <c r="B137" s="21"/>
      <c r="C137" s="22" t="s">
        <v>17</v>
      </c>
      <c r="D137" s="12">
        <f>G137+J137</f>
        <v>7915266927</v>
      </c>
      <c r="E137" s="13"/>
      <c r="F137" s="12">
        <f>G137+J137</f>
        <v>7915266927</v>
      </c>
      <c r="G137" s="12">
        <f>SUM(G138:G145)</f>
        <v>6276378033</v>
      </c>
      <c r="H137" s="14">
        <v>0</v>
      </c>
      <c r="I137" s="14">
        <v>0</v>
      </c>
      <c r="J137" s="14">
        <f>SUM(J138:J145)</f>
        <v>1638888894</v>
      </c>
      <c r="K137" s="13"/>
      <c r="L137" s="12">
        <v>0</v>
      </c>
    </row>
    <row r="138" spans="1:12" x14ac:dyDescent="0.25">
      <c r="A138" s="21">
        <v>2020</v>
      </c>
      <c r="B138" s="21" t="s">
        <v>20</v>
      </c>
      <c r="C138" s="1" t="s">
        <v>4</v>
      </c>
      <c r="D138" s="3">
        <f t="shared" ref="D138:D145" si="32">G138+J138</f>
        <v>2076559030</v>
      </c>
      <c r="E138" s="20"/>
      <c r="F138" s="20">
        <f t="shared" ref="F138:F145" si="33">G138+J138</f>
        <v>2076559030</v>
      </c>
      <c r="G138" s="20">
        <v>1376559025</v>
      </c>
      <c r="H138" s="1"/>
      <c r="I138" s="1"/>
      <c r="J138" s="24">
        <f>666666670+33333335</f>
        <v>700000005</v>
      </c>
      <c r="K138" s="1"/>
      <c r="L138" s="1"/>
    </row>
    <row r="139" spans="1:12" x14ac:dyDescent="0.25">
      <c r="A139" s="21">
        <v>2020</v>
      </c>
      <c r="B139" s="21" t="s">
        <v>20</v>
      </c>
      <c r="C139" s="1" t="s">
        <v>5</v>
      </c>
      <c r="D139" s="3">
        <f t="shared" si="32"/>
        <v>1210731215</v>
      </c>
      <c r="E139" s="20"/>
      <c r="F139" s="20">
        <f t="shared" si="33"/>
        <v>1210731215</v>
      </c>
      <c r="G139" s="20">
        <v>1210731215</v>
      </c>
      <c r="H139" s="1"/>
      <c r="I139" s="1"/>
      <c r="J139" s="24">
        <v>0</v>
      </c>
      <c r="K139" s="1"/>
      <c r="L139" s="1"/>
    </row>
    <row r="140" spans="1:12" x14ac:dyDescent="0.25">
      <c r="A140" s="21">
        <v>2020</v>
      </c>
      <c r="B140" s="21" t="s">
        <v>20</v>
      </c>
      <c r="C140" s="1" t="s">
        <v>7</v>
      </c>
      <c r="D140" s="3">
        <f t="shared" si="32"/>
        <v>1319430177</v>
      </c>
      <c r="E140" s="20"/>
      <c r="F140" s="20">
        <f t="shared" si="33"/>
        <v>1319430177</v>
      </c>
      <c r="G140" s="20">
        <v>1319430177</v>
      </c>
      <c r="H140" s="1"/>
      <c r="I140" s="1"/>
      <c r="J140" s="24">
        <v>0</v>
      </c>
      <c r="K140" s="1"/>
      <c r="L140" s="1"/>
    </row>
    <row r="141" spans="1:12" x14ac:dyDescent="0.25">
      <c r="A141" s="21">
        <v>2020</v>
      </c>
      <c r="B141" s="21" t="s">
        <v>20</v>
      </c>
      <c r="C141" s="1" t="s">
        <v>8</v>
      </c>
      <c r="D141" s="3">
        <f t="shared" si="32"/>
        <v>659693178</v>
      </c>
      <c r="E141" s="20"/>
      <c r="F141" s="20">
        <f t="shared" si="33"/>
        <v>659693178</v>
      </c>
      <c r="G141" s="20">
        <v>659693178</v>
      </c>
      <c r="H141" s="1"/>
      <c r="I141" s="1"/>
      <c r="J141" s="24">
        <v>0</v>
      </c>
      <c r="K141" s="1"/>
      <c r="L141" s="1"/>
    </row>
    <row r="142" spans="1:12" x14ac:dyDescent="0.25">
      <c r="A142" s="21">
        <v>2020</v>
      </c>
      <c r="B142" s="21" t="s">
        <v>20</v>
      </c>
      <c r="C142" s="1" t="s">
        <v>9</v>
      </c>
      <c r="D142" s="3">
        <f t="shared" si="32"/>
        <v>1063366039</v>
      </c>
      <c r="E142" s="20"/>
      <c r="F142" s="20">
        <f t="shared" si="33"/>
        <v>1063366039</v>
      </c>
      <c r="G142" s="20">
        <v>924477150</v>
      </c>
      <c r="H142" s="1"/>
      <c r="I142" s="1"/>
      <c r="J142" s="24">
        <v>138888889</v>
      </c>
      <c r="K142" s="1"/>
      <c r="L142" s="1"/>
    </row>
    <row r="143" spans="1:12" x14ac:dyDescent="0.25">
      <c r="A143" s="21">
        <v>2020</v>
      </c>
      <c r="B143" s="21" t="s">
        <v>20</v>
      </c>
      <c r="C143" s="1" t="s">
        <v>5</v>
      </c>
      <c r="D143" s="3">
        <f t="shared" si="32"/>
        <v>281250000</v>
      </c>
      <c r="E143" s="20"/>
      <c r="F143" s="20">
        <f t="shared" si="33"/>
        <v>281250000</v>
      </c>
      <c r="G143" s="20">
        <v>281250000</v>
      </c>
      <c r="H143" s="1"/>
      <c r="I143" s="1"/>
      <c r="J143" s="24">
        <v>0</v>
      </c>
      <c r="K143" s="1"/>
      <c r="L143" s="1"/>
    </row>
    <row r="144" spans="1:12" x14ac:dyDescent="0.25">
      <c r="A144" s="21">
        <v>2020</v>
      </c>
      <c r="B144" s="21" t="s">
        <v>20</v>
      </c>
      <c r="C144" s="1" t="s">
        <v>10</v>
      </c>
      <c r="D144" s="3">
        <f t="shared" si="32"/>
        <v>770903955</v>
      </c>
      <c r="E144" s="20"/>
      <c r="F144" s="20">
        <f t="shared" si="33"/>
        <v>770903955</v>
      </c>
      <c r="G144" s="20">
        <v>504237288</v>
      </c>
      <c r="H144" s="1"/>
      <c r="I144" s="1"/>
      <c r="J144" s="24">
        <v>266666667</v>
      </c>
      <c r="K144" s="1"/>
      <c r="L144" s="1"/>
    </row>
    <row r="145" spans="1:15" x14ac:dyDescent="0.25">
      <c r="A145" s="21">
        <v>2020</v>
      </c>
      <c r="B145" s="21" t="s">
        <v>20</v>
      </c>
      <c r="C145" s="1" t="s">
        <v>25</v>
      </c>
      <c r="D145" s="3">
        <f t="shared" si="32"/>
        <v>533333333</v>
      </c>
      <c r="E145" s="20"/>
      <c r="F145" s="20">
        <f t="shared" si="33"/>
        <v>533333333</v>
      </c>
      <c r="G145" s="20">
        <v>0</v>
      </c>
      <c r="H145" s="1"/>
      <c r="I145" s="1"/>
      <c r="J145" s="24">
        <v>533333333</v>
      </c>
      <c r="K145" s="1"/>
      <c r="L145" s="1"/>
    </row>
    <row r="146" spans="1:15" x14ac:dyDescent="0.25">
      <c r="A146" s="21"/>
      <c r="B146" s="21"/>
      <c r="C146" s="22" t="s">
        <v>17</v>
      </c>
      <c r="D146" s="12">
        <f>G146+J146</f>
        <v>7024978924</v>
      </c>
      <c r="E146" s="13"/>
      <c r="F146" s="12">
        <f>G146+J146</f>
        <v>7024978924</v>
      </c>
      <c r="G146" s="12">
        <f>SUM(G147:G154)</f>
        <v>6219423359</v>
      </c>
      <c r="H146" s="14">
        <v>0</v>
      </c>
      <c r="I146" s="14">
        <v>0</v>
      </c>
      <c r="J146" s="14">
        <f>SUM(J147:J154)</f>
        <v>805555565</v>
      </c>
    </row>
    <row r="147" spans="1:15" x14ac:dyDescent="0.25">
      <c r="A147" s="21">
        <v>2020</v>
      </c>
      <c r="B147" s="21" t="s">
        <v>22</v>
      </c>
      <c r="C147" s="1" t="s">
        <v>4</v>
      </c>
      <c r="D147" s="3">
        <f t="shared" ref="D147:D154" si="34">G147+J147</f>
        <v>1719872802</v>
      </c>
      <c r="E147" s="20"/>
      <c r="F147" s="20">
        <f t="shared" ref="F147:F154" si="35">G147+J147</f>
        <v>1719872802</v>
      </c>
      <c r="G147" s="20">
        <v>1369872792</v>
      </c>
      <c r="H147" s="1"/>
      <c r="I147" s="1"/>
      <c r="J147" s="24">
        <f>333333340+16666670</f>
        <v>350000010</v>
      </c>
      <c r="O147" s="26"/>
    </row>
    <row r="148" spans="1:15" x14ac:dyDescent="0.25">
      <c r="A148" s="21">
        <v>2020</v>
      </c>
      <c r="B148" s="21" t="s">
        <v>22</v>
      </c>
      <c r="C148" s="1" t="s">
        <v>5</v>
      </c>
      <c r="D148" s="3">
        <f t="shared" si="34"/>
        <v>1194357259</v>
      </c>
      <c r="E148" s="20"/>
      <c r="F148" s="20">
        <f t="shared" si="35"/>
        <v>1194357259</v>
      </c>
      <c r="G148" s="20">
        <v>1194357259</v>
      </c>
      <c r="H148" s="1"/>
      <c r="I148" s="1"/>
      <c r="J148" s="24">
        <v>0</v>
      </c>
    </row>
    <row r="149" spans="1:15" x14ac:dyDescent="0.25">
      <c r="A149" s="21">
        <v>2020</v>
      </c>
      <c r="B149" s="21" t="s">
        <v>22</v>
      </c>
      <c r="C149" s="1" t="s">
        <v>7</v>
      </c>
      <c r="D149" s="3">
        <f t="shared" si="34"/>
        <v>1319430177</v>
      </c>
      <c r="E149" s="20"/>
      <c r="F149" s="20">
        <f t="shared" si="35"/>
        <v>1319430177</v>
      </c>
      <c r="G149" s="20">
        <v>1319430177</v>
      </c>
      <c r="H149" s="1"/>
      <c r="I149" s="1"/>
      <c r="J149" s="24">
        <v>0</v>
      </c>
    </row>
    <row r="150" spans="1:15" x14ac:dyDescent="0.25">
      <c r="A150" s="21">
        <v>2020</v>
      </c>
      <c r="B150" s="21" t="s">
        <v>22</v>
      </c>
      <c r="C150" s="1" t="s">
        <v>8</v>
      </c>
      <c r="D150" s="3">
        <f t="shared" si="34"/>
        <v>659693178</v>
      </c>
      <c r="E150" s="20"/>
      <c r="F150" s="20">
        <f t="shared" si="35"/>
        <v>659693178</v>
      </c>
      <c r="G150" s="20">
        <v>659693178</v>
      </c>
      <c r="H150" s="1"/>
      <c r="I150" s="1"/>
      <c r="J150" s="24">
        <v>0</v>
      </c>
    </row>
    <row r="151" spans="1:15" x14ac:dyDescent="0.25">
      <c r="A151" s="21">
        <v>2020</v>
      </c>
      <c r="B151" s="21" t="s">
        <v>22</v>
      </c>
      <c r="C151" s="1" t="s">
        <v>9</v>
      </c>
      <c r="D151" s="3">
        <f t="shared" si="34"/>
        <v>975184830</v>
      </c>
      <c r="E151" s="20"/>
      <c r="F151" s="20">
        <f t="shared" si="35"/>
        <v>975184830</v>
      </c>
      <c r="G151" s="20">
        <v>919629275</v>
      </c>
      <c r="H151" s="1"/>
      <c r="I151" s="1"/>
      <c r="J151" s="24">
        <v>55555555</v>
      </c>
    </row>
    <row r="152" spans="1:15" x14ac:dyDescent="0.25">
      <c r="A152" s="21">
        <v>2020</v>
      </c>
      <c r="B152" s="21" t="s">
        <v>22</v>
      </c>
      <c r="C152" s="1" t="s">
        <v>5</v>
      </c>
      <c r="D152" s="3">
        <f t="shared" si="34"/>
        <v>270000000</v>
      </c>
      <c r="E152" s="20"/>
      <c r="F152" s="20">
        <f t="shared" si="35"/>
        <v>270000000</v>
      </c>
      <c r="G152" s="20">
        <v>270000000</v>
      </c>
      <c r="H152" s="1"/>
      <c r="I152" s="1"/>
      <c r="J152" s="24">
        <v>0</v>
      </c>
    </row>
    <row r="153" spans="1:15" x14ac:dyDescent="0.25">
      <c r="A153" s="21">
        <v>2020</v>
      </c>
      <c r="B153" s="21" t="s">
        <v>22</v>
      </c>
      <c r="C153" s="1" t="s">
        <v>10</v>
      </c>
      <c r="D153" s="3">
        <f t="shared" si="34"/>
        <v>619774011</v>
      </c>
      <c r="E153" s="20"/>
      <c r="F153" s="20">
        <f t="shared" si="35"/>
        <v>619774011</v>
      </c>
      <c r="G153" s="20">
        <v>486440678</v>
      </c>
      <c r="H153" s="1"/>
      <c r="I153" s="1"/>
      <c r="J153" s="24">
        <v>133333333</v>
      </c>
    </row>
    <row r="154" spans="1:15" x14ac:dyDescent="0.25">
      <c r="A154" s="21">
        <v>2020</v>
      </c>
      <c r="B154" s="21" t="s">
        <v>22</v>
      </c>
      <c r="C154" s="1" t="s">
        <v>25</v>
      </c>
      <c r="D154" s="3">
        <f t="shared" si="34"/>
        <v>266666667</v>
      </c>
      <c r="E154" s="20"/>
      <c r="F154" s="20">
        <f t="shared" si="35"/>
        <v>266666667</v>
      </c>
      <c r="G154" s="20">
        <v>0</v>
      </c>
      <c r="H154" s="1"/>
      <c r="I154" s="1"/>
      <c r="J154" s="24">
        <v>266666667</v>
      </c>
      <c r="L154" s="26"/>
    </row>
    <row r="155" spans="1:15" x14ac:dyDescent="0.25">
      <c r="A155" s="21"/>
      <c r="B155" s="21"/>
      <c r="C155" s="22" t="s">
        <v>17</v>
      </c>
      <c r="D155" s="12">
        <f>G155+J155</f>
        <v>6420846780</v>
      </c>
      <c r="E155" s="13"/>
      <c r="F155" s="12">
        <f>G155+J155</f>
        <v>6420846780</v>
      </c>
      <c r="G155" s="12">
        <f>SUM(G156:G162)</f>
        <v>6161755871</v>
      </c>
      <c r="H155" s="14">
        <v>0</v>
      </c>
      <c r="I155" s="14">
        <v>0</v>
      </c>
      <c r="J155" s="14">
        <f>SUM(J156:J163)</f>
        <v>259090909</v>
      </c>
    </row>
    <row r="156" spans="1:15" x14ac:dyDescent="0.25">
      <c r="A156" s="21">
        <v>2020</v>
      </c>
      <c r="B156" s="21" t="s">
        <v>23</v>
      </c>
      <c r="C156" s="1" t="s">
        <v>4</v>
      </c>
      <c r="D156" s="3">
        <f t="shared" ref="D156:D163" si="36">G156+J156</f>
        <v>1362901786</v>
      </c>
      <c r="E156" s="20"/>
      <c r="F156" s="20">
        <f t="shared" ref="F156:F163" si="37">G156+J156</f>
        <v>1362901786</v>
      </c>
      <c r="G156" s="20">
        <v>1362901786</v>
      </c>
      <c r="H156" s="1"/>
      <c r="I156" s="1"/>
      <c r="J156" s="24"/>
    </row>
    <row r="157" spans="1:15" x14ac:dyDescent="0.25">
      <c r="A157" s="21">
        <v>2020</v>
      </c>
      <c r="B157" s="21" t="s">
        <v>23</v>
      </c>
      <c r="C157" s="1" t="s">
        <v>5</v>
      </c>
      <c r="D157" s="3">
        <f t="shared" si="36"/>
        <v>1177746798</v>
      </c>
      <c r="E157" s="20"/>
      <c r="F157" s="20">
        <f t="shared" si="37"/>
        <v>1177746798</v>
      </c>
      <c r="G157" s="20">
        <v>1177746798</v>
      </c>
      <c r="H157" s="1"/>
      <c r="I157" s="1"/>
      <c r="J157" s="24"/>
    </row>
    <row r="158" spans="1:15" x14ac:dyDescent="0.25">
      <c r="A158" s="21">
        <v>2020</v>
      </c>
      <c r="B158" s="21" t="s">
        <v>23</v>
      </c>
      <c r="C158" s="1" t="s">
        <v>7</v>
      </c>
      <c r="D158" s="3">
        <f t="shared" si="36"/>
        <v>1319430177</v>
      </c>
      <c r="E158" s="20"/>
      <c r="F158" s="20">
        <f t="shared" si="37"/>
        <v>1319430177</v>
      </c>
      <c r="G158" s="20">
        <v>1319430177</v>
      </c>
      <c r="H158" s="1"/>
      <c r="I158" s="1"/>
      <c r="J158" s="24"/>
    </row>
    <row r="159" spans="1:15" x14ac:dyDescent="0.25">
      <c r="A159" s="21">
        <v>2020</v>
      </c>
      <c r="B159" s="21" t="s">
        <v>23</v>
      </c>
      <c r="C159" s="1" t="s">
        <v>8</v>
      </c>
      <c r="D159" s="3">
        <f t="shared" si="36"/>
        <v>659693178</v>
      </c>
      <c r="E159" s="20"/>
      <c r="F159" s="20">
        <f t="shared" si="37"/>
        <v>659693178</v>
      </c>
      <c r="G159" s="20">
        <v>659693178</v>
      </c>
      <c r="H159" s="1"/>
      <c r="I159" s="1"/>
      <c r="J159" s="24"/>
    </row>
    <row r="160" spans="1:15" x14ac:dyDescent="0.25">
      <c r="A160" s="21">
        <v>2020</v>
      </c>
      <c r="B160" s="21" t="s">
        <v>23</v>
      </c>
      <c r="C160" s="1" t="s">
        <v>9</v>
      </c>
      <c r="D160" s="3">
        <f t="shared" si="36"/>
        <v>1064589864</v>
      </c>
      <c r="E160" s="20"/>
      <c r="F160" s="20">
        <f t="shared" si="37"/>
        <v>1064589864</v>
      </c>
      <c r="G160" s="20">
        <v>914589864</v>
      </c>
      <c r="H160" s="1"/>
      <c r="I160" s="1"/>
      <c r="J160" s="24">
        <v>150000000</v>
      </c>
    </row>
    <row r="161" spans="1:13" x14ac:dyDescent="0.25">
      <c r="A161" s="21">
        <v>2020</v>
      </c>
      <c r="B161" s="21" t="s">
        <v>23</v>
      </c>
      <c r="C161" s="1" t="s">
        <v>5</v>
      </c>
      <c r="D161" s="3">
        <f t="shared" si="36"/>
        <v>258750000</v>
      </c>
      <c r="E161" s="20"/>
      <c r="F161" s="20">
        <f t="shared" si="37"/>
        <v>258750000</v>
      </c>
      <c r="G161" s="20">
        <v>258750000</v>
      </c>
      <c r="H161" s="1"/>
      <c r="I161" s="1"/>
      <c r="J161" s="24"/>
    </row>
    <row r="162" spans="1:13" x14ac:dyDescent="0.25">
      <c r="A162" s="21">
        <v>2020</v>
      </c>
      <c r="B162" s="21" t="s">
        <v>23</v>
      </c>
      <c r="C162" s="1" t="s">
        <v>10</v>
      </c>
      <c r="D162" s="3">
        <f t="shared" si="36"/>
        <v>577734977</v>
      </c>
      <c r="E162" s="20"/>
      <c r="F162" s="20">
        <f t="shared" si="37"/>
        <v>577734977</v>
      </c>
      <c r="G162" s="20">
        <v>468644068</v>
      </c>
      <c r="H162" s="1"/>
      <c r="I162" s="1"/>
      <c r="J162" s="24">
        <v>109090909</v>
      </c>
    </row>
    <row r="163" spans="1:13" x14ac:dyDescent="0.25">
      <c r="A163" s="21">
        <v>2020</v>
      </c>
      <c r="B163" s="21" t="s">
        <v>23</v>
      </c>
      <c r="C163" s="1" t="s">
        <v>25</v>
      </c>
      <c r="D163" s="3">
        <f t="shared" si="36"/>
        <v>0</v>
      </c>
      <c r="E163" s="20"/>
      <c r="F163" s="20">
        <f t="shared" si="37"/>
        <v>0</v>
      </c>
      <c r="G163" s="20">
        <v>0</v>
      </c>
      <c r="H163" s="1"/>
      <c r="I163" s="1"/>
      <c r="J163" s="24"/>
    </row>
    <row r="164" spans="1:13" x14ac:dyDescent="0.25">
      <c r="A164" s="21"/>
      <c r="B164" s="21"/>
      <c r="C164" s="22" t="s">
        <v>17</v>
      </c>
      <c r="D164" s="12">
        <f>G164+J164</f>
        <v>8953493874</v>
      </c>
      <c r="E164" s="13"/>
      <c r="F164" s="12">
        <f>G164+J164</f>
        <v>8953493874</v>
      </c>
      <c r="G164" s="12">
        <f>SUM(G165:G171)</f>
        <v>6103352460</v>
      </c>
      <c r="H164" s="14">
        <v>0</v>
      </c>
      <c r="I164" s="14">
        <v>0</v>
      </c>
      <c r="J164" s="14">
        <f>SUM(J165:J173)</f>
        <v>2850141414</v>
      </c>
    </row>
    <row r="165" spans="1:13" x14ac:dyDescent="0.25">
      <c r="A165" s="21">
        <v>2020</v>
      </c>
      <c r="B165" s="21" t="s">
        <v>24</v>
      </c>
      <c r="C165" s="1" t="s">
        <v>4</v>
      </c>
      <c r="D165" s="3">
        <f>G165+J165</f>
        <v>2714633881</v>
      </c>
      <c r="E165" s="20"/>
      <c r="F165" s="20">
        <f>G165+J165</f>
        <v>2714633881</v>
      </c>
      <c r="G165" s="20">
        <v>1355633881</v>
      </c>
      <c r="H165" s="1"/>
      <c r="I165" s="1"/>
      <c r="J165" s="24">
        <f>1125000000+234000000</f>
        <v>1359000000</v>
      </c>
    </row>
    <row r="166" spans="1:13" x14ac:dyDescent="0.25">
      <c r="A166" s="21">
        <v>2020</v>
      </c>
      <c r="B166" s="21" t="s">
        <v>24</v>
      </c>
      <c r="C166" s="1" t="s">
        <v>5</v>
      </c>
      <c r="D166" s="3">
        <f t="shared" ref="D166:D172" si="38">G166+J166</f>
        <v>1160896416</v>
      </c>
      <c r="E166" s="20"/>
      <c r="F166" s="20">
        <f t="shared" ref="F166:F172" si="39">G166+J166</f>
        <v>1160896416</v>
      </c>
      <c r="G166" s="20">
        <v>1160896416</v>
      </c>
      <c r="H166" s="1"/>
      <c r="I166" s="1"/>
      <c r="J166" s="24"/>
    </row>
    <row r="167" spans="1:13" x14ac:dyDescent="0.25">
      <c r="A167" s="21">
        <v>2020</v>
      </c>
      <c r="B167" s="21" t="s">
        <v>24</v>
      </c>
      <c r="C167" s="1" t="s">
        <v>7</v>
      </c>
      <c r="D167" s="3">
        <f t="shared" si="38"/>
        <v>1319430177</v>
      </c>
      <c r="E167" s="20"/>
      <c r="F167" s="20">
        <f t="shared" si="39"/>
        <v>1319430177</v>
      </c>
      <c r="G167" s="20">
        <v>1319430177</v>
      </c>
      <c r="H167" s="1"/>
      <c r="I167" s="1"/>
      <c r="J167" s="24"/>
    </row>
    <row r="168" spans="1:13" x14ac:dyDescent="0.25">
      <c r="A168" s="21">
        <v>2020</v>
      </c>
      <c r="B168" s="21" t="s">
        <v>24</v>
      </c>
      <c r="C168" s="1" t="s">
        <v>8</v>
      </c>
      <c r="D168" s="3">
        <f t="shared" si="38"/>
        <v>659693178</v>
      </c>
      <c r="E168" s="20"/>
      <c r="F168" s="20">
        <f t="shared" si="39"/>
        <v>659693178</v>
      </c>
      <c r="G168" s="20">
        <v>659693178</v>
      </c>
      <c r="H168" s="1"/>
      <c r="I168" s="1"/>
      <c r="J168" s="24"/>
      <c r="K168" s="1"/>
      <c r="L168" s="1"/>
      <c r="M168" s="1"/>
    </row>
    <row r="169" spans="1:13" x14ac:dyDescent="0.25">
      <c r="A169" s="21">
        <v>2020</v>
      </c>
      <c r="B169" s="21" t="s">
        <v>24</v>
      </c>
      <c r="C169" s="1" t="s">
        <v>9</v>
      </c>
      <c r="D169" s="3">
        <f>G169+J169</f>
        <v>1192129128</v>
      </c>
      <c r="E169" s="20"/>
      <c r="F169" s="20">
        <f t="shared" si="39"/>
        <v>1192129128</v>
      </c>
      <c r="G169" s="20">
        <v>909351350</v>
      </c>
      <c r="H169" s="1"/>
      <c r="I169" s="1"/>
      <c r="J169" s="24">
        <f>105000000+177777778</f>
        <v>282777778</v>
      </c>
      <c r="K169" s="1"/>
      <c r="L169" s="1"/>
      <c r="M169" s="1"/>
    </row>
    <row r="170" spans="1:13" x14ac:dyDescent="0.25">
      <c r="A170" s="21">
        <v>2020</v>
      </c>
      <c r="B170" s="21" t="s">
        <v>24</v>
      </c>
      <c r="C170" s="1" t="s">
        <v>5</v>
      </c>
      <c r="D170" s="3">
        <f t="shared" si="38"/>
        <v>247500000</v>
      </c>
      <c r="E170" s="20"/>
      <c r="F170" s="20">
        <f t="shared" si="39"/>
        <v>247500000</v>
      </c>
      <c r="G170" s="20">
        <v>247500000</v>
      </c>
      <c r="H170" s="1"/>
      <c r="I170" s="1"/>
      <c r="J170" s="24"/>
    </row>
    <row r="171" spans="1:13" x14ac:dyDescent="0.25">
      <c r="A171" s="21">
        <v>2020</v>
      </c>
      <c r="B171" s="21" t="s">
        <v>24</v>
      </c>
      <c r="C171" s="1" t="s">
        <v>10</v>
      </c>
      <c r="D171" s="3">
        <f t="shared" si="38"/>
        <v>839211094</v>
      </c>
      <c r="E171" s="20"/>
      <c r="F171" s="20">
        <f t="shared" si="39"/>
        <v>839211094</v>
      </c>
      <c r="G171" s="20">
        <v>450847458</v>
      </c>
      <c r="H171" s="1"/>
      <c r="I171" s="1"/>
      <c r="J171" s="24">
        <f>76363636+312000000</f>
        <v>388363636</v>
      </c>
    </row>
    <row r="172" spans="1:13" x14ac:dyDescent="0.25">
      <c r="A172" s="21">
        <v>2020</v>
      </c>
      <c r="B172" s="21" t="s">
        <v>24</v>
      </c>
      <c r="C172" s="1" t="s">
        <v>25</v>
      </c>
      <c r="D172" s="3">
        <f t="shared" si="38"/>
        <v>320000000</v>
      </c>
      <c r="E172" s="20"/>
      <c r="F172" s="20">
        <f t="shared" si="39"/>
        <v>320000000</v>
      </c>
      <c r="G172" s="20">
        <v>0</v>
      </c>
      <c r="H172" s="1"/>
      <c r="I172" s="1"/>
      <c r="J172" s="24">
        <v>320000000</v>
      </c>
    </row>
    <row r="173" spans="1:13" x14ac:dyDescent="0.25">
      <c r="A173" s="21">
        <v>2020</v>
      </c>
      <c r="B173" s="21" t="s">
        <v>24</v>
      </c>
      <c r="C173" s="1" t="s">
        <v>27</v>
      </c>
      <c r="D173" s="3">
        <f t="shared" ref="D173" si="40">G173+J173</f>
        <v>500000000</v>
      </c>
      <c r="E173" s="20"/>
      <c r="F173" s="20">
        <f t="shared" ref="F173" si="41">G173+J173</f>
        <v>500000000</v>
      </c>
      <c r="G173" s="20">
        <v>0</v>
      </c>
      <c r="H173" s="1"/>
      <c r="I173" s="1"/>
      <c r="J173" s="24">
        <f>180000000+180000000+140000000</f>
        <v>500000000</v>
      </c>
    </row>
    <row r="174" spans="1:13" x14ac:dyDescent="0.25">
      <c r="A174" s="21"/>
      <c r="B174" s="21"/>
      <c r="C174" s="22" t="s">
        <v>17</v>
      </c>
      <c r="D174" s="12">
        <f>G174+J174</f>
        <v>7897936621</v>
      </c>
      <c r="E174" s="13"/>
      <c r="F174" s="12">
        <f>G174+J174</f>
        <v>7897936621</v>
      </c>
      <c r="G174" s="12">
        <f>SUM(G175:G183)</f>
        <v>6044189146</v>
      </c>
      <c r="H174" s="14">
        <v>0</v>
      </c>
      <c r="I174" s="14">
        <v>0</v>
      </c>
      <c r="J174" s="14">
        <f>SUM(J175:J183)</f>
        <v>1853747475</v>
      </c>
      <c r="K174" s="13"/>
      <c r="L174" s="12">
        <v>0</v>
      </c>
    </row>
    <row r="175" spans="1:13" x14ac:dyDescent="0.25">
      <c r="A175" s="21">
        <v>2021</v>
      </c>
      <c r="B175" s="21" t="s">
        <v>20</v>
      </c>
      <c r="C175" s="1" t="s">
        <v>4</v>
      </c>
      <c r="D175" s="3">
        <f>G175+J175</f>
        <v>2254056430</v>
      </c>
      <c r="E175" s="20"/>
      <c r="F175" s="20">
        <f>G175+J175</f>
        <v>2254056430</v>
      </c>
      <c r="G175" s="20">
        <v>1348056430</v>
      </c>
      <c r="H175" s="1"/>
      <c r="I175" s="1"/>
      <c r="J175" s="24">
        <f>750000000+156000000</f>
        <v>906000000</v>
      </c>
      <c r="K175" s="1"/>
      <c r="L175" s="1"/>
    </row>
    <row r="176" spans="1:13" x14ac:dyDescent="0.25">
      <c r="A176" s="21">
        <v>2021</v>
      </c>
      <c r="B176" s="21" t="s">
        <v>20</v>
      </c>
      <c r="C176" s="1" t="s">
        <v>5</v>
      </c>
      <c r="D176" s="3">
        <f t="shared" ref="D176:D183" si="42">G176+J176</f>
        <v>1143802647</v>
      </c>
      <c r="E176" s="20"/>
      <c r="F176" s="20">
        <f t="shared" ref="F176:F183" si="43">G176+J176</f>
        <v>1143802647</v>
      </c>
      <c r="G176" s="20">
        <v>1143802647</v>
      </c>
      <c r="H176" s="1"/>
      <c r="I176" s="1"/>
      <c r="J176" s="24">
        <v>0</v>
      </c>
      <c r="K176" s="1"/>
      <c r="L176" s="1"/>
    </row>
    <row r="177" spans="1:12" x14ac:dyDescent="0.25">
      <c r="A177" s="21">
        <v>2021</v>
      </c>
      <c r="B177" s="21" t="s">
        <v>20</v>
      </c>
      <c r="C177" s="1" t="s">
        <v>7</v>
      </c>
      <c r="D177" s="3">
        <f t="shared" si="42"/>
        <v>1319430177</v>
      </c>
      <c r="E177" s="20"/>
      <c r="F177" s="20">
        <f t="shared" si="43"/>
        <v>1319430177</v>
      </c>
      <c r="G177" s="20">
        <v>1319430177</v>
      </c>
      <c r="H177" s="1"/>
      <c r="I177" s="1"/>
      <c r="J177" s="24">
        <v>0</v>
      </c>
      <c r="K177" s="1"/>
      <c r="L177" s="1"/>
    </row>
    <row r="178" spans="1:12" x14ac:dyDescent="0.25">
      <c r="A178" s="21">
        <v>2021</v>
      </c>
      <c r="B178" s="21" t="s">
        <v>20</v>
      </c>
      <c r="C178" s="1" t="s">
        <v>8</v>
      </c>
      <c r="D178" s="3">
        <f t="shared" si="42"/>
        <v>659693178</v>
      </c>
      <c r="E178" s="20"/>
      <c r="F178" s="20">
        <f t="shared" si="43"/>
        <v>659693178</v>
      </c>
      <c r="G178" s="20">
        <v>659693178</v>
      </c>
      <c r="H178" s="1"/>
      <c r="I178" s="1"/>
      <c r="J178" s="24">
        <v>0</v>
      </c>
      <c r="K178" s="1"/>
      <c r="L178" s="1"/>
    </row>
    <row r="179" spans="1:12" x14ac:dyDescent="0.25">
      <c r="A179" s="21">
        <v>2021</v>
      </c>
      <c r="B179" s="21" t="s">
        <v>20</v>
      </c>
      <c r="C179" s="1" t="s">
        <v>9</v>
      </c>
      <c r="D179" s="3">
        <f t="shared" si="42"/>
        <v>1075016978</v>
      </c>
      <c r="E179" s="20"/>
      <c r="F179" s="20">
        <f t="shared" si="43"/>
        <v>1075016978</v>
      </c>
      <c r="G179" s="20">
        <v>903905867</v>
      </c>
      <c r="H179" s="1"/>
      <c r="I179" s="1"/>
      <c r="J179" s="24">
        <f>60000000+111111111</f>
        <v>171111111</v>
      </c>
      <c r="K179" s="1"/>
      <c r="L179" s="1"/>
    </row>
    <row r="180" spans="1:12" x14ac:dyDescent="0.25">
      <c r="A180" s="21">
        <v>2021</v>
      </c>
      <c r="B180" s="21" t="s">
        <v>20</v>
      </c>
      <c r="C180" s="1" t="s">
        <v>5</v>
      </c>
      <c r="D180" s="3">
        <f t="shared" si="42"/>
        <v>236250000</v>
      </c>
      <c r="E180" s="20"/>
      <c r="F180" s="20">
        <f t="shared" si="43"/>
        <v>236250000</v>
      </c>
      <c r="G180" s="20">
        <v>236250000</v>
      </c>
      <c r="H180" s="1"/>
      <c r="I180" s="1"/>
      <c r="J180" s="24">
        <v>0</v>
      </c>
      <c r="K180" s="1"/>
      <c r="L180" s="1"/>
    </row>
    <row r="181" spans="1:12" x14ac:dyDescent="0.25">
      <c r="A181" s="21">
        <v>2021</v>
      </c>
      <c r="B181" s="21" t="s">
        <v>20</v>
      </c>
      <c r="C181" s="1" t="s">
        <v>10</v>
      </c>
      <c r="D181" s="3">
        <f t="shared" si="42"/>
        <v>671687211</v>
      </c>
      <c r="E181" s="20"/>
      <c r="F181" s="20">
        <f t="shared" si="43"/>
        <v>671687211</v>
      </c>
      <c r="G181" s="20">
        <v>433050847</v>
      </c>
      <c r="H181" s="1"/>
      <c r="I181" s="1"/>
      <c r="J181" s="24">
        <f>43636364+195000000</f>
        <v>238636364</v>
      </c>
      <c r="K181" s="1"/>
      <c r="L181" s="1"/>
    </row>
    <row r="182" spans="1:12" x14ac:dyDescent="0.25">
      <c r="A182" s="21">
        <v>2021</v>
      </c>
      <c r="B182" s="21" t="s">
        <v>20</v>
      </c>
      <c r="C182" s="1" t="s">
        <v>25</v>
      </c>
      <c r="D182" s="3">
        <f t="shared" si="42"/>
        <v>200000000</v>
      </c>
      <c r="E182" s="20"/>
      <c r="F182" s="20">
        <f t="shared" si="43"/>
        <v>200000000</v>
      </c>
      <c r="G182" s="20">
        <v>0</v>
      </c>
      <c r="H182" s="1"/>
      <c r="I182" s="1"/>
      <c r="J182" s="24">
        <v>200000000</v>
      </c>
      <c r="K182" s="1"/>
      <c r="L182" s="1"/>
    </row>
    <row r="183" spans="1:12" x14ac:dyDescent="0.25">
      <c r="A183" s="21">
        <v>2021</v>
      </c>
      <c r="B183" s="21" t="s">
        <v>20</v>
      </c>
      <c r="C183" s="1" t="s">
        <v>27</v>
      </c>
      <c r="D183" s="3">
        <f t="shared" si="42"/>
        <v>338000000</v>
      </c>
      <c r="E183" s="20"/>
      <c r="F183" s="20">
        <f t="shared" si="43"/>
        <v>338000000</v>
      </c>
      <c r="G183" s="20">
        <v>0</v>
      </c>
      <c r="H183" s="1"/>
      <c r="I183" s="1"/>
      <c r="J183" s="24">
        <f>120000000+120000000+98000000</f>
        <v>338000000</v>
      </c>
      <c r="K183" s="1"/>
      <c r="L183" s="1"/>
    </row>
    <row r="184" spans="1:12" x14ac:dyDescent="0.25">
      <c r="A184" s="21"/>
      <c r="B184" s="21"/>
      <c r="C184" s="22" t="s">
        <v>17</v>
      </c>
      <c r="D184" s="12">
        <f>G184+J184</f>
        <v>6841504589</v>
      </c>
      <c r="E184" s="13"/>
      <c r="F184" s="12">
        <f>G184+J184</f>
        <v>6841504589</v>
      </c>
      <c r="G184" s="12">
        <f>SUM(G185:G193)</f>
        <v>5984151054</v>
      </c>
      <c r="H184" s="14">
        <v>0</v>
      </c>
      <c r="I184" s="14">
        <v>0</v>
      </c>
      <c r="J184" s="14">
        <f>SUM(J185:J193)</f>
        <v>857353535</v>
      </c>
    </row>
    <row r="185" spans="1:12" x14ac:dyDescent="0.25">
      <c r="A185" s="21">
        <v>2021</v>
      </c>
      <c r="B185" s="21" t="s">
        <v>22</v>
      </c>
      <c r="C185" s="1" t="s">
        <v>4</v>
      </c>
      <c r="D185" s="3">
        <f>G185+J185</f>
        <v>1793156250</v>
      </c>
      <c r="E185" s="20"/>
      <c r="F185" s="20">
        <f>G185+J185</f>
        <v>1793156250</v>
      </c>
      <c r="G185" s="20">
        <v>1340156250</v>
      </c>
      <c r="H185" s="1"/>
      <c r="I185" s="1"/>
      <c r="J185" s="24">
        <f>375000000+78000000</f>
        <v>453000000</v>
      </c>
    </row>
    <row r="186" spans="1:12" x14ac:dyDescent="0.25">
      <c r="A186" s="21">
        <v>2021</v>
      </c>
      <c r="B186" s="21" t="s">
        <v>22</v>
      </c>
      <c r="C186" s="1" t="s">
        <v>5</v>
      </c>
      <c r="D186" s="3">
        <f t="shared" ref="D186:D193" si="44">G186+J186</f>
        <v>1126371976</v>
      </c>
      <c r="E186" s="20"/>
      <c r="F186" s="20">
        <f t="shared" ref="F186:F193" si="45">G186+J186</f>
        <v>1126371976</v>
      </c>
      <c r="G186" s="20">
        <v>1126371976</v>
      </c>
      <c r="H186" s="1"/>
      <c r="I186" s="1"/>
      <c r="J186" s="24">
        <v>0</v>
      </c>
    </row>
    <row r="187" spans="1:12" x14ac:dyDescent="0.25">
      <c r="A187" s="21">
        <v>2021</v>
      </c>
      <c r="B187" s="21" t="s">
        <v>22</v>
      </c>
      <c r="C187" s="1" t="s">
        <v>7</v>
      </c>
      <c r="D187" s="3">
        <f t="shared" si="44"/>
        <v>1319430177</v>
      </c>
      <c r="E187" s="20"/>
      <c r="F187" s="20">
        <f t="shared" si="45"/>
        <v>1319430177</v>
      </c>
      <c r="G187" s="20">
        <v>1319430177</v>
      </c>
      <c r="H187" s="1"/>
      <c r="I187" s="1"/>
      <c r="J187" s="24">
        <v>0</v>
      </c>
    </row>
    <row r="188" spans="1:12" x14ac:dyDescent="0.25">
      <c r="A188" s="21">
        <v>2021</v>
      </c>
      <c r="B188" s="21" t="s">
        <v>22</v>
      </c>
      <c r="C188" s="1" t="s">
        <v>8</v>
      </c>
      <c r="D188" s="3">
        <f t="shared" si="44"/>
        <v>659693178</v>
      </c>
      <c r="E188" s="20"/>
      <c r="F188" s="20">
        <f t="shared" si="45"/>
        <v>659693178</v>
      </c>
      <c r="G188" s="20">
        <v>659693178</v>
      </c>
      <c r="H188" s="1"/>
      <c r="I188" s="1"/>
      <c r="J188" s="24">
        <v>0</v>
      </c>
    </row>
    <row r="189" spans="1:12" x14ac:dyDescent="0.25">
      <c r="A189" s="21">
        <v>2021</v>
      </c>
      <c r="B189" s="21" t="s">
        <v>22</v>
      </c>
      <c r="C189" s="1" t="s">
        <v>9</v>
      </c>
      <c r="D189" s="3">
        <f t="shared" si="44"/>
        <v>957689680</v>
      </c>
      <c r="E189" s="20"/>
      <c r="F189" s="20">
        <f t="shared" si="45"/>
        <v>957689680</v>
      </c>
      <c r="G189" s="20">
        <v>898245236</v>
      </c>
      <c r="H189" s="1"/>
      <c r="I189" s="1"/>
      <c r="J189" s="24">
        <f>15000000+44444444</f>
        <v>59444444</v>
      </c>
    </row>
    <row r="190" spans="1:12" x14ac:dyDescent="0.25">
      <c r="A190" s="21">
        <v>2021</v>
      </c>
      <c r="B190" s="21" t="s">
        <v>22</v>
      </c>
      <c r="C190" s="1" t="s">
        <v>5</v>
      </c>
      <c r="D190" s="3">
        <f t="shared" si="44"/>
        <v>225000000</v>
      </c>
      <c r="E190" s="20"/>
      <c r="F190" s="20">
        <f t="shared" si="45"/>
        <v>225000000</v>
      </c>
      <c r="G190" s="20">
        <v>225000000</v>
      </c>
      <c r="H190" s="1"/>
      <c r="I190" s="1"/>
      <c r="J190" s="24">
        <v>0</v>
      </c>
    </row>
    <row r="191" spans="1:12" x14ac:dyDescent="0.25">
      <c r="A191" s="21">
        <v>2021</v>
      </c>
      <c r="B191" s="21" t="s">
        <v>22</v>
      </c>
      <c r="C191" s="1" t="s">
        <v>10</v>
      </c>
      <c r="D191" s="3">
        <f t="shared" si="44"/>
        <v>504163328</v>
      </c>
      <c r="E191" s="20"/>
      <c r="F191" s="20">
        <f t="shared" si="45"/>
        <v>504163328</v>
      </c>
      <c r="G191" s="20">
        <v>415254237</v>
      </c>
      <c r="H191" s="1"/>
      <c r="I191" s="1"/>
      <c r="J191" s="24">
        <f>10909091+78000000</f>
        <v>88909091</v>
      </c>
    </row>
    <row r="192" spans="1:12" x14ac:dyDescent="0.25">
      <c r="A192" s="21">
        <v>2021</v>
      </c>
      <c r="B192" s="21" t="s">
        <v>22</v>
      </c>
      <c r="C192" s="1" t="s">
        <v>25</v>
      </c>
      <c r="D192" s="3">
        <f t="shared" si="44"/>
        <v>80000000</v>
      </c>
      <c r="E192" s="20"/>
      <c r="F192" s="20">
        <f t="shared" si="45"/>
        <v>80000000</v>
      </c>
      <c r="G192" s="20">
        <v>0</v>
      </c>
      <c r="H192" s="1"/>
      <c r="I192" s="1"/>
      <c r="J192" s="24">
        <v>80000000</v>
      </c>
      <c r="L192" s="26"/>
    </row>
    <row r="193" spans="1:12" x14ac:dyDescent="0.25">
      <c r="A193" s="21">
        <v>2021</v>
      </c>
      <c r="B193" s="21" t="s">
        <v>22</v>
      </c>
      <c r="C193" s="1" t="s">
        <v>27</v>
      </c>
      <c r="D193" s="3">
        <f t="shared" si="44"/>
        <v>176000000</v>
      </c>
      <c r="E193" s="20"/>
      <c r="F193" s="20">
        <f t="shared" si="45"/>
        <v>176000000</v>
      </c>
      <c r="G193" s="20">
        <v>0</v>
      </c>
      <c r="H193" s="1"/>
      <c r="I193" s="1"/>
      <c r="J193" s="24">
        <f>60000000+60000000+56000000</f>
        <v>176000000</v>
      </c>
      <c r="L193" s="26"/>
    </row>
    <row r="194" spans="1:12" x14ac:dyDescent="0.25">
      <c r="A194" s="21"/>
      <c r="B194" s="21"/>
      <c r="C194" s="22" t="s">
        <v>17</v>
      </c>
      <c r="D194" s="12">
        <f>G194+J194</f>
        <v>7427982373</v>
      </c>
      <c r="E194" s="13"/>
      <c r="F194" s="12">
        <f>G194+J194</f>
        <v>7427982373</v>
      </c>
      <c r="G194" s="12">
        <f>SUM(G195:G203)</f>
        <v>5923482373</v>
      </c>
      <c r="H194" s="14">
        <v>0</v>
      </c>
      <c r="I194" s="14">
        <v>0</v>
      </c>
      <c r="J194" s="14">
        <f>SUM(J195:J203)</f>
        <v>1504500000</v>
      </c>
    </row>
    <row r="195" spans="1:12" x14ac:dyDescent="0.25">
      <c r="A195" s="21">
        <v>2021</v>
      </c>
      <c r="B195" s="21" t="s">
        <v>23</v>
      </c>
      <c r="C195" s="1" t="s">
        <v>4</v>
      </c>
      <c r="D195" s="3">
        <f>G195+J195</f>
        <v>1331919596</v>
      </c>
      <c r="E195" s="20"/>
      <c r="F195" s="20">
        <f>G195+J195</f>
        <v>1331919596</v>
      </c>
      <c r="G195" s="20">
        <v>1331919596</v>
      </c>
      <c r="H195" s="1"/>
      <c r="I195" s="1"/>
      <c r="J195" s="24">
        <v>0</v>
      </c>
    </row>
    <row r="196" spans="1:12" x14ac:dyDescent="0.25">
      <c r="A196" s="21">
        <v>2021</v>
      </c>
      <c r="B196" s="21" t="s">
        <v>23</v>
      </c>
      <c r="C196" s="1" t="s">
        <v>5</v>
      </c>
      <c r="D196" s="3">
        <f t="shared" ref="D196:D203" si="46">G196+J196</f>
        <v>1108870836</v>
      </c>
      <c r="E196" s="20"/>
      <c r="F196" s="20">
        <f t="shared" ref="F196:F203" si="47">G196+J196</f>
        <v>1108870836</v>
      </c>
      <c r="G196" s="20">
        <v>1108870836</v>
      </c>
      <c r="H196" s="1"/>
      <c r="I196" s="1"/>
      <c r="J196" s="24">
        <v>0</v>
      </c>
    </row>
    <row r="197" spans="1:12" x14ac:dyDescent="0.25">
      <c r="A197" s="21">
        <v>2021</v>
      </c>
      <c r="B197" s="21" t="s">
        <v>23</v>
      </c>
      <c r="C197" s="1" t="s">
        <v>7</v>
      </c>
      <c r="D197" s="3">
        <f t="shared" si="46"/>
        <v>1319430177</v>
      </c>
      <c r="E197" s="20"/>
      <c r="F197" s="20">
        <f t="shared" si="47"/>
        <v>1319430177</v>
      </c>
      <c r="G197" s="20">
        <v>1319430177</v>
      </c>
      <c r="H197" s="1"/>
      <c r="I197" s="1"/>
      <c r="J197" s="24">
        <v>0</v>
      </c>
    </row>
    <row r="198" spans="1:12" x14ac:dyDescent="0.25">
      <c r="A198" s="21">
        <v>2021</v>
      </c>
      <c r="B198" s="21" t="s">
        <v>23</v>
      </c>
      <c r="C198" s="1" t="s">
        <v>8</v>
      </c>
      <c r="D198" s="3">
        <f t="shared" si="46"/>
        <v>659693178</v>
      </c>
      <c r="E198" s="20"/>
      <c r="F198" s="20">
        <f t="shared" si="47"/>
        <v>659693178</v>
      </c>
      <c r="G198" s="20">
        <v>659693178</v>
      </c>
      <c r="H198" s="1"/>
      <c r="I198" s="1"/>
      <c r="J198" s="24">
        <v>0</v>
      </c>
    </row>
    <row r="199" spans="1:12" x14ac:dyDescent="0.25">
      <c r="A199" s="21">
        <v>2021</v>
      </c>
      <c r="B199" s="21" t="s">
        <v>23</v>
      </c>
      <c r="C199" s="1" t="s">
        <v>9</v>
      </c>
      <c r="D199" s="3">
        <f t="shared" si="46"/>
        <v>1220860959</v>
      </c>
      <c r="E199" s="20"/>
      <c r="F199" s="20">
        <f t="shared" si="47"/>
        <v>1220860959</v>
      </c>
      <c r="G199" s="20">
        <v>892360959</v>
      </c>
      <c r="H199" s="1"/>
      <c r="I199" s="1"/>
      <c r="J199" s="24">
        <v>328500000</v>
      </c>
    </row>
    <row r="200" spans="1:12" x14ac:dyDescent="0.25">
      <c r="A200" s="21">
        <v>2021</v>
      </c>
      <c r="B200" s="21" t="s">
        <v>23</v>
      </c>
      <c r="C200" s="1" t="s">
        <v>5</v>
      </c>
      <c r="D200" s="3">
        <f t="shared" si="46"/>
        <v>213750000</v>
      </c>
      <c r="E200" s="20"/>
      <c r="F200" s="20">
        <f t="shared" si="47"/>
        <v>213750000</v>
      </c>
      <c r="G200" s="20">
        <v>213750000</v>
      </c>
      <c r="H200" s="1"/>
      <c r="I200" s="1"/>
      <c r="J200" s="24">
        <v>0</v>
      </c>
    </row>
    <row r="201" spans="1:12" x14ac:dyDescent="0.25">
      <c r="A201" s="21">
        <v>2021</v>
      </c>
      <c r="B201" s="21" t="s">
        <v>23</v>
      </c>
      <c r="C201" s="1" t="s">
        <v>10</v>
      </c>
      <c r="D201" s="3">
        <f t="shared" si="46"/>
        <v>874457627</v>
      </c>
      <c r="E201" s="20"/>
      <c r="F201" s="20">
        <f t="shared" si="47"/>
        <v>874457627</v>
      </c>
      <c r="G201" s="20">
        <v>397457627</v>
      </c>
      <c r="H201" s="1"/>
      <c r="I201" s="1"/>
      <c r="J201" s="24">
        <v>477000000</v>
      </c>
    </row>
    <row r="202" spans="1:12" x14ac:dyDescent="0.25">
      <c r="A202" s="21">
        <v>2021</v>
      </c>
      <c r="B202" s="21" t="s">
        <v>23</v>
      </c>
      <c r="C202" s="1" t="s">
        <v>25</v>
      </c>
      <c r="D202" s="3">
        <f t="shared" si="46"/>
        <v>55000000</v>
      </c>
      <c r="E202" s="20"/>
      <c r="F202" s="20">
        <f t="shared" si="47"/>
        <v>55000000</v>
      </c>
      <c r="G202" s="20">
        <v>0</v>
      </c>
      <c r="H202" s="1"/>
      <c r="I202" s="1"/>
      <c r="J202" s="24">
        <v>55000000</v>
      </c>
    </row>
    <row r="203" spans="1:12" x14ac:dyDescent="0.25">
      <c r="A203" s="21">
        <v>2021</v>
      </c>
      <c r="B203" s="21" t="s">
        <v>23</v>
      </c>
      <c r="C203" s="1" t="s">
        <v>27</v>
      </c>
      <c r="D203" s="3">
        <f t="shared" si="46"/>
        <v>644000000</v>
      </c>
      <c r="E203" s="20"/>
      <c r="F203" s="20">
        <f t="shared" si="47"/>
        <v>644000000</v>
      </c>
      <c r="G203" s="20">
        <v>0</v>
      </c>
      <c r="H203" s="1"/>
      <c r="I203" s="1"/>
      <c r="J203" s="24">
        <f>14000000+450000000+180000000</f>
        <v>644000000</v>
      </c>
    </row>
    <row r="204" spans="1:12" x14ac:dyDescent="0.25">
      <c r="A204" s="21"/>
      <c r="B204" s="21"/>
      <c r="C204" s="22" t="s">
        <v>17</v>
      </c>
      <c r="D204" s="12">
        <f>G204+J204</f>
        <v>8712386313</v>
      </c>
      <c r="E204" s="13"/>
      <c r="F204" s="12">
        <f>G204+J204</f>
        <v>8712386313</v>
      </c>
      <c r="G204" s="12">
        <f>SUM(G205:G213)</f>
        <v>5861886313</v>
      </c>
      <c r="H204" s="14">
        <v>0</v>
      </c>
      <c r="I204" s="14">
        <v>0</v>
      </c>
      <c r="J204" s="14">
        <f>SUM(J205:J213)</f>
        <v>2850500000</v>
      </c>
    </row>
    <row r="205" spans="1:12" x14ac:dyDescent="0.25">
      <c r="A205" s="21">
        <v>2021</v>
      </c>
      <c r="B205" s="21" t="s">
        <v>24</v>
      </c>
      <c r="C205" s="1" t="s">
        <v>4</v>
      </c>
      <c r="D205" s="3">
        <f>G205+J205</f>
        <v>1503332135</v>
      </c>
      <c r="E205" s="20"/>
      <c r="F205" s="20">
        <f>G205+J205</f>
        <v>1503332135</v>
      </c>
      <c r="G205" s="20">
        <v>1323332135</v>
      </c>
      <c r="H205" s="1"/>
      <c r="I205" s="1"/>
      <c r="J205" s="24">
        <v>180000000</v>
      </c>
      <c r="L205" s="27"/>
    </row>
    <row r="206" spans="1:12" x14ac:dyDescent="0.25">
      <c r="A206" s="21">
        <v>2021</v>
      </c>
      <c r="B206" s="21" t="s">
        <v>24</v>
      </c>
      <c r="C206" s="1" t="s">
        <v>5</v>
      </c>
      <c r="D206" s="3">
        <f t="shared" ref="D206:D213" si="48">G206+J206</f>
        <v>1091025609</v>
      </c>
      <c r="E206" s="20"/>
      <c r="F206" s="20">
        <f t="shared" ref="F206:F213" si="49">G206+J206</f>
        <v>1091025609</v>
      </c>
      <c r="G206" s="20">
        <v>1091025609</v>
      </c>
      <c r="H206" s="1"/>
      <c r="I206" s="1"/>
      <c r="J206" s="24">
        <v>0</v>
      </c>
      <c r="L206" s="27"/>
    </row>
    <row r="207" spans="1:12" x14ac:dyDescent="0.25">
      <c r="A207" s="21">
        <v>2021</v>
      </c>
      <c r="B207" s="21" t="s">
        <v>24</v>
      </c>
      <c r="C207" s="1" t="s">
        <v>7</v>
      </c>
      <c r="D207" s="3">
        <f t="shared" si="48"/>
        <v>1319430177</v>
      </c>
      <c r="E207" s="20"/>
      <c r="F207" s="20">
        <f t="shared" si="49"/>
        <v>1319430177</v>
      </c>
      <c r="G207" s="20">
        <v>1319430177</v>
      </c>
      <c r="H207" s="1"/>
      <c r="I207" s="1"/>
      <c r="J207" s="24">
        <v>0</v>
      </c>
      <c r="L207" s="27"/>
    </row>
    <row r="208" spans="1:12" x14ac:dyDescent="0.25">
      <c r="A208" s="21">
        <v>2021</v>
      </c>
      <c r="B208" s="21" t="s">
        <v>24</v>
      </c>
      <c r="C208" s="1" t="s">
        <v>8</v>
      </c>
      <c r="D208" s="3">
        <f t="shared" si="48"/>
        <v>659693178</v>
      </c>
      <c r="E208" s="20"/>
      <c r="F208" s="20">
        <f t="shared" si="49"/>
        <v>659693178</v>
      </c>
      <c r="G208" s="20">
        <v>659693178</v>
      </c>
      <c r="H208" s="1"/>
      <c r="I208" s="1"/>
      <c r="J208" s="24">
        <v>0</v>
      </c>
      <c r="K208" s="1"/>
      <c r="L208" s="24"/>
    </row>
    <row r="209" spans="1:12" x14ac:dyDescent="0.25">
      <c r="A209" s="21">
        <v>2021</v>
      </c>
      <c r="B209" s="21" t="s">
        <v>24</v>
      </c>
      <c r="C209" s="1" t="s">
        <v>29</v>
      </c>
      <c r="D209" s="3">
        <f t="shared" si="48"/>
        <v>1425244198</v>
      </c>
      <c r="E209" s="20"/>
      <c r="F209" s="20">
        <f t="shared" si="49"/>
        <v>1425244198</v>
      </c>
      <c r="G209" s="20">
        <v>886244198</v>
      </c>
      <c r="H209" s="1"/>
      <c r="I209" s="1"/>
      <c r="J209" s="24">
        <f>219000000+140000000+180000000</f>
        <v>539000000</v>
      </c>
      <c r="K209" s="1"/>
      <c r="L209" s="24"/>
    </row>
    <row r="210" spans="1:12" x14ac:dyDescent="0.25">
      <c r="A210" s="21">
        <v>2021</v>
      </c>
      <c r="B210" s="21" t="s">
        <v>24</v>
      </c>
      <c r="C210" s="1" t="s">
        <v>5</v>
      </c>
      <c r="D210" s="3">
        <f t="shared" si="48"/>
        <v>202500000</v>
      </c>
      <c r="E210" s="20"/>
      <c r="F210" s="20">
        <f t="shared" si="49"/>
        <v>202500000</v>
      </c>
      <c r="G210" s="20">
        <v>202500000</v>
      </c>
      <c r="H210" s="1"/>
      <c r="I210" s="1"/>
      <c r="J210" s="24">
        <v>0</v>
      </c>
      <c r="L210" s="27"/>
    </row>
    <row r="211" spans="1:12" x14ac:dyDescent="0.25">
      <c r="A211" s="21">
        <v>2021</v>
      </c>
      <c r="B211" s="21" t="s">
        <v>24</v>
      </c>
      <c r="C211" s="1" t="s">
        <v>10</v>
      </c>
      <c r="D211" s="3">
        <f t="shared" si="48"/>
        <v>1047661016</v>
      </c>
      <c r="E211" s="20"/>
      <c r="F211" s="20">
        <f t="shared" si="49"/>
        <v>1047661016</v>
      </c>
      <c r="G211" s="20">
        <v>379661016</v>
      </c>
      <c r="H211" s="1"/>
      <c r="I211" s="1"/>
      <c r="J211" s="24">
        <f>318000000+100000000+250000000</f>
        <v>668000000</v>
      </c>
      <c r="L211" s="27"/>
    </row>
    <row r="212" spans="1:12" x14ac:dyDescent="0.25">
      <c r="A212" s="21">
        <v>2021</v>
      </c>
      <c r="B212" s="21" t="s">
        <v>24</v>
      </c>
      <c r="C212" s="1" t="s">
        <v>25</v>
      </c>
      <c r="D212" s="3">
        <f t="shared" si="48"/>
        <v>563500000</v>
      </c>
      <c r="E212" s="20"/>
      <c r="F212" s="20">
        <f t="shared" si="49"/>
        <v>563500000</v>
      </c>
      <c r="G212" s="20">
        <v>0</v>
      </c>
      <c r="H212" s="1"/>
      <c r="I212" s="1"/>
      <c r="J212" s="24">
        <f>38500000+120000000+200000000+205000000</f>
        <v>563500000</v>
      </c>
      <c r="L212" s="27"/>
    </row>
    <row r="213" spans="1:12" x14ac:dyDescent="0.25">
      <c r="A213" s="21">
        <v>2021</v>
      </c>
      <c r="B213" s="21" t="s">
        <v>24</v>
      </c>
      <c r="C213" s="1" t="s">
        <v>27</v>
      </c>
      <c r="D213" s="3">
        <f t="shared" si="48"/>
        <v>900000000</v>
      </c>
      <c r="E213" s="20"/>
      <c r="F213" s="20">
        <f t="shared" si="49"/>
        <v>900000000</v>
      </c>
      <c r="G213" s="20">
        <v>0</v>
      </c>
      <c r="H213" s="1"/>
      <c r="I213" s="1"/>
      <c r="J213" s="24">
        <f>300000000+120000000+280000000+200000000</f>
        <v>900000000</v>
      </c>
      <c r="L213" s="27"/>
    </row>
    <row r="214" spans="1:12" x14ac:dyDescent="0.25">
      <c r="L214" s="1"/>
    </row>
    <row r="215" spans="1:12" x14ac:dyDescent="0.25">
      <c r="B215" s="23"/>
      <c r="C215" s="4"/>
      <c r="E215" s="1"/>
      <c r="F215" s="1"/>
      <c r="G215" s="1"/>
      <c r="H215" s="1"/>
      <c r="I215" s="1"/>
      <c r="J215" s="1"/>
      <c r="K215" s="1"/>
      <c r="L215" s="1"/>
    </row>
  </sheetData>
  <mergeCells count="6">
    <mergeCell ref="F5:L5"/>
    <mergeCell ref="F6:J6"/>
    <mergeCell ref="A1:L1"/>
    <mergeCell ref="A2:L2"/>
    <mergeCell ref="A4:L4"/>
    <mergeCell ref="A3:L3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portrait" r:id="rId1"/>
  <rowBreaks count="2" manualBreakCount="2">
    <brk id="86" max="12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Financiamiento</vt:lpstr>
      <vt:lpstr>Financiamiento!Títulos_a_imprimir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Eduardo Cordova Cardenas</dc:creator>
  <cp:lastModifiedBy>Dobrusin Ziemba Piotr Aleksander</cp:lastModifiedBy>
  <cp:lastPrinted>2022-01-25T23:43:17Z</cp:lastPrinted>
  <dcterms:created xsi:type="dcterms:W3CDTF">2020-03-24T20:36:20Z</dcterms:created>
  <dcterms:modified xsi:type="dcterms:W3CDTF">2022-01-27T19:17:48Z</dcterms:modified>
</cp:coreProperties>
</file>