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D:\2023 CENSOS\CNGE 2023\Cuestionarios CNGE23 VF\"/>
    </mc:Choice>
  </mc:AlternateContent>
  <xr:revisionPtr revIDLastSave="0" documentId="13_ncr:1_{19AB51D8-CA42-409A-A531-2000E40EBFCC}" xr6:coauthVersionLast="47" xr6:coauthVersionMax="47" xr10:uidLastSave="{00000000-0000-0000-0000-000000000000}"/>
  <workbookProtection workbookPassword="DC70" lockStructure="1"/>
  <bookViews>
    <workbookView xWindow="-120" yWindow="-120" windowWidth="20730" windowHeight="11160" tabRatio="795" firstSheet="1" activeTab="1" xr2:uid="{00000000-000D-0000-FFFF-FFFF00000000}"/>
  </bookViews>
  <sheets>
    <sheet name="Índice" sheetId="1" r:id="rId1"/>
    <sheet name="Presentación" sheetId="2" r:id="rId2"/>
    <sheet name="Informantes" sheetId="3" r:id="rId3"/>
    <sheet name="Participantes" sheetId="4" r:id="rId4"/>
    <sheet name="CNGE_2023_M4_Secc1" sheetId="5" r:id="rId5"/>
    <sheet name="CNGE_2023_M4_Secc2" sheetId="6" r:id="rId6"/>
    <sheet name="CNGE_2023_M4_Secc3" sheetId="7" r:id="rId7"/>
    <sheet name="Complemento" sheetId="8" r:id="rId8"/>
    <sheet name="Glosario" sheetId="9" r:id="rId9"/>
    <sheet name="Hoja3" sheetId="10" state="hidden" r:id="rId10"/>
  </sheets>
  <definedNames>
    <definedName name="_xlnm.Print_Area" localSheetId="4">CNGE_2023_M4_Secc1!$A$1:$AE$989</definedName>
    <definedName name="_xlnm.Print_Area" localSheetId="5">CNGE_2023_M4_Secc2!$A$1:$AE$805</definedName>
    <definedName name="_xlnm.Print_Area" localSheetId="6">CNGE_2023_M4_Secc3!$A$1:$AE$780</definedName>
    <definedName name="_xlnm.Print_Area" localSheetId="7">Complemento!$A$1:$AM$92</definedName>
    <definedName name="_xlnm.Print_Area" localSheetId="8">Glosario!$A$1:$AE$125</definedName>
    <definedName name="_xlnm.Print_Area" localSheetId="0">Índice!$A$1:$AE$29</definedName>
    <definedName name="_xlnm.Print_Area" localSheetId="2">Informantes!$A$1:$AE$56</definedName>
    <definedName name="_xlnm.Print_Area" localSheetId="3">Participantes!$A$1:$BF$70</definedName>
    <definedName name="_xlnm.Print_Area" localSheetId="1">Presentación!$A$1:$AE$134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5" i="8" l="1"/>
  <c r="AN25" i="8" s="1"/>
  <c r="M26" i="8"/>
  <c r="AN26" i="8" s="1"/>
  <c r="M27" i="8"/>
  <c r="AN27" i="8" s="1"/>
  <c r="M28" i="8"/>
  <c r="AN28" i="8" s="1"/>
  <c r="M29" i="8"/>
  <c r="AN29" i="8" s="1"/>
  <c r="M30" i="8"/>
  <c r="AN30" i="8" s="1"/>
  <c r="M31" i="8"/>
  <c r="M32" i="8"/>
  <c r="AN32" i="8" s="1"/>
  <c r="M33" i="8"/>
  <c r="AN33" i="8" s="1"/>
  <c r="M34" i="8"/>
  <c r="AN34" i="8" s="1"/>
  <c r="M35" i="8"/>
  <c r="AN35" i="8" s="1"/>
  <c r="M36" i="8"/>
  <c r="M37" i="8"/>
  <c r="AN37" i="8" s="1"/>
  <c r="M38" i="8"/>
  <c r="AN38" i="8" s="1"/>
  <c r="M39" i="8"/>
  <c r="M40" i="8"/>
  <c r="AN40" i="8" s="1"/>
  <c r="M41" i="8"/>
  <c r="AN41" i="8" s="1"/>
  <c r="M42" i="8"/>
  <c r="AN42" i="8" s="1"/>
  <c r="M43" i="8"/>
  <c r="AN43" i="8" s="1"/>
  <c r="M44" i="8"/>
  <c r="AN44" i="8" s="1"/>
  <c r="M45" i="8"/>
  <c r="AN45" i="8" s="1"/>
  <c r="M46" i="8"/>
  <c r="AN46" i="8" s="1"/>
  <c r="M47" i="8"/>
  <c r="M48" i="8"/>
  <c r="AN48" i="8" s="1"/>
  <c r="M49" i="8"/>
  <c r="AN49" i="8" s="1"/>
  <c r="M50" i="8"/>
  <c r="AN50" i="8" s="1"/>
  <c r="M51" i="8"/>
  <c r="AN51" i="8" s="1"/>
  <c r="M52" i="8"/>
  <c r="AN52" i="8" s="1"/>
  <c r="M53" i="8"/>
  <c r="AN53" i="8" s="1"/>
  <c r="M54" i="8"/>
  <c r="AN54" i="8" s="1"/>
  <c r="M55" i="8"/>
  <c r="M56" i="8"/>
  <c r="AN56" i="8" s="1"/>
  <c r="M57" i="8"/>
  <c r="AN57" i="8" s="1"/>
  <c r="M58" i="8"/>
  <c r="AN58" i="8" s="1"/>
  <c r="M59" i="8"/>
  <c r="AN59" i="8" s="1"/>
  <c r="M60" i="8"/>
  <c r="AN60" i="8" s="1"/>
  <c r="M61" i="8"/>
  <c r="AN61" i="8" s="1"/>
  <c r="M62" i="8"/>
  <c r="AN62" i="8" s="1"/>
  <c r="M63" i="8"/>
  <c r="M64" i="8"/>
  <c r="AN64" i="8" s="1"/>
  <c r="M65" i="8"/>
  <c r="AN65" i="8" s="1"/>
  <c r="M66" i="8"/>
  <c r="AN66" i="8" s="1"/>
  <c r="M67" i="8"/>
  <c r="AN67" i="8" s="1"/>
  <c r="M68" i="8"/>
  <c r="AN68" i="8" s="1"/>
  <c r="M69" i="8"/>
  <c r="AN69" i="8" s="1"/>
  <c r="M70" i="8"/>
  <c r="AN70" i="8" s="1"/>
  <c r="M71" i="8"/>
  <c r="M72" i="8"/>
  <c r="AN72" i="8" s="1"/>
  <c r="M73" i="8"/>
  <c r="AN73" i="8" s="1"/>
  <c r="M74" i="8"/>
  <c r="AN74" i="8" s="1"/>
  <c r="M75" i="8"/>
  <c r="AN75" i="8" s="1"/>
  <c r="M76" i="8"/>
  <c r="AN76" i="8" s="1"/>
  <c r="M77" i="8"/>
  <c r="AN77" i="8" s="1"/>
  <c r="M78" i="8"/>
  <c r="AN78" i="8" s="1"/>
  <c r="M79" i="8"/>
  <c r="M80" i="8"/>
  <c r="AN80" i="8" s="1"/>
  <c r="M81" i="8"/>
  <c r="AN81" i="8" s="1"/>
  <c r="M82" i="8"/>
  <c r="AN82" i="8" s="1"/>
  <c r="M83" i="8"/>
  <c r="AN83" i="8" s="1"/>
  <c r="M24" i="8"/>
  <c r="AN24" i="8" s="1"/>
  <c r="AL47" i="2"/>
  <c r="AM47" i="2" s="1"/>
  <c r="D304" i="7"/>
  <c r="D305" i="7"/>
  <c r="D306" i="7"/>
  <c r="D307" i="7"/>
  <c r="D308" i="7"/>
  <c r="D309" i="7"/>
  <c r="D310" i="7"/>
  <c r="D311" i="7"/>
  <c r="D312" i="7"/>
  <c r="D313" i="7"/>
  <c r="D314" i="7"/>
  <c r="D315" i="7"/>
  <c r="D316" i="7"/>
  <c r="D317" i="7"/>
  <c r="D318" i="7"/>
  <c r="D319" i="7"/>
  <c r="D320" i="7"/>
  <c r="D321" i="7"/>
  <c r="D322" i="7"/>
  <c r="D323" i="7"/>
  <c r="D324" i="7"/>
  <c r="D325" i="7"/>
  <c r="D326" i="7"/>
  <c r="D327" i="7"/>
  <c r="D328" i="7"/>
  <c r="D329" i="7"/>
  <c r="D330" i="7"/>
  <c r="D331" i="7"/>
  <c r="D332" i="7"/>
  <c r="D333" i="7"/>
  <c r="D334" i="7"/>
  <c r="D335" i="7"/>
  <c r="D336" i="7"/>
  <c r="D337" i="7"/>
  <c r="D338" i="7"/>
  <c r="D339" i="7"/>
  <c r="D340" i="7"/>
  <c r="D341" i="7"/>
  <c r="D342" i="7"/>
  <c r="D343" i="7"/>
  <c r="D344" i="7"/>
  <c r="D345" i="7"/>
  <c r="D346" i="7"/>
  <c r="D347" i="7"/>
  <c r="D348" i="7"/>
  <c r="D349" i="7"/>
  <c r="D350" i="7"/>
  <c r="D351" i="7"/>
  <c r="D352" i="7"/>
  <c r="D353" i="7"/>
  <c r="D354" i="7"/>
  <c r="D355" i="7"/>
  <c r="D356" i="7"/>
  <c r="D357" i="7"/>
  <c r="D358" i="7"/>
  <c r="D359" i="7"/>
  <c r="D360" i="7"/>
  <c r="D361" i="7"/>
  <c r="D362" i="7"/>
  <c r="D303" i="7"/>
  <c r="AI787" i="5" a="1"/>
  <c r="AI787" i="5" s="1"/>
  <c r="B793" i="5" s="1"/>
  <c r="B8" i="9"/>
  <c r="AS84" i="8"/>
  <c r="B90" i="8" s="1"/>
  <c r="AT83" i="8"/>
  <c r="AS83" i="8"/>
  <c r="AQ83" i="8"/>
  <c r="AP83" i="8"/>
  <c r="AR83" i="8" s="1"/>
  <c r="D83" i="8"/>
  <c r="AT82" i="8"/>
  <c r="AS82" i="8"/>
  <c r="AQ82" i="8"/>
  <c r="AP82" i="8"/>
  <c r="AR82" i="8" s="1"/>
  <c r="AO82" i="8"/>
  <c r="D82" i="8"/>
  <c r="AT81" i="8"/>
  <c r="AS81" i="8"/>
  <c r="AQ81" i="8"/>
  <c r="AP81" i="8"/>
  <c r="AR81" i="8" s="1"/>
  <c r="AO81" i="8"/>
  <c r="D81" i="8"/>
  <c r="AT80" i="8"/>
  <c r="AS80" i="8"/>
  <c r="AQ80" i="8"/>
  <c r="AP80" i="8"/>
  <c r="AR80" i="8" s="1"/>
  <c r="D80" i="8"/>
  <c r="AT79" i="8"/>
  <c r="AS79" i="8"/>
  <c r="AQ79" i="8"/>
  <c r="AP79" i="8"/>
  <c r="AR79" i="8" s="1"/>
  <c r="D79" i="8"/>
  <c r="AT78" i="8"/>
  <c r="AS78" i="8"/>
  <c r="AQ78" i="8"/>
  <c r="AP78" i="8"/>
  <c r="AR78" i="8" s="1"/>
  <c r="D78" i="8"/>
  <c r="AT77" i="8"/>
  <c r="AS77" i="8"/>
  <c r="AQ77" i="8"/>
  <c r="AP77" i="8"/>
  <c r="AR77" i="8" s="1"/>
  <c r="D77" i="8"/>
  <c r="AT76" i="8"/>
  <c r="AS76" i="8"/>
  <c r="AQ76" i="8"/>
  <c r="AP76" i="8"/>
  <c r="AR76" i="8" s="1"/>
  <c r="AO76" i="8"/>
  <c r="D76" i="8"/>
  <c r="AT75" i="8"/>
  <c r="AS75" i="8"/>
  <c r="AQ75" i="8"/>
  <c r="AP75" i="8"/>
  <c r="AR75" i="8" s="1"/>
  <c r="AO75" i="8"/>
  <c r="D75" i="8"/>
  <c r="AT74" i="8"/>
  <c r="AS74" i="8"/>
  <c r="AQ74" i="8"/>
  <c r="AP74" i="8"/>
  <c r="AR74" i="8" s="1"/>
  <c r="AO74" i="8"/>
  <c r="D74" i="8"/>
  <c r="AT73" i="8"/>
  <c r="AS73" i="8"/>
  <c r="AQ73" i="8"/>
  <c r="AP73" i="8"/>
  <c r="AR73" i="8" s="1"/>
  <c r="AO73" i="8"/>
  <c r="D73" i="8"/>
  <c r="AT72" i="8"/>
  <c r="AS72" i="8"/>
  <c r="AQ72" i="8"/>
  <c r="AP72" i="8"/>
  <c r="AR72" i="8" s="1"/>
  <c r="D72" i="8"/>
  <c r="AT71" i="8"/>
  <c r="AS71" i="8"/>
  <c r="AQ71" i="8"/>
  <c r="AP71" i="8"/>
  <c r="AR71" i="8" s="1"/>
  <c r="D71" i="8"/>
  <c r="AT70" i="8"/>
  <c r="AS70" i="8"/>
  <c r="AQ70" i="8"/>
  <c r="AP70" i="8"/>
  <c r="AR70" i="8" s="1"/>
  <c r="D70" i="8"/>
  <c r="AT69" i="8"/>
  <c r="AS69" i="8"/>
  <c r="AQ69" i="8"/>
  <c r="AP69" i="8"/>
  <c r="AR69" i="8" s="1"/>
  <c r="D69" i="8"/>
  <c r="AT68" i="8"/>
  <c r="AS68" i="8"/>
  <c r="AQ68" i="8"/>
  <c r="AP68" i="8"/>
  <c r="AR68" i="8" s="1"/>
  <c r="D68" i="8"/>
  <c r="AT67" i="8"/>
  <c r="AS67" i="8"/>
  <c r="AQ67" i="8"/>
  <c r="AP67" i="8"/>
  <c r="AR67" i="8" s="1"/>
  <c r="D67" i="8"/>
  <c r="AT66" i="8"/>
  <c r="AS66" i="8"/>
  <c r="AQ66" i="8"/>
  <c r="AP66" i="8"/>
  <c r="AR66" i="8" s="1"/>
  <c r="AO66" i="8"/>
  <c r="D66" i="8"/>
  <c r="AT65" i="8"/>
  <c r="AS65" i="8"/>
  <c r="AQ65" i="8"/>
  <c r="AP65" i="8"/>
  <c r="AR65" i="8" s="1"/>
  <c r="AO65" i="8"/>
  <c r="D65" i="8"/>
  <c r="AT64" i="8"/>
  <c r="AS64" i="8"/>
  <c r="AQ64" i="8"/>
  <c r="AP64" i="8"/>
  <c r="AR64" i="8" s="1"/>
  <c r="D64" i="8"/>
  <c r="AT63" i="8"/>
  <c r="AS63" i="8"/>
  <c r="AQ63" i="8"/>
  <c r="AP63" i="8"/>
  <c r="AR63" i="8" s="1"/>
  <c r="D63" i="8"/>
  <c r="AT62" i="8"/>
  <c r="AS62" i="8"/>
  <c r="AQ62" i="8"/>
  <c r="AP62" i="8"/>
  <c r="AR62" i="8" s="1"/>
  <c r="D62" i="8"/>
  <c r="AT61" i="8"/>
  <c r="AS61" i="8"/>
  <c r="AQ61" i="8"/>
  <c r="AP61" i="8"/>
  <c r="AR61" i="8" s="1"/>
  <c r="D61" i="8"/>
  <c r="AT60" i="8"/>
  <c r="AS60" i="8"/>
  <c r="AQ60" i="8"/>
  <c r="AP60" i="8"/>
  <c r="AR60" i="8" s="1"/>
  <c r="AO60" i="8"/>
  <c r="D60" i="8"/>
  <c r="AT59" i="8"/>
  <c r="AS59" i="8"/>
  <c r="AQ59" i="8"/>
  <c r="AP59" i="8"/>
  <c r="AR59" i="8" s="1"/>
  <c r="AO59" i="8"/>
  <c r="D59" i="8"/>
  <c r="AT58" i="8"/>
  <c r="AS58" i="8"/>
  <c r="AQ58" i="8"/>
  <c r="AP58" i="8"/>
  <c r="AR58" i="8" s="1"/>
  <c r="AO58" i="8"/>
  <c r="D58" i="8"/>
  <c r="AT57" i="8"/>
  <c r="AS57" i="8"/>
  <c r="AQ57" i="8"/>
  <c r="AP57" i="8"/>
  <c r="AR57" i="8" s="1"/>
  <c r="AO57" i="8"/>
  <c r="D57" i="8"/>
  <c r="AT56" i="8"/>
  <c r="AS56" i="8"/>
  <c r="AQ56" i="8"/>
  <c r="AP56" i="8"/>
  <c r="AR56" i="8" s="1"/>
  <c r="D56" i="8"/>
  <c r="AT55" i="8"/>
  <c r="AS55" i="8"/>
  <c r="AQ55" i="8"/>
  <c r="AP55" i="8"/>
  <c r="AR55" i="8" s="1"/>
  <c r="D55" i="8"/>
  <c r="AT54" i="8"/>
  <c r="AS54" i="8"/>
  <c r="AQ54" i="8"/>
  <c r="AP54" i="8"/>
  <c r="AR54" i="8" s="1"/>
  <c r="D54" i="8"/>
  <c r="AT53" i="8"/>
  <c r="AS53" i="8"/>
  <c r="AQ53" i="8"/>
  <c r="AP53" i="8"/>
  <c r="AR53" i="8" s="1"/>
  <c r="AO53" i="8"/>
  <c r="D53" i="8"/>
  <c r="AT52" i="8"/>
  <c r="AS52" i="8"/>
  <c r="AQ52" i="8"/>
  <c r="AP52" i="8"/>
  <c r="AR52" i="8" s="1"/>
  <c r="AO52" i="8"/>
  <c r="D52" i="8"/>
  <c r="AT51" i="8"/>
  <c r="AS51" i="8"/>
  <c r="AQ51" i="8"/>
  <c r="AP51" i="8"/>
  <c r="AR51" i="8" s="1"/>
  <c r="D51" i="8"/>
  <c r="AT50" i="8"/>
  <c r="AS50" i="8"/>
  <c r="AQ50" i="8"/>
  <c r="AP50" i="8"/>
  <c r="AR50" i="8" s="1"/>
  <c r="AO50" i="8"/>
  <c r="D50" i="8"/>
  <c r="AT49" i="8"/>
  <c r="AS49" i="8"/>
  <c r="AQ49" i="8"/>
  <c r="AP49" i="8"/>
  <c r="AR49" i="8" s="1"/>
  <c r="AO49" i="8"/>
  <c r="D49" i="8"/>
  <c r="AT48" i="8"/>
  <c r="AS48" i="8"/>
  <c r="AQ48" i="8"/>
  <c r="AP48" i="8"/>
  <c r="AR48" i="8" s="1"/>
  <c r="D48" i="8"/>
  <c r="AT47" i="8"/>
  <c r="AS47" i="8"/>
  <c r="AQ47" i="8"/>
  <c r="AP47" i="8"/>
  <c r="AR47" i="8" s="1"/>
  <c r="D47" i="8"/>
  <c r="AT46" i="8"/>
  <c r="AS46" i="8"/>
  <c r="AQ46" i="8"/>
  <c r="AP46" i="8"/>
  <c r="AR46" i="8" s="1"/>
  <c r="D46" i="8"/>
  <c r="AT45" i="8"/>
  <c r="AS45" i="8"/>
  <c r="AQ45" i="8"/>
  <c r="AP45" i="8"/>
  <c r="AR45" i="8" s="1"/>
  <c r="D45" i="8"/>
  <c r="AT44" i="8"/>
  <c r="AS44" i="8"/>
  <c r="AQ44" i="8"/>
  <c r="AP44" i="8"/>
  <c r="AR44" i="8" s="1"/>
  <c r="AO44" i="8"/>
  <c r="D44" i="8"/>
  <c r="AT43" i="8"/>
  <c r="AS43" i="8"/>
  <c r="AQ43" i="8"/>
  <c r="AP43" i="8"/>
  <c r="AR43" i="8" s="1"/>
  <c r="AO43" i="8"/>
  <c r="D43" i="8"/>
  <c r="AT42" i="8"/>
  <c r="AS42" i="8"/>
  <c r="AQ42" i="8"/>
  <c r="AP42" i="8"/>
  <c r="AR42" i="8" s="1"/>
  <c r="AO42" i="8"/>
  <c r="D42" i="8"/>
  <c r="AT41" i="8"/>
  <c r="AS41" i="8"/>
  <c r="AQ41" i="8"/>
  <c r="AP41" i="8"/>
  <c r="AR41" i="8" s="1"/>
  <c r="AO41" i="8"/>
  <c r="D41" i="8"/>
  <c r="AT40" i="8"/>
  <c r="AS40" i="8"/>
  <c r="AQ40" i="8"/>
  <c r="AP40" i="8"/>
  <c r="AR40" i="8" s="1"/>
  <c r="D40" i="8"/>
  <c r="AT39" i="8"/>
  <c r="AS39" i="8"/>
  <c r="AQ39" i="8"/>
  <c r="AP39" i="8"/>
  <c r="AR39" i="8" s="1"/>
  <c r="D39" i="8"/>
  <c r="AT38" i="8"/>
  <c r="AS38" i="8"/>
  <c r="AQ38" i="8"/>
  <c r="AP38" i="8"/>
  <c r="AR38" i="8" s="1"/>
  <c r="D38" i="8"/>
  <c r="AT37" i="8"/>
  <c r="AS37" i="8"/>
  <c r="AQ37" i="8"/>
  <c r="AP37" i="8"/>
  <c r="AR37" i="8" s="1"/>
  <c r="D37" i="8"/>
  <c r="AT36" i="8"/>
  <c r="AS36" i="8"/>
  <c r="AQ36" i="8"/>
  <c r="AP36" i="8"/>
  <c r="AR36" i="8" s="1"/>
  <c r="D36" i="8"/>
  <c r="AT35" i="8"/>
  <c r="AS35" i="8"/>
  <c r="AQ35" i="8"/>
  <c r="AP35" i="8"/>
  <c r="AR35" i="8" s="1"/>
  <c r="D35" i="8"/>
  <c r="AT34" i="8"/>
  <c r="AS34" i="8"/>
  <c r="AQ34" i="8"/>
  <c r="AP34" i="8"/>
  <c r="AR34" i="8" s="1"/>
  <c r="AO34" i="8"/>
  <c r="D34" i="8"/>
  <c r="AT33" i="8"/>
  <c r="AS33" i="8"/>
  <c r="AQ33" i="8"/>
  <c r="AP33" i="8"/>
  <c r="AR33" i="8" s="1"/>
  <c r="AO33" i="8"/>
  <c r="D33" i="8"/>
  <c r="AT32" i="8"/>
  <c r="AS32" i="8"/>
  <c r="AQ32" i="8"/>
  <c r="AP32" i="8"/>
  <c r="AR32" i="8" s="1"/>
  <c r="D32" i="8"/>
  <c r="AT31" i="8"/>
  <c r="AS31" i="8"/>
  <c r="AQ31" i="8"/>
  <c r="AP31" i="8"/>
  <c r="AR31" i="8" s="1"/>
  <c r="D31" i="8"/>
  <c r="AT30" i="8"/>
  <c r="AS30" i="8"/>
  <c r="AQ30" i="8"/>
  <c r="AP30" i="8"/>
  <c r="AR30" i="8" s="1"/>
  <c r="D30" i="8"/>
  <c r="AT29" i="8"/>
  <c r="AS29" i="8"/>
  <c r="AQ29" i="8"/>
  <c r="AP29" i="8"/>
  <c r="AR29" i="8" s="1"/>
  <c r="D29" i="8"/>
  <c r="AT28" i="8"/>
  <c r="AS28" i="8"/>
  <c r="AQ28" i="8"/>
  <c r="AP28" i="8"/>
  <c r="AR28" i="8" s="1"/>
  <c r="AO28" i="8"/>
  <c r="D28" i="8"/>
  <c r="AT27" i="8"/>
  <c r="AS27" i="8"/>
  <c r="AQ27" i="8"/>
  <c r="AP27" i="8"/>
  <c r="AR27" i="8" s="1"/>
  <c r="AO27" i="8"/>
  <c r="D27" i="8"/>
  <c r="AT26" i="8"/>
  <c r="AS26" i="8"/>
  <c r="AQ26" i="8"/>
  <c r="AP26" i="8"/>
  <c r="AR26" i="8" s="1"/>
  <c r="AO26" i="8"/>
  <c r="D26" i="8"/>
  <c r="AT25" i="8"/>
  <c r="AS25" i="8"/>
  <c r="AQ25" i="8"/>
  <c r="AP25" i="8"/>
  <c r="AR25" i="8" s="1"/>
  <c r="AO25" i="8"/>
  <c r="D25" i="8"/>
  <c r="AT24" i="8"/>
  <c r="AS24" i="8"/>
  <c r="AQ24" i="8"/>
  <c r="AP24" i="8"/>
  <c r="AR24" i="8" s="1"/>
  <c r="AO24" i="8"/>
  <c r="D24" i="8"/>
  <c r="B8" i="8"/>
  <c r="AA771" i="7"/>
  <c r="W771" i="7"/>
  <c r="S771" i="7"/>
  <c r="O771" i="7"/>
  <c r="AL770" i="7"/>
  <c r="AK770" i="7"/>
  <c r="AJ770" i="7"/>
  <c r="AI770" i="7"/>
  <c r="AH770" i="7"/>
  <c r="AG770" i="7"/>
  <c r="D770" i="7"/>
  <c r="AL769" i="7"/>
  <c r="AK769" i="7"/>
  <c r="AJ769" i="7"/>
  <c r="AI769" i="7"/>
  <c r="AH769" i="7"/>
  <c r="AG769" i="7"/>
  <c r="D769" i="7"/>
  <c r="AL768" i="7"/>
  <c r="AK768" i="7"/>
  <c r="AJ768" i="7"/>
  <c r="AI768" i="7"/>
  <c r="AH768" i="7"/>
  <c r="AG768" i="7"/>
  <c r="D768" i="7"/>
  <c r="AL767" i="7"/>
  <c r="AK767" i="7"/>
  <c r="AJ767" i="7"/>
  <c r="AI767" i="7"/>
  <c r="AH767" i="7"/>
  <c r="AG767" i="7"/>
  <c r="D767" i="7"/>
  <c r="AL766" i="7"/>
  <c r="AK766" i="7"/>
  <c r="AJ766" i="7"/>
  <c r="AI766" i="7"/>
  <c r="AH766" i="7"/>
  <c r="AG766" i="7"/>
  <c r="D766" i="7"/>
  <c r="AL765" i="7"/>
  <c r="AK765" i="7"/>
  <c r="AJ765" i="7"/>
  <c r="AI765" i="7"/>
  <c r="AH765" i="7"/>
  <c r="AG765" i="7"/>
  <c r="D765" i="7"/>
  <c r="AL764" i="7"/>
  <c r="AK764" i="7"/>
  <c r="AJ764" i="7"/>
  <c r="AI764" i="7"/>
  <c r="AH764" i="7"/>
  <c r="AG764" i="7"/>
  <c r="D764" i="7"/>
  <c r="AL763" i="7"/>
  <c r="AK763" i="7"/>
  <c r="AJ763" i="7"/>
  <c r="AI763" i="7"/>
  <c r="AH763" i="7"/>
  <c r="AG763" i="7"/>
  <c r="D763" i="7"/>
  <c r="AL762" i="7"/>
  <c r="AK762" i="7"/>
  <c r="AJ762" i="7"/>
  <c r="AI762" i="7"/>
  <c r="AH762" i="7"/>
  <c r="AG762" i="7"/>
  <c r="D762" i="7"/>
  <c r="AL761" i="7"/>
  <c r="AK761" i="7"/>
  <c r="AJ761" i="7"/>
  <c r="AI761" i="7"/>
  <c r="AH761" i="7"/>
  <c r="AG761" i="7"/>
  <c r="D761" i="7"/>
  <c r="AL760" i="7"/>
  <c r="AK760" i="7"/>
  <c r="AJ760" i="7"/>
  <c r="AI760" i="7"/>
  <c r="AH760" i="7"/>
  <c r="AG760" i="7"/>
  <c r="D760" i="7"/>
  <c r="AL759" i="7"/>
  <c r="AK759" i="7"/>
  <c r="AJ759" i="7"/>
  <c r="AI759" i="7"/>
  <c r="AH759" i="7"/>
  <c r="AG759" i="7"/>
  <c r="D759" i="7"/>
  <c r="AL758" i="7"/>
  <c r="AK758" i="7"/>
  <c r="AJ758" i="7"/>
  <c r="AI758" i="7"/>
  <c r="AH758" i="7"/>
  <c r="AG758" i="7"/>
  <c r="D758" i="7"/>
  <c r="AL757" i="7"/>
  <c r="AK757" i="7"/>
  <c r="AJ757" i="7"/>
  <c r="AI757" i="7"/>
  <c r="AH757" i="7"/>
  <c r="AG757" i="7"/>
  <c r="D757" i="7"/>
  <c r="AL756" i="7"/>
  <c r="AK756" i="7"/>
  <c r="AJ756" i="7"/>
  <c r="AI756" i="7"/>
  <c r="AH756" i="7"/>
  <c r="AG756" i="7"/>
  <c r="D756" i="7"/>
  <c r="AL755" i="7"/>
  <c r="AK755" i="7"/>
  <c r="AJ755" i="7"/>
  <c r="AI755" i="7"/>
  <c r="AH755" i="7"/>
  <c r="AG755" i="7"/>
  <c r="D755" i="7"/>
  <c r="AL754" i="7"/>
  <c r="AK754" i="7"/>
  <c r="AJ754" i="7"/>
  <c r="AI754" i="7"/>
  <c r="AH754" i="7"/>
  <c r="AG754" i="7"/>
  <c r="D754" i="7"/>
  <c r="AL753" i="7"/>
  <c r="AK753" i="7"/>
  <c r="AJ753" i="7"/>
  <c r="AI753" i="7"/>
  <c r="AH753" i="7"/>
  <c r="AG753" i="7"/>
  <c r="D753" i="7"/>
  <c r="AL752" i="7"/>
  <c r="AK752" i="7"/>
  <c r="AJ752" i="7"/>
  <c r="AI752" i="7"/>
  <c r="AH752" i="7"/>
  <c r="AG752" i="7"/>
  <c r="D752" i="7"/>
  <c r="AL751" i="7"/>
  <c r="AK751" i="7"/>
  <c r="AJ751" i="7"/>
  <c r="AI751" i="7"/>
  <c r="AH751" i="7"/>
  <c r="AG751" i="7"/>
  <c r="D751" i="7"/>
  <c r="AL750" i="7"/>
  <c r="AK750" i="7"/>
  <c r="AJ750" i="7"/>
  <c r="AI750" i="7"/>
  <c r="AH750" i="7"/>
  <c r="AG750" i="7"/>
  <c r="D750" i="7"/>
  <c r="AL749" i="7"/>
  <c r="AK749" i="7"/>
  <c r="AJ749" i="7"/>
  <c r="AI749" i="7"/>
  <c r="AH749" i="7"/>
  <c r="AG749" i="7"/>
  <c r="D749" i="7"/>
  <c r="AL748" i="7"/>
  <c r="AK748" i="7"/>
  <c r="AJ748" i="7"/>
  <c r="AI748" i="7"/>
  <c r="AH748" i="7"/>
  <c r="AG748" i="7"/>
  <c r="D748" i="7"/>
  <c r="AL747" i="7"/>
  <c r="AK747" i="7"/>
  <c r="AJ747" i="7"/>
  <c r="AI747" i="7"/>
  <c r="AH747" i="7"/>
  <c r="AG747" i="7"/>
  <c r="D747" i="7"/>
  <c r="AL746" i="7"/>
  <c r="AK746" i="7"/>
  <c r="AJ746" i="7"/>
  <c r="AI746" i="7"/>
  <c r="AH746" i="7"/>
  <c r="AG746" i="7"/>
  <c r="D746" i="7"/>
  <c r="AL745" i="7"/>
  <c r="AK745" i="7"/>
  <c r="AJ745" i="7"/>
  <c r="AI745" i="7"/>
  <c r="AH745" i="7"/>
  <c r="AG745" i="7"/>
  <c r="D745" i="7"/>
  <c r="AL744" i="7"/>
  <c r="AK744" i="7"/>
  <c r="AJ744" i="7"/>
  <c r="AI744" i="7"/>
  <c r="AH744" i="7"/>
  <c r="AG744" i="7"/>
  <c r="D744" i="7"/>
  <c r="AL743" i="7"/>
  <c r="AK743" i="7"/>
  <c r="AJ743" i="7"/>
  <c r="AI743" i="7"/>
  <c r="AH743" i="7"/>
  <c r="AG743" i="7"/>
  <c r="D743" i="7"/>
  <c r="AL742" i="7"/>
  <c r="AK742" i="7"/>
  <c r="AJ742" i="7"/>
  <c r="AI742" i="7"/>
  <c r="AH742" i="7"/>
  <c r="AG742" i="7"/>
  <c r="D742" i="7"/>
  <c r="AL741" i="7"/>
  <c r="AK741" i="7"/>
  <c r="AJ741" i="7"/>
  <c r="AI741" i="7"/>
  <c r="AH741" i="7"/>
  <c r="AG741" i="7"/>
  <c r="D741" i="7"/>
  <c r="AL740" i="7"/>
  <c r="AK740" i="7"/>
  <c r="AJ740" i="7"/>
  <c r="AI740" i="7"/>
  <c r="AH740" i="7"/>
  <c r="AG740" i="7"/>
  <c r="D740" i="7"/>
  <c r="AL739" i="7"/>
  <c r="AK739" i="7"/>
  <c r="AJ739" i="7"/>
  <c r="AI739" i="7"/>
  <c r="AH739" i="7"/>
  <c r="AG739" i="7"/>
  <c r="D739" i="7"/>
  <c r="AL738" i="7"/>
  <c r="AK738" i="7"/>
  <c r="AJ738" i="7"/>
  <c r="AI738" i="7"/>
  <c r="AH738" i="7"/>
  <c r="AG738" i="7"/>
  <c r="D738" i="7"/>
  <c r="AL737" i="7"/>
  <c r="AK737" i="7"/>
  <c r="AJ737" i="7"/>
  <c r="AI737" i="7"/>
  <c r="AH737" i="7"/>
  <c r="AG737" i="7"/>
  <c r="D737" i="7"/>
  <c r="AL736" i="7"/>
  <c r="AK736" i="7"/>
  <c r="AJ736" i="7"/>
  <c r="AI736" i="7"/>
  <c r="AH736" i="7"/>
  <c r="AG736" i="7"/>
  <c r="D736" i="7"/>
  <c r="AL735" i="7"/>
  <c r="AK735" i="7"/>
  <c r="AJ735" i="7"/>
  <c r="AI735" i="7"/>
  <c r="AH735" i="7"/>
  <c r="AG735" i="7"/>
  <c r="D735" i="7"/>
  <c r="AL734" i="7"/>
  <c r="AK734" i="7"/>
  <c r="AJ734" i="7"/>
  <c r="AI734" i="7"/>
  <c r="AH734" i="7"/>
  <c r="AG734" i="7"/>
  <c r="D734" i="7"/>
  <c r="AL733" i="7"/>
  <c r="AK733" i="7"/>
  <c r="AJ733" i="7"/>
  <c r="AI733" i="7"/>
  <c r="AH733" i="7"/>
  <c r="AG733" i="7"/>
  <c r="D733" i="7"/>
  <c r="AL732" i="7"/>
  <c r="AK732" i="7"/>
  <c r="AJ732" i="7"/>
  <c r="AI732" i="7"/>
  <c r="AH732" i="7"/>
  <c r="AG732" i="7"/>
  <c r="D732" i="7"/>
  <c r="AL731" i="7"/>
  <c r="AK731" i="7"/>
  <c r="AJ731" i="7"/>
  <c r="AI731" i="7"/>
  <c r="AH731" i="7"/>
  <c r="AG731" i="7"/>
  <c r="D731" i="7"/>
  <c r="AL730" i="7"/>
  <c r="AK730" i="7"/>
  <c r="AJ730" i="7"/>
  <c r="AI730" i="7"/>
  <c r="AH730" i="7"/>
  <c r="AG730" i="7"/>
  <c r="D730" i="7"/>
  <c r="AL729" i="7"/>
  <c r="AK729" i="7"/>
  <c r="AJ729" i="7"/>
  <c r="AI729" i="7"/>
  <c r="AH729" i="7"/>
  <c r="AG729" i="7"/>
  <c r="D729" i="7"/>
  <c r="AL728" i="7"/>
  <c r="AK728" i="7"/>
  <c r="AJ728" i="7"/>
  <c r="AI728" i="7"/>
  <c r="AH728" i="7"/>
  <c r="AG728" i="7"/>
  <c r="D728" i="7"/>
  <c r="AL727" i="7"/>
  <c r="AK727" i="7"/>
  <c r="AJ727" i="7"/>
  <c r="AI727" i="7"/>
  <c r="AH727" i="7"/>
  <c r="AG727" i="7"/>
  <c r="D727" i="7"/>
  <c r="AL726" i="7"/>
  <c r="AK726" i="7"/>
  <c r="AJ726" i="7"/>
  <c r="AI726" i="7"/>
  <c r="AH726" i="7"/>
  <c r="AG726" i="7"/>
  <c r="D726" i="7"/>
  <c r="AL725" i="7"/>
  <c r="AK725" i="7"/>
  <c r="AJ725" i="7"/>
  <c r="AI725" i="7"/>
  <c r="AH725" i="7"/>
  <c r="AG725" i="7"/>
  <c r="D725" i="7"/>
  <c r="AL724" i="7"/>
  <c r="AK724" i="7"/>
  <c r="AJ724" i="7"/>
  <c r="AI724" i="7"/>
  <c r="AH724" i="7"/>
  <c r="AG724" i="7"/>
  <c r="D724" i="7"/>
  <c r="AL723" i="7"/>
  <c r="AK723" i="7"/>
  <c r="AJ723" i="7"/>
  <c r="AI723" i="7"/>
  <c r="AH723" i="7"/>
  <c r="AG723" i="7"/>
  <c r="D723" i="7"/>
  <c r="AL722" i="7"/>
  <c r="AK722" i="7"/>
  <c r="AJ722" i="7"/>
  <c r="AI722" i="7"/>
  <c r="AH722" i="7"/>
  <c r="AG722" i="7"/>
  <c r="D722" i="7"/>
  <c r="AL721" i="7"/>
  <c r="AK721" i="7"/>
  <c r="AJ721" i="7"/>
  <c r="AI721" i="7"/>
  <c r="AH721" i="7"/>
  <c r="AG721" i="7"/>
  <c r="D721" i="7"/>
  <c r="AL720" i="7"/>
  <c r="AK720" i="7"/>
  <c r="AJ720" i="7"/>
  <c r="AI720" i="7"/>
  <c r="AH720" i="7"/>
  <c r="AG720" i="7"/>
  <c r="D720" i="7"/>
  <c r="AL719" i="7"/>
  <c r="AK719" i="7"/>
  <c r="AJ719" i="7"/>
  <c r="AI719" i="7"/>
  <c r="AH719" i="7"/>
  <c r="AG719" i="7"/>
  <c r="D719" i="7"/>
  <c r="AL718" i="7"/>
  <c r="AK718" i="7"/>
  <c r="AJ718" i="7"/>
  <c r="AI718" i="7"/>
  <c r="AH718" i="7"/>
  <c r="AG718" i="7"/>
  <c r="D718" i="7"/>
  <c r="AL717" i="7"/>
  <c r="AK717" i="7"/>
  <c r="AJ717" i="7"/>
  <c r="AI717" i="7"/>
  <c r="AH717" i="7"/>
  <c r="AG717" i="7"/>
  <c r="D717" i="7"/>
  <c r="AL716" i="7"/>
  <c r="AK716" i="7"/>
  <c r="AJ716" i="7"/>
  <c r="AI716" i="7"/>
  <c r="AH716" i="7"/>
  <c r="AG716" i="7"/>
  <c r="D716" i="7"/>
  <c r="AL715" i="7"/>
  <c r="AK715" i="7"/>
  <c r="AJ715" i="7"/>
  <c r="AI715" i="7"/>
  <c r="AH715" i="7"/>
  <c r="AG715" i="7"/>
  <c r="D715" i="7"/>
  <c r="AL714" i="7"/>
  <c r="AK714" i="7"/>
  <c r="AJ714" i="7"/>
  <c r="AI714" i="7"/>
  <c r="AH714" i="7"/>
  <c r="AG714" i="7"/>
  <c r="D714" i="7"/>
  <c r="AL713" i="7"/>
  <c r="AK713" i="7"/>
  <c r="AK771" i="7" s="1"/>
  <c r="B777" i="7" s="1"/>
  <c r="AJ713" i="7"/>
  <c r="AI713" i="7"/>
  <c r="AH713" i="7"/>
  <c r="AG713" i="7"/>
  <c r="D713" i="7"/>
  <c r="AL712" i="7"/>
  <c r="AK712" i="7"/>
  <c r="AJ712" i="7"/>
  <c r="AI712" i="7"/>
  <c r="AH712" i="7"/>
  <c r="AG712" i="7"/>
  <c r="D712" i="7"/>
  <c r="AL711" i="7"/>
  <c r="AK711" i="7"/>
  <c r="AJ711" i="7"/>
  <c r="AI711" i="7"/>
  <c r="AH711" i="7"/>
  <c r="AG711" i="7"/>
  <c r="D711" i="7"/>
  <c r="AL710" i="7"/>
  <c r="AK710" i="7"/>
  <c r="AJ710" i="7"/>
  <c r="AI710" i="7"/>
  <c r="AH710" i="7"/>
  <c r="AH771" i="7" s="1"/>
  <c r="B776" i="7" s="1"/>
  <c r="AG710" i="7"/>
  <c r="AG708" i="7"/>
  <c r="AK692" i="7"/>
  <c r="B698" i="7" s="1"/>
  <c r="AA692" i="7"/>
  <c r="W692" i="7"/>
  <c r="S692" i="7"/>
  <c r="O692" i="7"/>
  <c r="AL691" i="7"/>
  <c r="AK691" i="7"/>
  <c r="AJ691" i="7"/>
  <c r="AI691" i="7"/>
  <c r="AH691" i="7"/>
  <c r="AG691" i="7"/>
  <c r="AL690" i="7"/>
  <c r="AK690" i="7"/>
  <c r="AJ690" i="7"/>
  <c r="AI690" i="7"/>
  <c r="AH690" i="7"/>
  <c r="AG690" i="7"/>
  <c r="AL689" i="7"/>
  <c r="AK689" i="7"/>
  <c r="AJ689" i="7"/>
  <c r="AI689" i="7"/>
  <c r="AH689" i="7"/>
  <c r="AG689" i="7"/>
  <c r="AL688" i="7"/>
  <c r="AK688" i="7"/>
  <c r="AJ688" i="7"/>
  <c r="AI688" i="7"/>
  <c r="AH688" i="7"/>
  <c r="AG688" i="7"/>
  <c r="AL687" i="7"/>
  <c r="AK687" i="7"/>
  <c r="AJ687" i="7"/>
  <c r="AI687" i="7"/>
  <c r="AH687" i="7"/>
  <c r="AG687" i="7"/>
  <c r="AL686" i="7"/>
  <c r="AK686" i="7"/>
  <c r="AJ686" i="7"/>
  <c r="AI686" i="7"/>
  <c r="AH686" i="7"/>
  <c r="AG686" i="7"/>
  <c r="AL685" i="7"/>
  <c r="AK685" i="7"/>
  <c r="AJ685" i="7"/>
  <c r="AI685" i="7"/>
  <c r="AH685" i="7"/>
  <c r="AG685" i="7"/>
  <c r="AL684" i="7"/>
  <c r="AK684" i="7"/>
  <c r="AJ684" i="7"/>
  <c r="AI684" i="7"/>
  <c r="AH684" i="7"/>
  <c r="AG684" i="7"/>
  <c r="AL683" i="7"/>
  <c r="AK683" i="7"/>
  <c r="AJ683" i="7"/>
  <c r="AI683" i="7"/>
  <c r="AH683" i="7"/>
  <c r="AG683" i="7"/>
  <c r="AL682" i="7"/>
  <c r="AK682" i="7"/>
  <c r="AJ682" i="7"/>
  <c r="AI682" i="7"/>
  <c r="AH682" i="7"/>
  <c r="AG682" i="7"/>
  <c r="AL681" i="7"/>
  <c r="AK681" i="7"/>
  <c r="AJ681" i="7"/>
  <c r="AI681" i="7"/>
  <c r="AH681" i="7"/>
  <c r="AG681" i="7"/>
  <c r="AL680" i="7"/>
  <c r="AK680" i="7"/>
  <c r="AJ680" i="7"/>
  <c r="AI680" i="7"/>
  <c r="AH680" i="7"/>
  <c r="AG680" i="7"/>
  <c r="AL679" i="7"/>
  <c r="AK679" i="7"/>
  <c r="AJ679" i="7"/>
  <c r="AI679" i="7"/>
  <c r="AH679" i="7"/>
  <c r="AG679" i="7"/>
  <c r="AL678" i="7"/>
  <c r="AK678" i="7"/>
  <c r="AJ678" i="7"/>
  <c r="AI678" i="7"/>
  <c r="AH678" i="7"/>
  <c r="AG678" i="7"/>
  <c r="AL677" i="7"/>
  <c r="AK677" i="7"/>
  <c r="AJ677" i="7"/>
  <c r="AI677" i="7"/>
  <c r="AH677" i="7"/>
  <c r="AG677" i="7"/>
  <c r="AL676" i="7"/>
  <c r="AK676" i="7"/>
  <c r="AJ676" i="7"/>
  <c r="AI676" i="7"/>
  <c r="AH676" i="7"/>
  <c r="AG676" i="7"/>
  <c r="AL675" i="7"/>
  <c r="AK675" i="7"/>
  <c r="AJ675" i="7"/>
  <c r="AI675" i="7"/>
  <c r="AH675" i="7"/>
  <c r="AG675" i="7"/>
  <c r="AL674" i="7"/>
  <c r="AK674" i="7"/>
  <c r="AJ674" i="7"/>
  <c r="AI674" i="7"/>
  <c r="AH674" i="7"/>
  <c r="AG674" i="7"/>
  <c r="AL673" i="7"/>
  <c r="AK673" i="7"/>
  <c r="AJ673" i="7"/>
  <c r="AI673" i="7"/>
  <c r="AH673" i="7"/>
  <c r="AG673" i="7"/>
  <c r="AL672" i="7"/>
  <c r="AK672" i="7"/>
  <c r="AJ672" i="7"/>
  <c r="AI672" i="7"/>
  <c r="AH672" i="7"/>
  <c r="AG672" i="7"/>
  <c r="AL671" i="7"/>
  <c r="AK671" i="7"/>
  <c r="AJ671" i="7"/>
  <c r="AI671" i="7"/>
  <c r="AH671" i="7"/>
  <c r="AG671" i="7"/>
  <c r="AL670" i="7"/>
  <c r="AK670" i="7"/>
  <c r="AJ670" i="7"/>
  <c r="AI670" i="7"/>
  <c r="AH670" i="7"/>
  <c r="AG670" i="7"/>
  <c r="AL669" i="7"/>
  <c r="AK669" i="7"/>
  <c r="AJ669" i="7"/>
  <c r="AI669" i="7"/>
  <c r="AH669" i="7"/>
  <c r="AG669" i="7"/>
  <c r="AL668" i="7"/>
  <c r="AK668" i="7"/>
  <c r="AJ668" i="7"/>
  <c r="AI668" i="7"/>
  <c r="AH668" i="7"/>
  <c r="AG668" i="7"/>
  <c r="AL667" i="7"/>
  <c r="AK667" i="7"/>
  <c r="AJ667" i="7"/>
  <c r="AI667" i="7"/>
  <c r="AH667" i="7"/>
  <c r="AG667" i="7"/>
  <c r="AL666" i="7"/>
  <c r="AK666" i="7"/>
  <c r="AJ666" i="7"/>
  <c r="AI666" i="7"/>
  <c r="AH666" i="7"/>
  <c r="AG666" i="7"/>
  <c r="AG692" i="7" s="1"/>
  <c r="B696" i="7" s="1"/>
  <c r="AL665" i="7"/>
  <c r="AK665" i="7"/>
  <c r="AJ665" i="7"/>
  <c r="AI665" i="7"/>
  <c r="AI692" i="7" s="1"/>
  <c r="AH665" i="7"/>
  <c r="AH692" i="7" s="1"/>
  <c r="B697" i="7" s="1"/>
  <c r="AG665" i="7"/>
  <c r="AG663" i="7"/>
  <c r="B651" i="7"/>
  <c r="AA648" i="7"/>
  <c r="W648" i="7"/>
  <c r="S648" i="7"/>
  <c r="O648" i="7"/>
  <c r="AK647" i="7"/>
  <c r="AJ647" i="7"/>
  <c r="AI647" i="7"/>
  <c r="AH647" i="7"/>
  <c r="AG647" i="7"/>
  <c r="AK646" i="7"/>
  <c r="AJ646" i="7"/>
  <c r="AI646" i="7"/>
  <c r="AH646" i="7"/>
  <c r="AG646" i="7"/>
  <c r="AK645" i="7"/>
  <c r="AJ645" i="7"/>
  <c r="AI645" i="7"/>
  <c r="AH645" i="7"/>
  <c r="AG645" i="7"/>
  <c r="AK644" i="7"/>
  <c r="AJ644" i="7"/>
  <c r="AI644" i="7"/>
  <c r="AH644" i="7"/>
  <c r="AG644" i="7"/>
  <c r="AK643" i="7"/>
  <c r="AJ643" i="7"/>
  <c r="AI643" i="7"/>
  <c r="AH643" i="7"/>
  <c r="AG643" i="7"/>
  <c r="AK642" i="7"/>
  <c r="AJ642" i="7"/>
  <c r="AI642" i="7"/>
  <c r="AH642" i="7"/>
  <c r="AG642" i="7"/>
  <c r="AK641" i="7"/>
  <c r="AJ641" i="7"/>
  <c r="AI641" i="7"/>
  <c r="AH641" i="7"/>
  <c r="AG641" i="7"/>
  <c r="AK640" i="7"/>
  <c r="AJ640" i="7"/>
  <c r="AI640" i="7"/>
  <c r="AH640" i="7"/>
  <c r="AG640" i="7"/>
  <c r="AK639" i="7"/>
  <c r="AJ639" i="7"/>
  <c r="AI639" i="7"/>
  <c r="AH639" i="7"/>
  <c r="AG639" i="7"/>
  <c r="AK638" i="7"/>
  <c r="AJ638" i="7"/>
  <c r="AI638" i="7"/>
  <c r="AH638" i="7"/>
  <c r="AG638" i="7"/>
  <c r="AK637" i="7"/>
  <c r="AJ637" i="7"/>
  <c r="AI637" i="7"/>
  <c r="AH637" i="7"/>
  <c r="AG637" i="7"/>
  <c r="AK636" i="7"/>
  <c r="AJ636" i="7"/>
  <c r="AI636" i="7"/>
  <c r="AH636" i="7"/>
  <c r="AG636" i="7"/>
  <c r="AK635" i="7"/>
  <c r="AJ635" i="7"/>
  <c r="AI635" i="7"/>
  <c r="AH635" i="7"/>
  <c r="AG635" i="7"/>
  <c r="AK634" i="7"/>
  <c r="AJ634" i="7"/>
  <c r="AI634" i="7"/>
  <c r="AH634" i="7"/>
  <c r="AG634" i="7"/>
  <c r="AK633" i="7"/>
  <c r="AJ633" i="7"/>
  <c r="AI633" i="7"/>
  <c r="AH633" i="7"/>
  <c r="AG633" i="7"/>
  <c r="AK632" i="7"/>
  <c r="AJ632" i="7"/>
  <c r="AI632" i="7"/>
  <c r="AI648" i="7" s="1"/>
  <c r="AH632" i="7"/>
  <c r="AG632" i="7"/>
  <c r="AG630" i="7"/>
  <c r="AU615" i="7"/>
  <c r="AS615" i="7"/>
  <c r="AO615" i="7"/>
  <c r="AH615" i="7"/>
  <c r="B619" i="7" s="1"/>
  <c r="AU614" i="7"/>
  <c r="AT614" i="7"/>
  <c r="AS614" i="7"/>
  <c r="AR614" i="7"/>
  <c r="AR615" i="7" s="1"/>
  <c r="AQ614" i="7"/>
  <c r="AP614" i="7"/>
  <c r="AP615" i="7" s="1"/>
  <c r="AO614" i="7"/>
  <c r="AN614" i="7"/>
  <c r="AM614" i="7"/>
  <c r="AM615" i="7" s="1"/>
  <c r="AK614" i="7"/>
  <c r="AK615" i="7" s="1"/>
  <c r="AJ614" i="7"/>
  <c r="AI614" i="7"/>
  <c r="AI615" i="7" s="1"/>
  <c r="AH614" i="7"/>
  <c r="AG614" i="7"/>
  <c r="B618" i="7" s="1"/>
  <c r="AH597" i="7"/>
  <c r="B602" i="7" s="1"/>
  <c r="AA597" i="7"/>
  <c r="W597" i="7"/>
  <c r="S597" i="7"/>
  <c r="O597" i="7"/>
  <c r="AK596" i="7"/>
  <c r="AJ596" i="7"/>
  <c r="AI596" i="7"/>
  <c r="AH596" i="7"/>
  <c r="AG596" i="7"/>
  <c r="AK595" i="7"/>
  <c r="AJ595" i="7"/>
  <c r="AI595" i="7"/>
  <c r="AH595" i="7"/>
  <c r="AG595" i="7"/>
  <c r="AK594" i="7"/>
  <c r="AJ594" i="7"/>
  <c r="AI594" i="7"/>
  <c r="AH594" i="7"/>
  <c r="AG594" i="7"/>
  <c r="AK593" i="7"/>
  <c r="AJ593" i="7"/>
  <c r="AI593" i="7"/>
  <c r="AH593" i="7"/>
  <c r="AG593" i="7"/>
  <c r="AK592" i="7"/>
  <c r="AJ592" i="7"/>
  <c r="AI592" i="7"/>
  <c r="AH592" i="7"/>
  <c r="AG592" i="7"/>
  <c r="AK591" i="7"/>
  <c r="AJ591" i="7"/>
  <c r="AI591" i="7"/>
  <c r="AH591" i="7"/>
  <c r="AG591" i="7"/>
  <c r="AK590" i="7"/>
  <c r="AJ590" i="7"/>
  <c r="AI590" i="7"/>
  <c r="AH590" i="7"/>
  <c r="AG590" i="7"/>
  <c r="AK589" i="7"/>
  <c r="AJ589" i="7"/>
  <c r="AI589" i="7"/>
  <c r="AH589" i="7"/>
  <c r="AG589" i="7"/>
  <c r="AK588" i="7"/>
  <c r="AJ588" i="7"/>
  <c r="AI588" i="7"/>
  <c r="AH588" i="7"/>
  <c r="AG588" i="7"/>
  <c r="AK587" i="7"/>
  <c r="AJ587" i="7"/>
  <c r="AI587" i="7"/>
  <c r="AH587" i="7"/>
  <c r="AG587" i="7"/>
  <c r="AK586" i="7"/>
  <c r="AJ586" i="7"/>
  <c r="AI586" i="7"/>
  <c r="AH586" i="7"/>
  <c r="AG586" i="7"/>
  <c r="AK585" i="7"/>
  <c r="AK597" i="7" s="1"/>
  <c r="B603" i="7" s="1"/>
  <c r="AJ585" i="7"/>
  <c r="AI585" i="7"/>
  <c r="AH585" i="7"/>
  <c r="AG585" i="7"/>
  <c r="AG597" i="7" s="1"/>
  <c r="B601" i="7" s="1"/>
  <c r="B574" i="7"/>
  <c r="B573" i="7"/>
  <c r="AH568" i="7"/>
  <c r="AA568" i="7"/>
  <c r="W568" i="7"/>
  <c r="S568" i="7"/>
  <c r="O568" i="7"/>
  <c r="AK567" i="7"/>
  <c r="AJ567" i="7"/>
  <c r="AI567" i="7"/>
  <c r="AH567" i="7"/>
  <c r="D567" i="7"/>
  <c r="AK566" i="7"/>
  <c r="AJ566" i="7"/>
  <c r="AI566" i="7"/>
  <c r="AH566" i="7"/>
  <c r="AG566" i="7"/>
  <c r="D566" i="7"/>
  <c r="AK565" i="7"/>
  <c r="AJ565" i="7"/>
  <c r="AI565" i="7"/>
  <c r="AH565" i="7"/>
  <c r="D565" i="7"/>
  <c r="AK564" i="7"/>
  <c r="AJ564" i="7"/>
  <c r="AI564" i="7"/>
  <c r="AH564" i="7"/>
  <c r="AG564" i="7"/>
  <c r="D564" i="7"/>
  <c r="AK563" i="7"/>
  <c r="AJ563" i="7"/>
  <c r="AI563" i="7"/>
  <c r="AH563" i="7"/>
  <c r="D563" i="7"/>
  <c r="AK562" i="7"/>
  <c r="AJ562" i="7"/>
  <c r="AI562" i="7"/>
  <c r="AH562" i="7"/>
  <c r="D562" i="7"/>
  <c r="AK561" i="7"/>
  <c r="AJ561" i="7"/>
  <c r="AI561" i="7"/>
  <c r="AH561" i="7"/>
  <c r="D561" i="7"/>
  <c r="AK560" i="7"/>
  <c r="AJ560" i="7"/>
  <c r="AI560" i="7"/>
  <c r="AH560" i="7"/>
  <c r="D560" i="7"/>
  <c r="AK559" i="7"/>
  <c r="AJ559" i="7"/>
  <c r="AI559" i="7"/>
  <c r="AH559" i="7"/>
  <c r="D559" i="7"/>
  <c r="AK558" i="7"/>
  <c r="AJ558" i="7"/>
  <c r="AI558" i="7"/>
  <c r="AH558" i="7"/>
  <c r="D558" i="7"/>
  <c r="AK557" i="7"/>
  <c r="AJ557" i="7"/>
  <c r="AI557" i="7"/>
  <c r="AH557" i="7"/>
  <c r="D557" i="7"/>
  <c r="AK556" i="7"/>
  <c r="AJ556" i="7"/>
  <c r="AI556" i="7"/>
  <c r="AH556" i="7"/>
  <c r="AG556" i="7"/>
  <c r="D556" i="7"/>
  <c r="AK555" i="7"/>
  <c r="AJ555" i="7"/>
  <c r="AI555" i="7"/>
  <c r="AH555" i="7"/>
  <c r="D555" i="7"/>
  <c r="AK554" i="7"/>
  <c r="AJ554" i="7"/>
  <c r="AI554" i="7"/>
  <c r="AH554" i="7"/>
  <c r="D554" i="7"/>
  <c r="AK553" i="7"/>
  <c r="AJ553" i="7"/>
  <c r="AI553" i="7"/>
  <c r="AH553" i="7"/>
  <c r="D553" i="7"/>
  <c r="AK552" i="7"/>
  <c r="AJ552" i="7"/>
  <c r="AI552" i="7"/>
  <c r="AH552" i="7"/>
  <c r="D552" i="7"/>
  <c r="AK551" i="7"/>
  <c r="AJ551" i="7"/>
  <c r="AI551" i="7"/>
  <c r="AH551" i="7"/>
  <c r="D551" i="7"/>
  <c r="AK550" i="7"/>
  <c r="AJ550" i="7"/>
  <c r="AI550" i="7"/>
  <c r="AH550" i="7"/>
  <c r="AG550" i="7"/>
  <c r="D550" i="7"/>
  <c r="AK549" i="7"/>
  <c r="AJ549" i="7"/>
  <c r="AI549" i="7"/>
  <c r="AH549" i="7"/>
  <c r="D549" i="7"/>
  <c r="AK548" i="7"/>
  <c r="AJ548" i="7"/>
  <c r="AI548" i="7"/>
  <c r="AH548" i="7"/>
  <c r="AG548" i="7"/>
  <c r="D548" i="7"/>
  <c r="AK547" i="7"/>
  <c r="AJ547" i="7"/>
  <c r="AI547" i="7"/>
  <c r="AH547" i="7"/>
  <c r="D547" i="7"/>
  <c r="AK546" i="7"/>
  <c r="AJ546" i="7"/>
  <c r="AI546" i="7"/>
  <c r="AH546" i="7"/>
  <c r="D546" i="7"/>
  <c r="AK545" i="7"/>
  <c r="AJ545" i="7"/>
  <c r="AI545" i="7"/>
  <c r="AH545" i="7"/>
  <c r="D545" i="7"/>
  <c r="AK544" i="7"/>
  <c r="AJ544" i="7"/>
  <c r="AI544" i="7"/>
  <c r="AH544" i="7"/>
  <c r="D544" i="7"/>
  <c r="AK543" i="7"/>
  <c r="AJ543" i="7"/>
  <c r="AI543" i="7"/>
  <c r="AH543" i="7"/>
  <c r="D543" i="7"/>
  <c r="AK542" i="7"/>
  <c r="AJ542" i="7"/>
  <c r="AI542" i="7"/>
  <c r="AH542" i="7"/>
  <c r="D542" i="7"/>
  <c r="AK541" i="7"/>
  <c r="AJ541" i="7"/>
  <c r="AI541" i="7"/>
  <c r="AH541" i="7"/>
  <c r="D541" i="7"/>
  <c r="AK540" i="7"/>
  <c r="AJ540" i="7"/>
  <c r="AI540" i="7"/>
  <c r="AH540" i="7"/>
  <c r="AG540" i="7"/>
  <c r="D540" i="7"/>
  <c r="AK539" i="7"/>
  <c r="AJ539" i="7"/>
  <c r="AI539" i="7"/>
  <c r="AH539" i="7"/>
  <c r="D539" i="7"/>
  <c r="AK538" i="7"/>
  <c r="AJ538" i="7"/>
  <c r="AI538" i="7"/>
  <c r="AH538" i="7"/>
  <c r="D538" i="7"/>
  <c r="AK537" i="7"/>
  <c r="AJ537" i="7"/>
  <c r="AI537" i="7"/>
  <c r="AH537" i="7"/>
  <c r="D537" i="7"/>
  <c r="AK536" i="7"/>
  <c r="AJ536" i="7"/>
  <c r="AI536" i="7"/>
  <c r="AH536" i="7"/>
  <c r="D536" i="7"/>
  <c r="AK535" i="7"/>
  <c r="AJ535" i="7"/>
  <c r="AI535" i="7"/>
  <c r="AH535" i="7"/>
  <c r="D535" i="7"/>
  <c r="AK534" i="7"/>
  <c r="AJ534" i="7"/>
  <c r="AI534" i="7"/>
  <c r="AH534" i="7"/>
  <c r="AG534" i="7"/>
  <c r="D534" i="7"/>
  <c r="AK533" i="7"/>
  <c r="AJ533" i="7"/>
  <c r="AI533" i="7"/>
  <c r="AH533" i="7"/>
  <c r="D533" i="7"/>
  <c r="AK532" i="7"/>
  <c r="AJ532" i="7"/>
  <c r="AI532" i="7"/>
  <c r="AH532" i="7"/>
  <c r="AG532" i="7"/>
  <c r="D532" i="7"/>
  <c r="AK531" i="7"/>
  <c r="AJ531" i="7"/>
  <c r="AI531" i="7"/>
  <c r="AH531" i="7"/>
  <c r="D531" i="7"/>
  <c r="AK530" i="7"/>
  <c r="AJ530" i="7"/>
  <c r="AI530" i="7"/>
  <c r="AH530" i="7"/>
  <c r="D530" i="7"/>
  <c r="AK529" i="7"/>
  <c r="AJ529" i="7"/>
  <c r="AI529" i="7"/>
  <c r="AH529" i="7"/>
  <c r="D529" i="7"/>
  <c r="AK528" i="7"/>
  <c r="AJ528" i="7"/>
  <c r="AI528" i="7"/>
  <c r="AH528" i="7"/>
  <c r="D528" i="7"/>
  <c r="AK527" i="7"/>
  <c r="AJ527" i="7"/>
  <c r="AI527" i="7"/>
  <c r="AH527" i="7"/>
  <c r="D527" i="7"/>
  <c r="AK526" i="7"/>
  <c r="AJ526" i="7"/>
  <c r="AI526" i="7"/>
  <c r="AH526" i="7"/>
  <c r="D526" i="7"/>
  <c r="AK525" i="7"/>
  <c r="AJ525" i="7"/>
  <c r="AI525" i="7"/>
  <c r="AH525" i="7"/>
  <c r="D525" i="7"/>
  <c r="AK524" i="7"/>
  <c r="AJ524" i="7"/>
  <c r="AI524" i="7"/>
  <c r="AH524" i="7"/>
  <c r="AG524" i="7"/>
  <c r="D524" i="7"/>
  <c r="AK523" i="7"/>
  <c r="AJ523" i="7"/>
  <c r="AI523" i="7"/>
  <c r="AH523" i="7"/>
  <c r="D523" i="7"/>
  <c r="AK522" i="7"/>
  <c r="AJ522" i="7"/>
  <c r="AI522" i="7"/>
  <c r="AH522" i="7"/>
  <c r="D522" i="7"/>
  <c r="AK521" i="7"/>
  <c r="AJ521" i="7"/>
  <c r="AI521" i="7"/>
  <c r="AH521" i="7"/>
  <c r="D521" i="7"/>
  <c r="AK520" i="7"/>
  <c r="AJ520" i="7"/>
  <c r="AI520" i="7"/>
  <c r="AH520" i="7"/>
  <c r="D520" i="7"/>
  <c r="AK519" i="7"/>
  <c r="AJ519" i="7"/>
  <c r="AI519" i="7"/>
  <c r="AH519" i="7"/>
  <c r="D519" i="7"/>
  <c r="AK518" i="7"/>
  <c r="AJ518" i="7"/>
  <c r="AI518" i="7"/>
  <c r="AH518" i="7"/>
  <c r="AG518" i="7"/>
  <c r="D518" i="7"/>
  <c r="AK517" i="7"/>
  <c r="AJ517" i="7"/>
  <c r="AI517" i="7"/>
  <c r="AH517" i="7"/>
  <c r="D517" i="7"/>
  <c r="AK516" i="7"/>
  <c r="AJ516" i="7"/>
  <c r="AI516" i="7"/>
  <c r="AH516" i="7"/>
  <c r="AG516" i="7"/>
  <c r="D516" i="7"/>
  <c r="AK515" i="7"/>
  <c r="AJ515" i="7"/>
  <c r="AI515" i="7"/>
  <c r="AH515" i="7"/>
  <c r="D515" i="7"/>
  <c r="AK514" i="7"/>
  <c r="AJ514" i="7"/>
  <c r="AI514" i="7"/>
  <c r="AH514" i="7"/>
  <c r="D514" i="7"/>
  <c r="AK513" i="7"/>
  <c r="AJ513" i="7"/>
  <c r="AI513" i="7"/>
  <c r="AH513" i="7"/>
  <c r="D513" i="7"/>
  <c r="AK512" i="7"/>
  <c r="AJ512" i="7"/>
  <c r="AI512" i="7"/>
  <c r="AH512" i="7"/>
  <c r="AG512" i="7"/>
  <c r="D512" i="7"/>
  <c r="AK511" i="7"/>
  <c r="AJ511" i="7"/>
  <c r="AI511" i="7"/>
  <c r="AH511" i="7"/>
  <c r="D511" i="7"/>
  <c r="AK510" i="7"/>
  <c r="AJ510" i="7"/>
  <c r="AI510" i="7"/>
  <c r="AH510" i="7"/>
  <c r="D510" i="7"/>
  <c r="AK509" i="7"/>
  <c r="AJ509" i="7"/>
  <c r="AI509" i="7"/>
  <c r="AH509" i="7"/>
  <c r="D509" i="7"/>
  <c r="AK508" i="7"/>
  <c r="AJ508" i="7"/>
  <c r="AI508" i="7"/>
  <c r="AH508" i="7"/>
  <c r="AG508" i="7"/>
  <c r="D508" i="7"/>
  <c r="AK507" i="7"/>
  <c r="AJ507" i="7"/>
  <c r="AI507" i="7"/>
  <c r="AH507" i="7"/>
  <c r="B488" i="7"/>
  <c r="B485" i="7"/>
  <c r="Y482" i="7"/>
  <c r="AH481" i="7"/>
  <c r="AH480" i="7"/>
  <c r="AH479" i="7"/>
  <c r="AH478" i="7"/>
  <c r="AH477" i="7"/>
  <c r="AG477" i="7"/>
  <c r="AH476" i="7"/>
  <c r="AG476" i="7"/>
  <c r="AH475" i="7"/>
  <c r="AH474" i="7"/>
  <c r="AH473" i="7"/>
  <c r="AH472" i="7"/>
  <c r="AG472" i="7"/>
  <c r="AH471" i="7"/>
  <c r="AH470" i="7"/>
  <c r="AG470" i="7"/>
  <c r="AH469" i="7"/>
  <c r="AH468" i="7"/>
  <c r="AG468" i="7"/>
  <c r="AH467" i="7"/>
  <c r="AH482" i="7" s="1"/>
  <c r="B489" i="7" s="1"/>
  <c r="B453" i="7"/>
  <c r="B450" i="7"/>
  <c r="B448" i="7"/>
  <c r="Y445" i="7"/>
  <c r="AH444" i="7"/>
  <c r="AH443" i="7"/>
  <c r="AH442" i="7"/>
  <c r="AH441" i="7"/>
  <c r="AH440" i="7"/>
  <c r="AH439" i="7"/>
  <c r="AH438" i="7"/>
  <c r="AH437" i="7"/>
  <c r="AG437" i="7"/>
  <c r="AH436" i="7"/>
  <c r="AH435" i="7"/>
  <c r="AH434" i="7"/>
  <c r="AH433" i="7"/>
  <c r="AH432" i="7"/>
  <c r="AH431" i="7"/>
  <c r="AH430" i="7"/>
  <c r="AH429" i="7"/>
  <c r="AG429" i="7"/>
  <c r="AH428" i="7"/>
  <c r="AH427" i="7"/>
  <c r="AH426" i="7"/>
  <c r="AH425" i="7"/>
  <c r="AH424" i="7"/>
  <c r="AH423" i="7"/>
  <c r="AH422" i="7"/>
  <c r="B407" i="7"/>
  <c r="B406" i="7"/>
  <c r="AH400" i="7"/>
  <c r="AH388" i="7"/>
  <c r="B390" i="7" s="1"/>
  <c r="AH363" i="7"/>
  <c r="B368" i="7" s="1"/>
  <c r="AD363" i="7"/>
  <c r="AC363" i="7"/>
  <c r="AB363" i="7"/>
  <c r="AA363" i="7"/>
  <c r="Z363" i="7"/>
  <c r="Y363" i="7"/>
  <c r="X363" i="7"/>
  <c r="W363" i="7"/>
  <c r="V363" i="7"/>
  <c r="U363" i="7"/>
  <c r="T363" i="7"/>
  <c r="S363" i="7"/>
  <c r="R363" i="7"/>
  <c r="AH362" i="7"/>
  <c r="AH361" i="7"/>
  <c r="AH360" i="7"/>
  <c r="AH359" i="7"/>
  <c r="AH358" i="7"/>
  <c r="AH357" i="7"/>
  <c r="AH356" i="7"/>
  <c r="AH355" i="7"/>
  <c r="AH354" i="7"/>
  <c r="AH353" i="7"/>
  <c r="AH352" i="7"/>
  <c r="AH351" i="7"/>
  <c r="AH350" i="7"/>
  <c r="AH349" i="7"/>
  <c r="AH348" i="7"/>
  <c r="AH347" i="7"/>
  <c r="AH346" i="7"/>
  <c r="AH345" i="7"/>
  <c r="AH344" i="7"/>
  <c r="AH343" i="7"/>
  <c r="AH342" i="7"/>
  <c r="AH341" i="7"/>
  <c r="AH340" i="7"/>
  <c r="AH339" i="7"/>
  <c r="AH338" i="7"/>
  <c r="AH337" i="7"/>
  <c r="AH336" i="7"/>
  <c r="AH335" i="7"/>
  <c r="AH334" i="7"/>
  <c r="AH333" i="7"/>
  <c r="AH332" i="7"/>
  <c r="AH331" i="7"/>
  <c r="AH330" i="7"/>
  <c r="AH329" i="7"/>
  <c r="AH328" i="7"/>
  <c r="AH327" i="7"/>
  <c r="AH326" i="7"/>
  <c r="AH325" i="7"/>
  <c r="AH324" i="7"/>
  <c r="AH323" i="7"/>
  <c r="AH322" i="7"/>
  <c r="AH321" i="7"/>
  <c r="AH320" i="7"/>
  <c r="AH319" i="7"/>
  <c r="AH318" i="7"/>
  <c r="AH317" i="7"/>
  <c r="AH316" i="7"/>
  <c r="AH315" i="7"/>
  <c r="AH314" i="7"/>
  <c r="AH313" i="7"/>
  <c r="AH312" i="7"/>
  <c r="AH311" i="7"/>
  <c r="AH310" i="7"/>
  <c r="AH309" i="7"/>
  <c r="AH308" i="7"/>
  <c r="AH307" i="7"/>
  <c r="AH306" i="7"/>
  <c r="AH305" i="7"/>
  <c r="AH304" i="7"/>
  <c r="AH303" i="7"/>
  <c r="AH302" i="7"/>
  <c r="AD291" i="7"/>
  <c r="AC291" i="7"/>
  <c r="AB291" i="7"/>
  <c r="AA291" i="7"/>
  <c r="Z291" i="7"/>
  <c r="Y291" i="7"/>
  <c r="X291" i="7"/>
  <c r="W291" i="7"/>
  <c r="V291" i="7"/>
  <c r="U291" i="7"/>
  <c r="T291" i="7"/>
  <c r="S291" i="7"/>
  <c r="R291" i="7"/>
  <c r="AH290" i="7"/>
  <c r="D290" i="7"/>
  <c r="AH289" i="7"/>
  <c r="D289" i="7"/>
  <c r="AH288" i="7"/>
  <c r="D288" i="7"/>
  <c r="AH287" i="7"/>
  <c r="D287" i="7"/>
  <c r="AH286" i="7"/>
  <c r="D286" i="7"/>
  <c r="AH285" i="7"/>
  <c r="D285" i="7"/>
  <c r="AH284" i="7"/>
  <c r="D284" i="7"/>
  <c r="AH283" i="7"/>
  <c r="D283" i="7"/>
  <c r="AH282" i="7"/>
  <c r="D282" i="7"/>
  <c r="AH281" i="7"/>
  <c r="D281" i="7"/>
  <c r="AH280" i="7"/>
  <c r="D280" i="7"/>
  <c r="AH279" i="7"/>
  <c r="D279" i="7"/>
  <c r="AH278" i="7"/>
  <c r="D278" i="7"/>
  <c r="AH277" i="7"/>
  <c r="D277" i="7"/>
  <c r="AH276" i="7"/>
  <c r="D276" i="7"/>
  <c r="AH275" i="7"/>
  <c r="D275" i="7"/>
  <c r="AH274" i="7"/>
  <c r="D274" i="7"/>
  <c r="AH273" i="7"/>
  <c r="D273" i="7"/>
  <c r="AH272" i="7"/>
  <c r="D272" i="7"/>
  <c r="AH271" i="7"/>
  <c r="D271" i="7"/>
  <c r="AH270" i="7"/>
  <c r="D270" i="7"/>
  <c r="AH269" i="7"/>
  <c r="D269" i="7"/>
  <c r="AH268" i="7"/>
  <c r="D268" i="7"/>
  <c r="AH267" i="7"/>
  <c r="D267" i="7"/>
  <c r="AH266" i="7"/>
  <c r="D266" i="7"/>
  <c r="AH265" i="7"/>
  <c r="D265" i="7"/>
  <c r="AH264" i="7"/>
  <c r="D264" i="7"/>
  <c r="AH263" i="7"/>
  <c r="D263" i="7"/>
  <c r="AH262" i="7"/>
  <c r="D262" i="7"/>
  <c r="AH261" i="7"/>
  <c r="D261" i="7"/>
  <c r="AH260" i="7"/>
  <c r="D260" i="7"/>
  <c r="AH259" i="7"/>
  <c r="D259" i="7"/>
  <c r="AH258" i="7"/>
  <c r="D258" i="7"/>
  <c r="AH257" i="7"/>
  <c r="D257" i="7"/>
  <c r="AH256" i="7"/>
  <c r="D256" i="7"/>
  <c r="AH255" i="7"/>
  <c r="D255" i="7"/>
  <c r="AH254" i="7"/>
  <c r="D254" i="7"/>
  <c r="AH253" i="7"/>
  <c r="D253" i="7"/>
  <c r="AH252" i="7"/>
  <c r="D252" i="7"/>
  <c r="AH251" i="7"/>
  <c r="D251" i="7"/>
  <c r="AH250" i="7"/>
  <c r="D250" i="7"/>
  <c r="AH249" i="7"/>
  <c r="D249" i="7"/>
  <c r="AH248" i="7"/>
  <c r="D248" i="7"/>
  <c r="AH247" i="7"/>
  <c r="D247" i="7"/>
  <c r="AH246" i="7"/>
  <c r="D246" i="7"/>
  <c r="AH245" i="7"/>
  <c r="D245" i="7"/>
  <c r="AH244" i="7"/>
  <c r="D244" i="7"/>
  <c r="AH243" i="7"/>
  <c r="D243" i="7"/>
  <c r="AH242" i="7"/>
  <c r="D242" i="7"/>
  <c r="AH241" i="7"/>
  <c r="D241" i="7"/>
  <c r="AH240" i="7"/>
  <c r="D240" i="7"/>
  <c r="AH239" i="7"/>
  <c r="D239" i="7"/>
  <c r="AH238" i="7"/>
  <c r="D238" i="7"/>
  <c r="AH237" i="7"/>
  <c r="D237" i="7"/>
  <c r="AH236" i="7"/>
  <c r="D236" i="7"/>
  <c r="AH235" i="7"/>
  <c r="D235" i="7"/>
  <c r="AH234" i="7"/>
  <c r="D234" i="7"/>
  <c r="AH233" i="7"/>
  <c r="D233" i="7"/>
  <c r="AH232" i="7"/>
  <c r="D232" i="7"/>
  <c r="AH231" i="7"/>
  <c r="D231" i="7"/>
  <c r="AH230" i="7"/>
  <c r="AA208" i="7"/>
  <c r="W208" i="7"/>
  <c r="S208" i="7"/>
  <c r="AG552" i="7" s="1"/>
  <c r="O208" i="7"/>
  <c r="AI207" i="7"/>
  <c r="AH207" i="7"/>
  <c r="AG207" i="7"/>
  <c r="AI206" i="7"/>
  <c r="AH206" i="7"/>
  <c r="AG206" i="7"/>
  <c r="AI205" i="7"/>
  <c r="AH205" i="7"/>
  <c r="AG205" i="7"/>
  <c r="AI204" i="7"/>
  <c r="AH204" i="7"/>
  <c r="AG204" i="7"/>
  <c r="AI203" i="7"/>
  <c r="AH203" i="7"/>
  <c r="AG203" i="7"/>
  <c r="AI202" i="7"/>
  <c r="AH202" i="7"/>
  <c r="AG202" i="7"/>
  <c r="AI201" i="7"/>
  <c r="AH201" i="7"/>
  <c r="AG201" i="7"/>
  <c r="AI200" i="7"/>
  <c r="AH200" i="7"/>
  <c r="AG200" i="7"/>
  <c r="AI199" i="7"/>
  <c r="AH199" i="7"/>
  <c r="AG199" i="7"/>
  <c r="AI198" i="7"/>
  <c r="AH198" i="7"/>
  <c r="AG198" i="7"/>
  <c r="AI197" i="7"/>
  <c r="AH197" i="7"/>
  <c r="AG197" i="7"/>
  <c r="AI196" i="7"/>
  <c r="AI208" i="7" s="1"/>
  <c r="B214" i="7" s="1"/>
  <c r="AH196" i="7"/>
  <c r="AH208" i="7" s="1"/>
  <c r="B213" i="7" s="1"/>
  <c r="AG196" i="7"/>
  <c r="AG208" i="7" s="1"/>
  <c r="B212" i="7" s="1"/>
  <c r="B176" i="7"/>
  <c r="B174" i="7"/>
  <c r="Y169" i="7"/>
  <c r="S169" i="7"/>
  <c r="M169" i="7"/>
  <c r="AK168" i="7"/>
  <c r="AJ168" i="7"/>
  <c r="AI168" i="7"/>
  <c r="AH168" i="7"/>
  <c r="AG168" i="7"/>
  <c r="AK167" i="7"/>
  <c r="AJ167" i="7"/>
  <c r="AI167" i="7"/>
  <c r="AH167" i="7"/>
  <c r="AG167" i="7"/>
  <c r="AK166" i="7"/>
  <c r="AJ166" i="7"/>
  <c r="AI166" i="7"/>
  <c r="AH166" i="7"/>
  <c r="AK165" i="7"/>
  <c r="AK169" i="7" s="1"/>
  <c r="B175" i="7" s="1"/>
  <c r="AJ165" i="7"/>
  <c r="AI165" i="7"/>
  <c r="AH165" i="7"/>
  <c r="AG165" i="7"/>
  <c r="AK164" i="7"/>
  <c r="AJ164" i="7"/>
  <c r="AI164" i="7"/>
  <c r="AH164" i="7"/>
  <c r="AK163" i="7"/>
  <c r="AJ163" i="7"/>
  <c r="AI163" i="7"/>
  <c r="AH163" i="7"/>
  <c r="AK162" i="7"/>
  <c r="AJ162" i="7"/>
  <c r="AI162" i="7"/>
  <c r="AH162" i="7"/>
  <c r="AG162" i="7"/>
  <c r="AK161" i="7"/>
  <c r="AJ161" i="7"/>
  <c r="AI161" i="7"/>
  <c r="AH161" i="7"/>
  <c r="AG161" i="7"/>
  <c r="AK160" i="7"/>
  <c r="AJ160" i="7"/>
  <c r="AI160" i="7"/>
  <c r="AH160" i="7"/>
  <c r="AH169" i="7" s="1"/>
  <c r="AG160" i="7"/>
  <c r="AK159" i="7"/>
  <c r="AJ159" i="7"/>
  <c r="AI159" i="7"/>
  <c r="AH159" i="7"/>
  <c r="AG159" i="7"/>
  <c r="AK158" i="7"/>
  <c r="AJ158" i="7"/>
  <c r="AI158" i="7"/>
  <c r="AH158" i="7"/>
  <c r="AK157" i="7"/>
  <c r="AJ157" i="7"/>
  <c r="AI157" i="7"/>
  <c r="AI169" i="7" s="1"/>
  <c r="AH157" i="7"/>
  <c r="AG157" i="7"/>
  <c r="B135" i="7"/>
  <c r="Y132" i="7"/>
  <c r="AI131" i="7"/>
  <c r="AH131" i="7"/>
  <c r="AG131" i="7"/>
  <c r="AI130" i="7"/>
  <c r="AH130" i="7"/>
  <c r="AG130" i="7"/>
  <c r="AI129" i="7"/>
  <c r="AH129" i="7"/>
  <c r="AG129" i="7"/>
  <c r="AH128" i="7"/>
  <c r="AG128" i="7"/>
  <c r="AH127" i="7"/>
  <c r="AG127" i="7"/>
  <c r="AI126" i="7"/>
  <c r="AH126" i="7"/>
  <c r="AG126" i="7"/>
  <c r="AH125" i="7"/>
  <c r="AG125" i="7"/>
  <c r="AI124" i="7"/>
  <c r="AH124" i="7"/>
  <c r="AG124" i="7"/>
  <c r="AI123" i="7"/>
  <c r="AH123" i="7"/>
  <c r="AG123" i="7"/>
  <c r="AI122" i="7"/>
  <c r="AH122" i="7"/>
  <c r="AG122" i="7"/>
  <c r="AI121" i="7"/>
  <c r="AH121" i="7"/>
  <c r="AG121" i="7"/>
  <c r="AH120" i="7"/>
  <c r="AG120" i="7"/>
  <c r="AH119" i="7"/>
  <c r="AG119" i="7"/>
  <c r="AG132" i="7" s="1"/>
  <c r="B138" i="7" s="1"/>
  <c r="AI118" i="7"/>
  <c r="AH118" i="7"/>
  <c r="AH132" i="7" s="1"/>
  <c r="B139" i="7" s="1"/>
  <c r="AG118" i="7"/>
  <c r="Y102" i="7"/>
  <c r="S102" i="7"/>
  <c r="AG163" i="7" s="1"/>
  <c r="M102" i="7"/>
  <c r="AK101" i="7"/>
  <c r="AJ101" i="7"/>
  <c r="AI101" i="7"/>
  <c r="AH101" i="7"/>
  <c r="AG101" i="7"/>
  <c r="D101" i="7"/>
  <c r="AK100" i="7"/>
  <c r="AJ100" i="7"/>
  <c r="AI100" i="7"/>
  <c r="AH100" i="7"/>
  <c r="AG100" i="7"/>
  <c r="D100" i="7"/>
  <c r="AK99" i="7"/>
  <c r="AJ99" i="7"/>
  <c r="AI99" i="7"/>
  <c r="AH99" i="7"/>
  <c r="AG99" i="7"/>
  <c r="D99" i="7"/>
  <c r="AK98" i="7"/>
  <c r="AJ98" i="7"/>
  <c r="AI98" i="7"/>
  <c r="AH98" i="7"/>
  <c r="AG98" i="7"/>
  <c r="D98" i="7"/>
  <c r="AK97" i="7"/>
  <c r="AJ97" i="7"/>
  <c r="AI97" i="7"/>
  <c r="AH97" i="7"/>
  <c r="AG97" i="7"/>
  <c r="D97" i="7"/>
  <c r="AK96" i="7"/>
  <c r="AJ96" i="7"/>
  <c r="AI96" i="7"/>
  <c r="AH96" i="7"/>
  <c r="AG96" i="7"/>
  <c r="D96" i="7"/>
  <c r="AK95" i="7"/>
  <c r="AJ95" i="7"/>
  <c r="AI95" i="7"/>
  <c r="AH95" i="7"/>
  <c r="AG95" i="7"/>
  <c r="D95" i="7"/>
  <c r="AK94" i="7"/>
  <c r="AJ94" i="7"/>
  <c r="AI94" i="7"/>
  <c r="AH94" i="7"/>
  <c r="AG94" i="7"/>
  <c r="D94" i="7"/>
  <c r="AK93" i="7"/>
  <c r="AJ93" i="7"/>
  <c r="AI93" i="7"/>
  <c r="AH93" i="7"/>
  <c r="AG93" i="7"/>
  <c r="D93" i="7"/>
  <c r="AK92" i="7"/>
  <c r="AJ92" i="7"/>
  <c r="AI92" i="7"/>
  <c r="AH92" i="7"/>
  <c r="AG92" i="7"/>
  <c r="D92" i="7"/>
  <c r="AK91" i="7"/>
  <c r="AJ91" i="7"/>
  <c r="AI91" i="7"/>
  <c r="AH91" i="7"/>
  <c r="AG91" i="7"/>
  <c r="D91" i="7"/>
  <c r="AK90" i="7"/>
  <c r="AJ90" i="7"/>
  <c r="AI90" i="7"/>
  <c r="AH90" i="7"/>
  <c r="AG90" i="7"/>
  <c r="D90" i="7"/>
  <c r="AK89" i="7"/>
  <c r="AJ89" i="7"/>
  <c r="AI89" i="7"/>
  <c r="AH89" i="7"/>
  <c r="AG89" i="7"/>
  <c r="D89" i="7"/>
  <c r="AK88" i="7"/>
  <c r="AJ88" i="7"/>
  <c r="AI88" i="7"/>
  <c r="AH88" i="7"/>
  <c r="AG88" i="7"/>
  <c r="D88" i="7"/>
  <c r="AK87" i="7"/>
  <c r="AJ87" i="7"/>
  <c r="AI87" i="7"/>
  <c r="AH87" i="7"/>
  <c r="AG87" i="7"/>
  <c r="D87" i="7"/>
  <c r="AK86" i="7"/>
  <c r="AJ86" i="7"/>
  <c r="AI86" i="7"/>
  <c r="AH86" i="7"/>
  <c r="AG86" i="7"/>
  <c r="D86" i="7"/>
  <c r="AK85" i="7"/>
  <c r="AJ85" i="7"/>
  <c r="AI85" i="7"/>
  <c r="AH85" i="7"/>
  <c r="AG85" i="7"/>
  <c r="D85" i="7"/>
  <c r="AK84" i="7"/>
  <c r="AJ84" i="7"/>
  <c r="AI84" i="7"/>
  <c r="AH84" i="7"/>
  <c r="AG84" i="7"/>
  <c r="D84" i="7"/>
  <c r="AK83" i="7"/>
  <c r="AJ83" i="7"/>
  <c r="AI83" i="7"/>
  <c r="AH83" i="7"/>
  <c r="AG83" i="7"/>
  <c r="D83" i="7"/>
  <c r="AK82" i="7"/>
  <c r="AJ82" i="7"/>
  <c r="AI82" i="7"/>
  <c r="AH82" i="7"/>
  <c r="AG82" i="7"/>
  <c r="D82" i="7"/>
  <c r="AK81" i="7"/>
  <c r="AJ81" i="7"/>
  <c r="AI81" i="7"/>
  <c r="AH81" i="7"/>
  <c r="AG81" i="7"/>
  <c r="D81" i="7"/>
  <c r="AK80" i="7"/>
  <c r="AJ80" i="7"/>
  <c r="AI80" i="7"/>
  <c r="AH80" i="7"/>
  <c r="AG80" i="7"/>
  <c r="D80" i="7"/>
  <c r="AK79" i="7"/>
  <c r="AJ79" i="7"/>
  <c r="AI79" i="7"/>
  <c r="AH79" i="7"/>
  <c r="AG79" i="7"/>
  <c r="D79" i="7"/>
  <c r="AK78" i="7"/>
  <c r="AJ78" i="7"/>
  <c r="AI78" i="7"/>
  <c r="AH78" i="7"/>
  <c r="AG78" i="7"/>
  <c r="D78" i="7"/>
  <c r="AK77" i="7"/>
  <c r="AJ77" i="7"/>
  <c r="AI77" i="7"/>
  <c r="AH77" i="7"/>
  <c r="AG77" i="7"/>
  <c r="D77" i="7"/>
  <c r="AK76" i="7"/>
  <c r="AJ76" i="7"/>
  <c r="AI76" i="7"/>
  <c r="AH76" i="7"/>
  <c r="AG76" i="7"/>
  <c r="D76" i="7"/>
  <c r="AK75" i="7"/>
  <c r="AJ75" i="7"/>
  <c r="AI75" i="7"/>
  <c r="AH75" i="7"/>
  <c r="AG75" i="7"/>
  <c r="D75" i="7"/>
  <c r="AK74" i="7"/>
  <c r="AJ74" i="7"/>
  <c r="AI74" i="7"/>
  <c r="AH74" i="7"/>
  <c r="AG74" i="7"/>
  <c r="D74" i="7"/>
  <c r="AK73" i="7"/>
  <c r="AJ73" i="7"/>
  <c r="AI73" i="7"/>
  <c r="AH73" i="7"/>
  <c r="AG73" i="7"/>
  <c r="D73" i="7"/>
  <c r="AK72" i="7"/>
  <c r="AJ72" i="7"/>
  <c r="AI72" i="7"/>
  <c r="AH72" i="7"/>
  <c r="AG72" i="7"/>
  <c r="D72" i="7"/>
  <c r="AK71" i="7"/>
  <c r="AJ71" i="7"/>
  <c r="AI71" i="7"/>
  <c r="AH71" i="7"/>
  <c r="AG71" i="7"/>
  <c r="D71" i="7"/>
  <c r="AK70" i="7"/>
  <c r="AJ70" i="7"/>
  <c r="AI70" i="7"/>
  <c r="AH70" i="7"/>
  <c r="AG70" i="7"/>
  <c r="D70" i="7"/>
  <c r="AK69" i="7"/>
  <c r="AJ69" i="7"/>
  <c r="AI69" i="7"/>
  <c r="AH69" i="7"/>
  <c r="AG69" i="7"/>
  <c r="D69" i="7"/>
  <c r="AK68" i="7"/>
  <c r="AJ68" i="7"/>
  <c r="AI68" i="7"/>
  <c r="AH68" i="7"/>
  <c r="AG68" i="7"/>
  <c r="D68" i="7"/>
  <c r="AK67" i="7"/>
  <c r="AJ67" i="7"/>
  <c r="AI67" i="7"/>
  <c r="AH67" i="7"/>
  <c r="AG67" i="7"/>
  <c r="D67" i="7"/>
  <c r="AK66" i="7"/>
  <c r="AJ66" i="7"/>
  <c r="AI66" i="7"/>
  <c r="AH66" i="7"/>
  <c r="AG66" i="7"/>
  <c r="D66" i="7"/>
  <c r="AK65" i="7"/>
  <c r="AJ65" i="7"/>
  <c r="AI65" i="7"/>
  <c r="AH65" i="7"/>
  <c r="AG65" i="7"/>
  <c r="D65" i="7"/>
  <c r="AK64" i="7"/>
  <c r="AJ64" i="7"/>
  <c r="AI64" i="7"/>
  <c r="AH64" i="7"/>
  <c r="AG64" i="7"/>
  <c r="D64" i="7"/>
  <c r="AK63" i="7"/>
  <c r="AJ63" i="7"/>
  <c r="AI63" i="7"/>
  <c r="AH63" i="7"/>
  <c r="AG63" i="7"/>
  <c r="D63" i="7"/>
  <c r="AK62" i="7"/>
  <c r="AJ62" i="7"/>
  <c r="AI62" i="7"/>
  <c r="AH62" i="7"/>
  <c r="AG62" i="7"/>
  <c r="D62" i="7"/>
  <c r="AK61" i="7"/>
  <c r="AJ61" i="7"/>
  <c r="AI61" i="7"/>
  <c r="AH61" i="7"/>
  <c r="AG61" i="7"/>
  <c r="D61" i="7"/>
  <c r="AK60" i="7"/>
  <c r="AJ60" i="7"/>
  <c r="AI60" i="7"/>
  <c r="AH60" i="7"/>
  <c r="AG60" i="7"/>
  <c r="D60" i="7"/>
  <c r="AK59" i="7"/>
  <c r="AJ59" i="7"/>
  <c r="AI59" i="7"/>
  <c r="AH59" i="7"/>
  <c r="AG59" i="7"/>
  <c r="D59" i="7"/>
  <c r="AK58" i="7"/>
  <c r="AJ58" i="7"/>
  <c r="AI58" i="7"/>
  <c r="AH58" i="7"/>
  <c r="AG58" i="7"/>
  <c r="D58" i="7"/>
  <c r="AK57" i="7"/>
  <c r="AJ57" i="7"/>
  <c r="AI57" i="7"/>
  <c r="AH57" i="7"/>
  <c r="AG57" i="7"/>
  <c r="D57" i="7"/>
  <c r="AK56" i="7"/>
  <c r="AJ56" i="7"/>
  <c r="AI56" i="7"/>
  <c r="AH56" i="7"/>
  <c r="AG56" i="7"/>
  <c r="D56" i="7"/>
  <c r="AK55" i="7"/>
  <c r="AJ55" i="7"/>
  <c r="AI55" i="7"/>
  <c r="AH55" i="7"/>
  <c r="AG55" i="7"/>
  <c r="D55" i="7"/>
  <c r="AK54" i="7"/>
  <c r="AJ54" i="7"/>
  <c r="AI54" i="7"/>
  <c r="AH54" i="7"/>
  <c r="AG54" i="7"/>
  <c r="D54" i="7"/>
  <c r="AK53" i="7"/>
  <c r="AJ53" i="7"/>
  <c r="AI53" i="7"/>
  <c r="AH53" i="7"/>
  <c r="AG53" i="7"/>
  <c r="D53" i="7"/>
  <c r="AK52" i="7"/>
  <c r="AJ52" i="7"/>
  <c r="AI52" i="7"/>
  <c r="AH52" i="7"/>
  <c r="AG52" i="7"/>
  <c r="D52" i="7"/>
  <c r="AK51" i="7"/>
  <c r="AJ51" i="7"/>
  <c r="AI51" i="7"/>
  <c r="AH51" i="7"/>
  <c r="AG51" i="7"/>
  <c r="D51" i="7"/>
  <c r="AK50" i="7"/>
  <c r="AJ50" i="7"/>
  <c r="AI50" i="7"/>
  <c r="AH50" i="7"/>
  <c r="AG50" i="7"/>
  <c r="D50" i="7"/>
  <c r="AK49" i="7"/>
  <c r="AJ49" i="7"/>
  <c r="AI49" i="7"/>
  <c r="AH49" i="7"/>
  <c r="AG49" i="7"/>
  <c r="D49" i="7"/>
  <c r="AK48" i="7"/>
  <c r="AJ48" i="7"/>
  <c r="AI48" i="7"/>
  <c r="AH48" i="7"/>
  <c r="AG48" i="7"/>
  <c r="D48" i="7"/>
  <c r="AK47" i="7"/>
  <c r="AJ47" i="7"/>
  <c r="AI47" i="7"/>
  <c r="AH47" i="7"/>
  <c r="AG47" i="7"/>
  <c r="D47" i="7"/>
  <c r="AK46" i="7"/>
  <c r="AJ46" i="7"/>
  <c r="AI46" i="7"/>
  <c r="AH46" i="7"/>
  <c r="AG46" i="7"/>
  <c r="D46" i="7"/>
  <c r="AK45" i="7"/>
  <c r="AJ45" i="7"/>
  <c r="AI45" i="7"/>
  <c r="AH45" i="7"/>
  <c r="AG45" i="7"/>
  <c r="D45" i="7"/>
  <c r="AK44" i="7"/>
  <c r="AJ44" i="7"/>
  <c r="AI44" i="7"/>
  <c r="AH44" i="7"/>
  <c r="AG44" i="7"/>
  <c r="D44" i="7"/>
  <c r="AK43" i="7"/>
  <c r="AK102" i="7" s="1"/>
  <c r="B108" i="7" s="1"/>
  <c r="AJ43" i="7"/>
  <c r="AI43" i="7"/>
  <c r="AH43" i="7"/>
  <c r="AG43" i="7"/>
  <c r="D43" i="7"/>
  <c r="AK42" i="7"/>
  <c r="AJ42" i="7"/>
  <c r="AI42" i="7"/>
  <c r="AH42" i="7"/>
  <c r="AG42" i="7"/>
  <c r="D42" i="7"/>
  <c r="AK41" i="7"/>
  <c r="AJ41" i="7"/>
  <c r="AI41" i="7"/>
  <c r="AH41" i="7"/>
  <c r="AH102" i="7" s="1"/>
  <c r="B107" i="7" s="1"/>
  <c r="AG41" i="7"/>
  <c r="AG102" i="7" s="1"/>
  <c r="B106" i="7" s="1"/>
  <c r="AG39" i="7"/>
  <c r="B8" i="7"/>
  <c r="AA796" i="6"/>
  <c r="W796" i="6"/>
  <c r="B803" i="6" s="1"/>
  <c r="S796" i="6"/>
  <c r="O796" i="6"/>
  <c r="AL795" i="6"/>
  <c r="AK795" i="6"/>
  <c r="AJ795" i="6"/>
  <c r="AI795" i="6"/>
  <c r="AH795" i="6"/>
  <c r="AG795" i="6"/>
  <c r="D795" i="6"/>
  <c r="AL794" i="6"/>
  <c r="AK794" i="6"/>
  <c r="AJ794" i="6"/>
  <c r="AI794" i="6"/>
  <c r="AH794" i="6"/>
  <c r="AG794" i="6"/>
  <c r="D794" i="6"/>
  <c r="AL793" i="6"/>
  <c r="AK793" i="6"/>
  <c r="AJ793" i="6"/>
  <c r="AI793" i="6"/>
  <c r="AH793" i="6"/>
  <c r="AG793" i="6"/>
  <c r="D793" i="6"/>
  <c r="AL792" i="6"/>
  <c r="AK792" i="6"/>
  <c r="AJ792" i="6"/>
  <c r="AI792" i="6"/>
  <c r="AH792" i="6"/>
  <c r="AG792" i="6"/>
  <c r="D792" i="6"/>
  <c r="AL791" i="6"/>
  <c r="AK791" i="6"/>
  <c r="AJ791" i="6"/>
  <c r="AI791" i="6"/>
  <c r="AH791" i="6"/>
  <c r="AG791" i="6"/>
  <c r="D791" i="6"/>
  <c r="AL790" i="6"/>
  <c r="AK790" i="6"/>
  <c r="AJ790" i="6"/>
  <c r="AI790" i="6"/>
  <c r="AH790" i="6"/>
  <c r="AG790" i="6"/>
  <c r="D790" i="6"/>
  <c r="AL789" i="6"/>
  <c r="AK789" i="6"/>
  <c r="AJ789" i="6"/>
  <c r="AI789" i="6"/>
  <c r="AH789" i="6"/>
  <c r="AG789" i="6"/>
  <c r="D789" i="6"/>
  <c r="AL788" i="6"/>
  <c r="AK788" i="6"/>
  <c r="AJ788" i="6"/>
  <c r="AI788" i="6"/>
  <c r="AH788" i="6"/>
  <c r="AG788" i="6"/>
  <c r="D788" i="6"/>
  <c r="AL787" i="6"/>
  <c r="AK787" i="6"/>
  <c r="AJ787" i="6"/>
  <c r="AI787" i="6"/>
  <c r="AH787" i="6"/>
  <c r="AG787" i="6"/>
  <c r="D787" i="6"/>
  <c r="AL786" i="6"/>
  <c r="AK786" i="6"/>
  <c r="AJ786" i="6"/>
  <c r="AI786" i="6"/>
  <c r="AH786" i="6"/>
  <c r="AG786" i="6"/>
  <c r="D786" i="6"/>
  <c r="AL785" i="6"/>
  <c r="AK785" i="6"/>
  <c r="AJ785" i="6"/>
  <c r="AI785" i="6"/>
  <c r="AH785" i="6"/>
  <c r="AG785" i="6"/>
  <c r="D785" i="6"/>
  <c r="AL784" i="6"/>
  <c r="AK784" i="6"/>
  <c r="AJ784" i="6"/>
  <c r="AI784" i="6"/>
  <c r="AH784" i="6"/>
  <c r="AG784" i="6"/>
  <c r="D784" i="6"/>
  <c r="AL783" i="6"/>
  <c r="AK783" i="6"/>
  <c r="AJ783" i="6"/>
  <c r="AI783" i="6"/>
  <c r="AH783" i="6"/>
  <c r="AG783" i="6"/>
  <c r="D783" i="6"/>
  <c r="AL782" i="6"/>
  <c r="AK782" i="6"/>
  <c r="AJ782" i="6"/>
  <c r="AI782" i="6"/>
  <c r="AH782" i="6"/>
  <c r="AG782" i="6"/>
  <c r="D782" i="6"/>
  <c r="AL781" i="6"/>
  <c r="AK781" i="6"/>
  <c r="AJ781" i="6"/>
  <c r="AI781" i="6"/>
  <c r="AH781" i="6"/>
  <c r="AG781" i="6"/>
  <c r="D781" i="6"/>
  <c r="AL780" i="6"/>
  <c r="AK780" i="6"/>
  <c r="AJ780" i="6"/>
  <c r="AI780" i="6"/>
  <c r="AH780" i="6"/>
  <c r="AG780" i="6"/>
  <c r="D780" i="6"/>
  <c r="AL779" i="6"/>
  <c r="AK779" i="6"/>
  <c r="AJ779" i="6"/>
  <c r="AI779" i="6"/>
  <c r="AH779" i="6"/>
  <c r="AG779" i="6"/>
  <c r="D779" i="6"/>
  <c r="AL778" i="6"/>
  <c r="AK778" i="6"/>
  <c r="AJ778" i="6"/>
  <c r="AI778" i="6"/>
  <c r="AH778" i="6"/>
  <c r="AG778" i="6"/>
  <c r="D778" i="6"/>
  <c r="AL777" i="6"/>
  <c r="AK777" i="6"/>
  <c r="AJ777" i="6"/>
  <c r="AI777" i="6"/>
  <c r="AH777" i="6"/>
  <c r="AG777" i="6"/>
  <c r="D777" i="6"/>
  <c r="AL776" i="6"/>
  <c r="AK776" i="6"/>
  <c r="AJ776" i="6"/>
  <c r="AI776" i="6"/>
  <c r="AH776" i="6"/>
  <c r="AG776" i="6"/>
  <c r="D776" i="6"/>
  <c r="AL775" i="6"/>
  <c r="AK775" i="6"/>
  <c r="AJ775" i="6"/>
  <c r="AI775" i="6"/>
  <c r="AH775" i="6"/>
  <c r="AG775" i="6"/>
  <c r="D775" i="6"/>
  <c r="AL774" i="6"/>
  <c r="AK774" i="6"/>
  <c r="AJ774" i="6"/>
  <c r="AI774" i="6"/>
  <c r="AH774" i="6"/>
  <c r="AG774" i="6"/>
  <c r="D774" i="6"/>
  <c r="AL773" i="6"/>
  <c r="AK773" i="6"/>
  <c r="AJ773" i="6"/>
  <c r="AI773" i="6"/>
  <c r="AH773" i="6"/>
  <c r="AG773" i="6"/>
  <c r="D773" i="6"/>
  <c r="AL772" i="6"/>
  <c r="AK772" i="6"/>
  <c r="AJ772" i="6"/>
  <c r="AI772" i="6"/>
  <c r="AH772" i="6"/>
  <c r="AG772" i="6"/>
  <c r="D772" i="6"/>
  <c r="AL771" i="6"/>
  <c r="AK771" i="6"/>
  <c r="AJ771" i="6"/>
  <c r="AI771" i="6"/>
  <c r="AH771" i="6"/>
  <c r="AG771" i="6"/>
  <c r="D771" i="6"/>
  <c r="AL770" i="6"/>
  <c r="AK770" i="6"/>
  <c r="AJ770" i="6"/>
  <c r="AI770" i="6"/>
  <c r="AH770" i="6"/>
  <c r="AG770" i="6"/>
  <c r="D770" i="6"/>
  <c r="AL769" i="6"/>
  <c r="AK769" i="6"/>
  <c r="AJ769" i="6"/>
  <c r="AI769" i="6"/>
  <c r="AH769" i="6"/>
  <c r="AG769" i="6"/>
  <c r="D769" i="6"/>
  <c r="AL768" i="6"/>
  <c r="AK768" i="6"/>
  <c r="AJ768" i="6"/>
  <c r="AI768" i="6"/>
  <c r="AH768" i="6"/>
  <c r="AG768" i="6"/>
  <c r="D768" i="6"/>
  <c r="AL767" i="6"/>
  <c r="AK767" i="6"/>
  <c r="AJ767" i="6"/>
  <c r="AI767" i="6"/>
  <c r="AH767" i="6"/>
  <c r="AG767" i="6"/>
  <c r="D767" i="6"/>
  <c r="AL766" i="6"/>
  <c r="AK766" i="6"/>
  <c r="AJ766" i="6"/>
  <c r="AI766" i="6"/>
  <c r="AH766" i="6"/>
  <c r="AG766" i="6"/>
  <c r="D766" i="6"/>
  <c r="AL765" i="6"/>
  <c r="AK765" i="6"/>
  <c r="AJ765" i="6"/>
  <c r="AI765" i="6"/>
  <c r="AH765" i="6"/>
  <c r="AG765" i="6"/>
  <c r="D765" i="6"/>
  <c r="AL764" i="6"/>
  <c r="AK764" i="6"/>
  <c r="AJ764" i="6"/>
  <c r="AI764" i="6"/>
  <c r="AH764" i="6"/>
  <c r="AG764" i="6"/>
  <c r="D764" i="6"/>
  <c r="AL763" i="6"/>
  <c r="AK763" i="6"/>
  <c r="AJ763" i="6"/>
  <c r="AI763" i="6"/>
  <c r="AH763" i="6"/>
  <c r="AG763" i="6"/>
  <c r="D763" i="6"/>
  <c r="AL762" i="6"/>
  <c r="AK762" i="6"/>
  <c r="AJ762" i="6"/>
  <c r="AI762" i="6"/>
  <c r="AH762" i="6"/>
  <c r="AG762" i="6"/>
  <c r="D762" i="6"/>
  <c r="AL761" i="6"/>
  <c r="AK761" i="6"/>
  <c r="AJ761" i="6"/>
  <c r="AI761" i="6"/>
  <c r="AH761" i="6"/>
  <c r="AG761" i="6"/>
  <c r="D761" i="6"/>
  <c r="AL760" i="6"/>
  <c r="AK760" i="6"/>
  <c r="AJ760" i="6"/>
  <c r="AI760" i="6"/>
  <c r="AH760" i="6"/>
  <c r="AG760" i="6"/>
  <c r="D760" i="6"/>
  <c r="AL759" i="6"/>
  <c r="AK759" i="6"/>
  <c r="AJ759" i="6"/>
  <c r="AI759" i="6"/>
  <c r="AH759" i="6"/>
  <c r="AG759" i="6"/>
  <c r="D759" i="6"/>
  <c r="AL758" i="6"/>
  <c r="AK758" i="6"/>
  <c r="AJ758" i="6"/>
  <c r="AI758" i="6"/>
  <c r="AH758" i="6"/>
  <c r="AG758" i="6"/>
  <c r="D758" i="6"/>
  <c r="AL757" i="6"/>
  <c r="AK757" i="6"/>
  <c r="AJ757" i="6"/>
  <c r="AI757" i="6"/>
  <c r="AH757" i="6"/>
  <c r="AG757" i="6"/>
  <c r="D757" i="6"/>
  <c r="AL756" i="6"/>
  <c r="AK756" i="6"/>
  <c r="AJ756" i="6"/>
  <c r="AI756" i="6"/>
  <c r="AH756" i="6"/>
  <c r="AG756" i="6"/>
  <c r="D756" i="6"/>
  <c r="AL755" i="6"/>
  <c r="AK755" i="6"/>
  <c r="AJ755" i="6"/>
  <c r="AI755" i="6"/>
  <c r="AH755" i="6"/>
  <c r="AG755" i="6"/>
  <c r="D755" i="6"/>
  <c r="AL754" i="6"/>
  <c r="AK754" i="6"/>
  <c r="AJ754" i="6"/>
  <c r="AI754" i="6"/>
  <c r="AH754" i="6"/>
  <c r="AG754" i="6"/>
  <c r="D754" i="6"/>
  <c r="AL753" i="6"/>
  <c r="AK753" i="6"/>
  <c r="AJ753" i="6"/>
  <c r="AI753" i="6"/>
  <c r="AH753" i="6"/>
  <c r="AG753" i="6"/>
  <c r="D753" i="6"/>
  <c r="AL752" i="6"/>
  <c r="AK752" i="6"/>
  <c r="AJ752" i="6"/>
  <c r="AI752" i="6"/>
  <c r="AH752" i="6"/>
  <c r="AG752" i="6"/>
  <c r="D752" i="6"/>
  <c r="AL751" i="6"/>
  <c r="AK751" i="6"/>
  <c r="AJ751" i="6"/>
  <c r="AI751" i="6"/>
  <c r="AH751" i="6"/>
  <c r="AG751" i="6"/>
  <c r="D751" i="6"/>
  <c r="AL750" i="6"/>
  <c r="AK750" i="6"/>
  <c r="AJ750" i="6"/>
  <c r="AI750" i="6"/>
  <c r="AH750" i="6"/>
  <c r="AG750" i="6"/>
  <c r="D750" i="6"/>
  <c r="AL749" i="6"/>
  <c r="AK749" i="6"/>
  <c r="AJ749" i="6"/>
  <c r="AI749" i="6"/>
  <c r="AH749" i="6"/>
  <c r="AG749" i="6"/>
  <c r="D749" i="6"/>
  <c r="AL748" i="6"/>
  <c r="AK748" i="6"/>
  <c r="AJ748" i="6"/>
  <c r="AI748" i="6"/>
  <c r="AH748" i="6"/>
  <c r="AG748" i="6"/>
  <c r="D748" i="6"/>
  <c r="AL747" i="6"/>
  <c r="AK747" i="6"/>
  <c r="AJ747" i="6"/>
  <c r="AI747" i="6"/>
  <c r="AH747" i="6"/>
  <c r="AG747" i="6"/>
  <c r="D747" i="6"/>
  <c r="AL746" i="6"/>
  <c r="AK746" i="6"/>
  <c r="AJ746" i="6"/>
  <c r="AI746" i="6"/>
  <c r="AH746" i="6"/>
  <c r="AG746" i="6"/>
  <c r="D746" i="6"/>
  <c r="AL745" i="6"/>
  <c r="AK745" i="6"/>
  <c r="AJ745" i="6"/>
  <c r="AI745" i="6"/>
  <c r="AH745" i="6"/>
  <c r="AG745" i="6"/>
  <c r="D745" i="6"/>
  <c r="AL744" i="6"/>
  <c r="AK744" i="6"/>
  <c r="AJ744" i="6"/>
  <c r="AI744" i="6"/>
  <c r="AH744" i="6"/>
  <c r="AG744" i="6"/>
  <c r="D744" i="6"/>
  <c r="AL743" i="6"/>
  <c r="AK743" i="6"/>
  <c r="AJ743" i="6"/>
  <c r="AI743" i="6"/>
  <c r="AH743" i="6"/>
  <c r="AG743" i="6"/>
  <c r="D743" i="6"/>
  <c r="AL742" i="6"/>
  <c r="AK742" i="6"/>
  <c r="AJ742" i="6"/>
  <c r="AI742" i="6"/>
  <c r="AH742" i="6"/>
  <c r="AG742" i="6"/>
  <c r="D742" i="6"/>
  <c r="AL741" i="6"/>
  <c r="AK741" i="6"/>
  <c r="AJ741" i="6"/>
  <c r="AI741" i="6"/>
  <c r="AH741" i="6"/>
  <c r="AG741" i="6"/>
  <c r="D741" i="6"/>
  <c r="AL740" i="6"/>
  <c r="AK740" i="6"/>
  <c r="AJ740" i="6"/>
  <c r="AI740" i="6"/>
  <c r="AH740" i="6"/>
  <c r="AG740" i="6"/>
  <c r="D740" i="6"/>
  <c r="AL739" i="6"/>
  <c r="AK739" i="6"/>
  <c r="AJ739" i="6"/>
  <c r="AI739" i="6"/>
  <c r="AH739" i="6"/>
  <c r="AG739" i="6"/>
  <c r="D739" i="6"/>
  <c r="AL738" i="6"/>
  <c r="AK738" i="6"/>
  <c r="AJ738" i="6"/>
  <c r="AI738" i="6"/>
  <c r="AH738" i="6"/>
  <c r="AG738" i="6"/>
  <c r="D738" i="6"/>
  <c r="AL737" i="6"/>
  <c r="AK737" i="6"/>
  <c r="AJ737" i="6"/>
  <c r="AI737" i="6"/>
  <c r="AI796" i="6" s="1"/>
  <c r="AH737" i="6"/>
  <c r="AG737" i="6"/>
  <c r="D737" i="6"/>
  <c r="AL736" i="6"/>
  <c r="AK736" i="6"/>
  <c r="AJ736" i="6"/>
  <c r="AI736" i="6"/>
  <c r="AH736" i="6"/>
  <c r="AG736" i="6"/>
  <c r="D736" i="6"/>
  <c r="AL735" i="6"/>
  <c r="AK735" i="6"/>
  <c r="AK796" i="6" s="1"/>
  <c r="B802" i="6" s="1"/>
  <c r="AJ735" i="6"/>
  <c r="AI735" i="6"/>
  <c r="AH735" i="6"/>
  <c r="AG735" i="6"/>
  <c r="AG796" i="6" s="1"/>
  <c r="B800" i="6" s="1"/>
  <c r="AG733" i="6"/>
  <c r="AI717" i="6"/>
  <c r="AA717" i="6"/>
  <c r="W717" i="6"/>
  <c r="S717" i="6"/>
  <c r="O717" i="6"/>
  <c r="AL716" i="6"/>
  <c r="AK716" i="6"/>
  <c r="AJ716" i="6"/>
  <c r="AI716" i="6"/>
  <c r="AH716" i="6"/>
  <c r="AG716" i="6"/>
  <c r="AL715" i="6"/>
  <c r="AK715" i="6"/>
  <c r="AJ715" i="6"/>
  <c r="AI715" i="6"/>
  <c r="AH715" i="6"/>
  <c r="AG715" i="6"/>
  <c r="AL714" i="6"/>
  <c r="AK714" i="6"/>
  <c r="AJ714" i="6"/>
  <c r="AI714" i="6"/>
  <c r="AH714" i="6"/>
  <c r="AG714" i="6"/>
  <c r="AL713" i="6"/>
  <c r="AK713" i="6"/>
  <c r="AJ713" i="6"/>
  <c r="AI713" i="6"/>
  <c r="AH713" i="6"/>
  <c r="AG713" i="6"/>
  <c r="AL712" i="6"/>
  <c r="AK712" i="6"/>
  <c r="AJ712" i="6"/>
  <c r="AI712" i="6"/>
  <c r="AH712" i="6"/>
  <c r="AG712" i="6"/>
  <c r="AL711" i="6"/>
  <c r="AK711" i="6"/>
  <c r="AJ711" i="6"/>
  <c r="AI711" i="6"/>
  <c r="AH711" i="6"/>
  <c r="AG711" i="6"/>
  <c r="AL710" i="6"/>
  <c r="AK710" i="6"/>
  <c r="AJ710" i="6"/>
  <c r="AI710" i="6"/>
  <c r="AH710" i="6"/>
  <c r="AG710" i="6"/>
  <c r="AL709" i="6"/>
  <c r="AK709" i="6"/>
  <c r="AJ709" i="6"/>
  <c r="AI709" i="6"/>
  <c r="AH709" i="6"/>
  <c r="AG709" i="6"/>
  <c r="AL708" i="6"/>
  <c r="AK708" i="6"/>
  <c r="AJ708" i="6"/>
  <c r="AI708" i="6"/>
  <c r="AH708" i="6"/>
  <c r="AG708" i="6"/>
  <c r="AL707" i="6"/>
  <c r="AK707" i="6"/>
  <c r="AJ707" i="6"/>
  <c r="AI707" i="6"/>
  <c r="AH707" i="6"/>
  <c r="AG707" i="6"/>
  <c r="AL706" i="6"/>
  <c r="AK706" i="6"/>
  <c r="AJ706" i="6"/>
  <c r="AI706" i="6"/>
  <c r="AH706" i="6"/>
  <c r="AG706" i="6"/>
  <c r="AL705" i="6"/>
  <c r="AK705" i="6"/>
  <c r="AJ705" i="6"/>
  <c r="AI705" i="6"/>
  <c r="AH705" i="6"/>
  <c r="AG705" i="6"/>
  <c r="AL704" i="6"/>
  <c r="AK704" i="6"/>
  <c r="AJ704" i="6"/>
  <c r="AI704" i="6"/>
  <c r="AH704" i="6"/>
  <c r="AG704" i="6"/>
  <c r="AL703" i="6"/>
  <c r="AK703" i="6"/>
  <c r="AJ703" i="6"/>
  <c r="AI703" i="6"/>
  <c r="AH703" i="6"/>
  <c r="AG703" i="6"/>
  <c r="AL702" i="6"/>
  <c r="AK702" i="6"/>
  <c r="AJ702" i="6"/>
  <c r="AI702" i="6"/>
  <c r="AH702" i="6"/>
  <c r="AG702" i="6"/>
  <c r="AL701" i="6"/>
  <c r="AK701" i="6"/>
  <c r="AJ701" i="6"/>
  <c r="AI701" i="6"/>
  <c r="AH701" i="6"/>
  <c r="AG701" i="6"/>
  <c r="AL700" i="6"/>
  <c r="AK700" i="6"/>
  <c r="AJ700" i="6"/>
  <c r="AI700" i="6"/>
  <c r="AH700" i="6"/>
  <c r="AG700" i="6"/>
  <c r="AL699" i="6"/>
  <c r="AK699" i="6"/>
  <c r="AJ699" i="6"/>
  <c r="AI699" i="6"/>
  <c r="AH699" i="6"/>
  <c r="AG699" i="6"/>
  <c r="AL698" i="6"/>
  <c r="AK698" i="6"/>
  <c r="AJ698" i="6"/>
  <c r="AI698" i="6"/>
  <c r="AH698" i="6"/>
  <c r="AG698" i="6"/>
  <c r="AL697" i="6"/>
  <c r="AK697" i="6"/>
  <c r="AJ697" i="6"/>
  <c r="AI697" i="6"/>
  <c r="AH697" i="6"/>
  <c r="AG697" i="6"/>
  <c r="AL696" i="6"/>
  <c r="AK696" i="6"/>
  <c r="AJ696" i="6"/>
  <c r="AI696" i="6"/>
  <c r="AH696" i="6"/>
  <c r="AG696" i="6"/>
  <c r="AL695" i="6"/>
  <c r="AK695" i="6"/>
  <c r="AJ695" i="6"/>
  <c r="AI695" i="6"/>
  <c r="AH695" i="6"/>
  <c r="AG695" i="6"/>
  <c r="AL694" i="6"/>
  <c r="AK694" i="6"/>
  <c r="AJ694" i="6"/>
  <c r="AI694" i="6"/>
  <c r="AH694" i="6"/>
  <c r="AG694" i="6"/>
  <c r="AL693" i="6"/>
  <c r="AK693" i="6"/>
  <c r="AJ693" i="6"/>
  <c r="AI693" i="6"/>
  <c r="AH693" i="6"/>
  <c r="AG693" i="6"/>
  <c r="AL692" i="6"/>
  <c r="AK692" i="6"/>
  <c r="AJ692" i="6"/>
  <c r="AI692" i="6"/>
  <c r="AH692" i="6"/>
  <c r="AG692" i="6"/>
  <c r="AL691" i="6"/>
  <c r="AK691" i="6"/>
  <c r="AJ691" i="6"/>
  <c r="AI691" i="6"/>
  <c r="AH691" i="6"/>
  <c r="AG691" i="6"/>
  <c r="AL690" i="6"/>
  <c r="AL717" i="6" s="1"/>
  <c r="B724" i="6" s="1"/>
  <c r="AK690" i="6"/>
  <c r="AJ690" i="6"/>
  <c r="AI690" i="6"/>
  <c r="AH690" i="6"/>
  <c r="AH717" i="6" s="1"/>
  <c r="B722" i="6" s="1"/>
  <c r="AG690" i="6"/>
  <c r="AG717" i="6" s="1"/>
  <c r="B721" i="6" s="1"/>
  <c r="AG688" i="6"/>
  <c r="B676" i="6"/>
  <c r="AH673" i="6"/>
  <c r="B680" i="6" s="1"/>
  <c r="AA673" i="6"/>
  <c r="W673" i="6"/>
  <c r="S673" i="6"/>
  <c r="O673" i="6"/>
  <c r="AK672" i="6"/>
  <c r="AJ672" i="6"/>
  <c r="AI672" i="6"/>
  <c r="AH672" i="6"/>
  <c r="AG672" i="6"/>
  <c r="AK671" i="6"/>
  <c r="AJ671" i="6"/>
  <c r="AI671" i="6"/>
  <c r="AH671" i="6"/>
  <c r="AG671" i="6"/>
  <c r="AK670" i="6"/>
  <c r="AJ670" i="6"/>
  <c r="AI670" i="6"/>
  <c r="AH670" i="6"/>
  <c r="AG670" i="6"/>
  <c r="AK669" i="6"/>
  <c r="AJ669" i="6"/>
  <c r="AI669" i="6"/>
  <c r="AH669" i="6"/>
  <c r="AG669" i="6"/>
  <c r="AK668" i="6"/>
  <c r="AJ668" i="6"/>
  <c r="AI668" i="6"/>
  <c r="AH668" i="6"/>
  <c r="AG668" i="6"/>
  <c r="AK667" i="6"/>
  <c r="AJ667" i="6"/>
  <c r="AI667" i="6"/>
  <c r="AH667" i="6"/>
  <c r="AG667" i="6"/>
  <c r="AK666" i="6"/>
  <c r="AJ666" i="6"/>
  <c r="AI666" i="6"/>
  <c r="AH666" i="6"/>
  <c r="AG666" i="6"/>
  <c r="AK665" i="6"/>
  <c r="AJ665" i="6"/>
  <c r="AI665" i="6"/>
  <c r="AH665" i="6"/>
  <c r="AG665" i="6"/>
  <c r="AK664" i="6"/>
  <c r="AJ664" i="6"/>
  <c r="AI664" i="6"/>
  <c r="AH664" i="6"/>
  <c r="AG664" i="6"/>
  <c r="AK663" i="6"/>
  <c r="AJ663" i="6"/>
  <c r="AI663" i="6"/>
  <c r="AH663" i="6"/>
  <c r="AG663" i="6"/>
  <c r="AK662" i="6"/>
  <c r="AJ662" i="6"/>
  <c r="AI662" i="6"/>
  <c r="AH662" i="6"/>
  <c r="AG662" i="6"/>
  <c r="AK661" i="6"/>
  <c r="AJ661" i="6"/>
  <c r="AI661" i="6"/>
  <c r="AH661" i="6"/>
  <c r="AG661" i="6"/>
  <c r="AK660" i="6"/>
  <c r="AK673" i="6" s="1"/>
  <c r="B681" i="6" s="1"/>
  <c r="AJ660" i="6"/>
  <c r="AI660" i="6"/>
  <c r="AH660" i="6"/>
  <c r="AG660" i="6"/>
  <c r="AK659" i="6"/>
  <c r="AJ659" i="6"/>
  <c r="AI659" i="6"/>
  <c r="AH659" i="6"/>
  <c r="AG659" i="6"/>
  <c r="AK658" i="6"/>
  <c r="AJ658" i="6"/>
  <c r="AI658" i="6"/>
  <c r="AH658" i="6"/>
  <c r="AG658" i="6"/>
  <c r="AK657" i="6"/>
  <c r="AJ657" i="6"/>
  <c r="AI657" i="6"/>
  <c r="AI673" i="6" s="1"/>
  <c r="AH657" i="6"/>
  <c r="AG657" i="6"/>
  <c r="AG655" i="6"/>
  <c r="AS640" i="6"/>
  <c r="AP640" i="6"/>
  <c r="AH640" i="6"/>
  <c r="B644" i="6" s="1"/>
  <c r="AU639" i="6"/>
  <c r="AU640" i="6" s="1"/>
  <c r="AT639" i="6"/>
  <c r="AS639" i="6"/>
  <c r="AR639" i="6"/>
  <c r="AR640" i="6" s="1"/>
  <c r="AQ639" i="6"/>
  <c r="AP639" i="6"/>
  <c r="AO639" i="6"/>
  <c r="AO640" i="6" s="1"/>
  <c r="AN639" i="6"/>
  <c r="AM639" i="6"/>
  <c r="AM640" i="6" s="1"/>
  <c r="AK639" i="6"/>
  <c r="AK640" i="6" s="1"/>
  <c r="AJ639" i="6"/>
  <c r="AI639" i="6"/>
  <c r="AI640" i="6" s="1"/>
  <c r="AH639" i="6"/>
  <c r="AG639" i="6"/>
  <c r="B643" i="6" s="1"/>
  <c r="AA622" i="6"/>
  <c r="W622" i="6"/>
  <c r="S622" i="6"/>
  <c r="O622" i="6"/>
  <c r="AK621" i="6"/>
  <c r="AJ621" i="6"/>
  <c r="AI621" i="6"/>
  <c r="AH621" i="6"/>
  <c r="AG621" i="6"/>
  <c r="AK620" i="6"/>
  <c r="AJ620" i="6"/>
  <c r="AI620" i="6"/>
  <c r="AH620" i="6"/>
  <c r="AG620" i="6"/>
  <c r="AK619" i="6"/>
  <c r="AJ619" i="6"/>
  <c r="AI619" i="6"/>
  <c r="AH619" i="6"/>
  <c r="AG619" i="6"/>
  <c r="AK618" i="6"/>
  <c r="AJ618" i="6"/>
  <c r="AI618" i="6"/>
  <c r="AH618" i="6"/>
  <c r="AG618" i="6"/>
  <c r="AK617" i="6"/>
  <c r="AJ617" i="6"/>
  <c r="AI617" i="6"/>
  <c r="AH617" i="6"/>
  <c r="AG617" i="6"/>
  <c r="AK616" i="6"/>
  <c r="AJ616" i="6"/>
  <c r="AI616" i="6"/>
  <c r="AH616" i="6"/>
  <c r="AG616" i="6"/>
  <c r="AK615" i="6"/>
  <c r="AJ615" i="6"/>
  <c r="AI615" i="6"/>
  <c r="AH615" i="6"/>
  <c r="AG615" i="6"/>
  <c r="AK614" i="6"/>
  <c r="AJ614" i="6"/>
  <c r="AI614" i="6"/>
  <c r="AH614" i="6"/>
  <c r="AG614" i="6"/>
  <c r="AK613" i="6"/>
  <c r="AK622" i="6" s="1"/>
  <c r="B628" i="6" s="1"/>
  <c r="AJ613" i="6"/>
  <c r="AI613" i="6"/>
  <c r="AH613" i="6"/>
  <c r="AG613" i="6"/>
  <c r="AK612" i="6"/>
  <c r="AJ612" i="6"/>
  <c r="AI612" i="6"/>
  <c r="AH612" i="6"/>
  <c r="AG612" i="6"/>
  <c r="AK611" i="6"/>
  <c r="AJ611" i="6"/>
  <c r="AI611" i="6"/>
  <c r="AH611" i="6"/>
  <c r="AG611" i="6"/>
  <c r="AK610" i="6"/>
  <c r="AJ610" i="6"/>
  <c r="AI610" i="6"/>
  <c r="AI622" i="6" s="1"/>
  <c r="AH610" i="6"/>
  <c r="AH622" i="6" s="1"/>
  <c r="B627" i="6" s="1"/>
  <c r="AG610" i="6"/>
  <c r="AG622" i="6" s="1"/>
  <c r="B626" i="6" s="1"/>
  <c r="B599" i="6"/>
  <c r="AA593" i="6"/>
  <c r="W593" i="6"/>
  <c r="S593" i="6"/>
  <c r="O593" i="6"/>
  <c r="AK592" i="6"/>
  <c r="AJ592" i="6"/>
  <c r="AI592" i="6"/>
  <c r="AH592" i="6"/>
  <c r="D592" i="6"/>
  <c r="AK591" i="6"/>
  <c r="AJ591" i="6"/>
  <c r="AI591" i="6"/>
  <c r="AH591" i="6"/>
  <c r="D591" i="6"/>
  <c r="AK590" i="6"/>
  <c r="AJ590" i="6"/>
  <c r="AI590" i="6"/>
  <c r="AH590" i="6"/>
  <c r="D590" i="6"/>
  <c r="AK589" i="6"/>
  <c r="AJ589" i="6"/>
  <c r="AI589" i="6"/>
  <c r="AH589" i="6"/>
  <c r="D589" i="6"/>
  <c r="AK588" i="6"/>
  <c r="AJ588" i="6"/>
  <c r="AI588" i="6"/>
  <c r="AH588" i="6"/>
  <c r="D588" i="6"/>
  <c r="AK587" i="6"/>
  <c r="AJ587" i="6"/>
  <c r="AI587" i="6"/>
  <c r="AH587" i="6"/>
  <c r="D587" i="6"/>
  <c r="AK586" i="6"/>
  <c r="AJ586" i="6"/>
  <c r="AI586" i="6"/>
  <c r="AH586" i="6"/>
  <c r="D586" i="6"/>
  <c r="AK585" i="6"/>
  <c r="AJ585" i="6"/>
  <c r="AI585" i="6"/>
  <c r="AH585" i="6"/>
  <c r="D585" i="6"/>
  <c r="AK584" i="6"/>
  <c r="AJ584" i="6"/>
  <c r="AI584" i="6"/>
  <c r="AH584" i="6"/>
  <c r="D584" i="6"/>
  <c r="AK583" i="6"/>
  <c r="AJ583" i="6"/>
  <c r="AI583" i="6"/>
  <c r="AH583" i="6"/>
  <c r="D583" i="6"/>
  <c r="AK582" i="6"/>
  <c r="AJ582" i="6"/>
  <c r="AI582" i="6"/>
  <c r="AH582" i="6"/>
  <c r="D582" i="6"/>
  <c r="AK581" i="6"/>
  <c r="AJ581" i="6"/>
  <c r="AI581" i="6"/>
  <c r="AH581" i="6"/>
  <c r="D581" i="6"/>
  <c r="AK580" i="6"/>
  <c r="AJ580" i="6"/>
  <c r="AI580" i="6"/>
  <c r="AH580" i="6"/>
  <c r="D580" i="6"/>
  <c r="AK579" i="6"/>
  <c r="AJ579" i="6"/>
  <c r="AI579" i="6"/>
  <c r="AH579" i="6"/>
  <c r="D579" i="6"/>
  <c r="AK578" i="6"/>
  <c r="AJ578" i="6"/>
  <c r="AI578" i="6"/>
  <c r="AH578" i="6"/>
  <c r="D578" i="6"/>
  <c r="AK577" i="6"/>
  <c r="AJ577" i="6"/>
  <c r="AI577" i="6"/>
  <c r="AH577" i="6"/>
  <c r="D577" i="6"/>
  <c r="AK576" i="6"/>
  <c r="AJ576" i="6"/>
  <c r="AI576" i="6"/>
  <c r="AH576" i="6"/>
  <c r="D576" i="6"/>
  <c r="AK575" i="6"/>
  <c r="AJ575" i="6"/>
  <c r="AI575" i="6"/>
  <c r="AH575" i="6"/>
  <c r="D575" i="6"/>
  <c r="AK574" i="6"/>
  <c r="AJ574" i="6"/>
  <c r="AI574" i="6"/>
  <c r="AH574" i="6"/>
  <c r="D574" i="6"/>
  <c r="AK573" i="6"/>
  <c r="AJ573" i="6"/>
  <c r="AI573" i="6"/>
  <c r="AH573" i="6"/>
  <c r="D573" i="6"/>
  <c r="AK572" i="6"/>
  <c r="AJ572" i="6"/>
  <c r="AI572" i="6"/>
  <c r="AH572" i="6"/>
  <c r="D572" i="6"/>
  <c r="AK571" i="6"/>
  <c r="AJ571" i="6"/>
  <c r="AI571" i="6"/>
  <c r="AH571" i="6"/>
  <c r="D571" i="6"/>
  <c r="AK570" i="6"/>
  <c r="AJ570" i="6"/>
  <c r="AI570" i="6"/>
  <c r="AH570" i="6"/>
  <c r="D570" i="6"/>
  <c r="AK569" i="6"/>
  <c r="AJ569" i="6"/>
  <c r="AI569" i="6"/>
  <c r="AH569" i="6"/>
  <c r="D569" i="6"/>
  <c r="AK568" i="6"/>
  <c r="AJ568" i="6"/>
  <c r="AI568" i="6"/>
  <c r="AH568" i="6"/>
  <c r="D568" i="6"/>
  <c r="AK567" i="6"/>
  <c r="AJ567" i="6"/>
  <c r="AI567" i="6"/>
  <c r="AH567" i="6"/>
  <c r="D567" i="6"/>
  <c r="AK566" i="6"/>
  <c r="AJ566" i="6"/>
  <c r="AI566" i="6"/>
  <c r="AH566" i="6"/>
  <c r="D566" i="6"/>
  <c r="AK565" i="6"/>
  <c r="AJ565" i="6"/>
  <c r="AI565" i="6"/>
  <c r="AH565" i="6"/>
  <c r="D565" i="6"/>
  <c r="AK564" i="6"/>
  <c r="AJ564" i="6"/>
  <c r="AI564" i="6"/>
  <c r="AH564" i="6"/>
  <c r="D564" i="6"/>
  <c r="AK563" i="6"/>
  <c r="AJ563" i="6"/>
  <c r="AI563" i="6"/>
  <c r="AH563" i="6"/>
  <c r="D563" i="6"/>
  <c r="AK562" i="6"/>
  <c r="AJ562" i="6"/>
  <c r="AI562" i="6"/>
  <c r="AH562" i="6"/>
  <c r="D562" i="6"/>
  <c r="AK561" i="6"/>
  <c r="AJ561" i="6"/>
  <c r="AI561" i="6"/>
  <c r="AH561" i="6"/>
  <c r="D561" i="6"/>
  <c r="AK560" i="6"/>
  <c r="AJ560" i="6"/>
  <c r="AI560" i="6"/>
  <c r="AH560" i="6"/>
  <c r="D560" i="6"/>
  <c r="AK559" i="6"/>
  <c r="AJ559" i="6"/>
  <c r="AI559" i="6"/>
  <c r="AH559" i="6"/>
  <c r="D559" i="6"/>
  <c r="AK558" i="6"/>
  <c r="AJ558" i="6"/>
  <c r="AI558" i="6"/>
  <c r="AH558" i="6"/>
  <c r="D558" i="6"/>
  <c r="AK557" i="6"/>
  <c r="AJ557" i="6"/>
  <c r="AI557" i="6"/>
  <c r="AH557" i="6"/>
  <c r="D557" i="6"/>
  <c r="AK556" i="6"/>
  <c r="AJ556" i="6"/>
  <c r="AI556" i="6"/>
  <c r="AH556" i="6"/>
  <c r="D556" i="6"/>
  <c r="AK555" i="6"/>
  <c r="AJ555" i="6"/>
  <c r="AI555" i="6"/>
  <c r="AH555" i="6"/>
  <c r="D555" i="6"/>
  <c r="AK554" i="6"/>
  <c r="AJ554" i="6"/>
  <c r="AI554" i="6"/>
  <c r="AH554" i="6"/>
  <c r="D554" i="6"/>
  <c r="AK553" i="6"/>
  <c r="AJ553" i="6"/>
  <c r="AI553" i="6"/>
  <c r="AH553" i="6"/>
  <c r="D553" i="6"/>
  <c r="AK552" i="6"/>
  <c r="AJ552" i="6"/>
  <c r="AI552" i="6"/>
  <c r="AH552" i="6"/>
  <c r="D552" i="6"/>
  <c r="AK551" i="6"/>
  <c r="AJ551" i="6"/>
  <c r="AI551" i="6"/>
  <c r="AH551" i="6"/>
  <c r="D551" i="6"/>
  <c r="AK550" i="6"/>
  <c r="AJ550" i="6"/>
  <c r="AI550" i="6"/>
  <c r="AH550" i="6"/>
  <c r="D550" i="6"/>
  <c r="AK549" i="6"/>
  <c r="AJ549" i="6"/>
  <c r="AI549" i="6"/>
  <c r="AH549" i="6"/>
  <c r="D549" i="6"/>
  <c r="AK548" i="6"/>
  <c r="AJ548" i="6"/>
  <c r="AI548" i="6"/>
  <c r="AH548" i="6"/>
  <c r="D548" i="6"/>
  <c r="AK547" i="6"/>
  <c r="AJ547" i="6"/>
  <c r="AI547" i="6"/>
  <c r="AH547" i="6"/>
  <c r="D547" i="6"/>
  <c r="AK546" i="6"/>
  <c r="AJ546" i="6"/>
  <c r="AI546" i="6"/>
  <c r="AH546" i="6"/>
  <c r="D546" i="6"/>
  <c r="AK545" i="6"/>
  <c r="AJ545" i="6"/>
  <c r="AI545" i="6"/>
  <c r="AH545" i="6"/>
  <c r="D545" i="6"/>
  <c r="AK544" i="6"/>
  <c r="AJ544" i="6"/>
  <c r="AI544" i="6"/>
  <c r="AH544" i="6"/>
  <c r="D544" i="6"/>
  <c r="AK543" i="6"/>
  <c r="AJ543" i="6"/>
  <c r="AI543" i="6"/>
  <c r="AH543" i="6"/>
  <c r="D543" i="6"/>
  <c r="AK542" i="6"/>
  <c r="AJ542" i="6"/>
  <c r="AI542" i="6"/>
  <c r="AH542" i="6"/>
  <c r="D542" i="6"/>
  <c r="AK541" i="6"/>
  <c r="AJ541" i="6"/>
  <c r="AI541" i="6"/>
  <c r="AH541" i="6"/>
  <c r="D541" i="6"/>
  <c r="AK540" i="6"/>
  <c r="AJ540" i="6"/>
  <c r="AI540" i="6"/>
  <c r="AH540" i="6"/>
  <c r="D540" i="6"/>
  <c r="AK539" i="6"/>
  <c r="AJ539" i="6"/>
  <c r="AI539" i="6"/>
  <c r="AH539" i="6"/>
  <c r="D539" i="6"/>
  <c r="AK538" i="6"/>
  <c r="AJ538" i="6"/>
  <c r="AI538" i="6"/>
  <c r="AH538" i="6"/>
  <c r="D538" i="6"/>
  <c r="AK537" i="6"/>
  <c r="AJ537" i="6"/>
  <c r="AI537" i="6"/>
  <c r="AH537" i="6"/>
  <c r="D537" i="6"/>
  <c r="AK536" i="6"/>
  <c r="AJ536" i="6"/>
  <c r="AI536" i="6"/>
  <c r="AH536" i="6"/>
  <c r="D536" i="6"/>
  <c r="AK535" i="6"/>
  <c r="AJ535" i="6"/>
  <c r="AI535" i="6"/>
  <c r="AH535" i="6"/>
  <c r="D535" i="6"/>
  <c r="AK534" i="6"/>
  <c r="AJ534" i="6"/>
  <c r="AI534" i="6"/>
  <c r="AH534" i="6"/>
  <c r="AH593" i="6" s="1"/>
  <c r="B598" i="6" s="1"/>
  <c r="D534" i="6"/>
  <c r="AK533" i="6"/>
  <c r="AJ533" i="6"/>
  <c r="AI533" i="6"/>
  <c r="AH533" i="6"/>
  <c r="D533" i="6"/>
  <c r="AK532" i="6"/>
  <c r="AK593" i="6" s="1"/>
  <c r="B600" i="6" s="1"/>
  <c r="AJ532" i="6"/>
  <c r="AI532" i="6"/>
  <c r="AI593" i="6" s="1"/>
  <c r="AH532" i="6"/>
  <c r="B513" i="6"/>
  <c r="B510" i="6"/>
  <c r="AH507" i="6"/>
  <c r="B514" i="6" s="1"/>
  <c r="Y507" i="6"/>
  <c r="AH506" i="6"/>
  <c r="AH505" i="6"/>
  <c r="AH504" i="6"/>
  <c r="AH503" i="6"/>
  <c r="AH502" i="6"/>
  <c r="AH501" i="6"/>
  <c r="AH500" i="6"/>
  <c r="AH499" i="6"/>
  <c r="AH498" i="6"/>
  <c r="AH497" i="6"/>
  <c r="AH496" i="6"/>
  <c r="AH495" i="6"/>
  <c r="AH494" i="6"/>
  <c r="AH493" i="6"/>
  <c r="AH492" i="6"/>
  <c r="AH491" i="6"/>
  <c r="AH490" i="6"/>
  <c r="AH489" i="6"/>
  <c r="AH488" i="6"/>
  <c r="AH487" i="6"/>
  <c r="AH486" i="6"/>
  <c r="AH485" i="6"/>
  <c r="AH484" i="6"/>
  <c r="AH483" i="6"/>
  <c r="AH482" i="6"/>
  <c r="AH481" i="6"/>
  <c r="AH480" i="6"/>
  <c r="B466" i="6"/>
  <c r="B463" i="6"/>
  <c r="B461" i="6"/>
  <c r="Y458" i="6"/>
  <c r="AH457" i="6"/>
  <c r="AH456" i="6"/>
  <c r="AH455" i="6"/>
  <c r="AH454" i="6"/>
  <c r="AH453" i="6"/>
  <c r="AH452" i="6"/>
  <c r="AH451" i="6"/>
  <c r="AH450" i="6"/>
  <c r="AH449" i="6"/>
  <c r="AH448" i="6"/>
  <c r="AH447" i="6"/>
  <c r="AH446" i="6"/>
  <c r="AH445" i="6"/>
  <c r="AH444" i="6"/>
  <c r="AH443" i="6"/>
  <c r="AH442" i="6"/>
  <c r="AH441" i="6"/>
  <c r="AH440" i="6"/>
  <c r="AH439" i="6"/>
  <c r="AH438" i="6"/>
  <c r="AH437" i="6"/>
  <c r="AH436" i="6"/>
  <c r="AH435" i="6"/>
  <c r="AH434" i="6"/>
  <c r="AH433" i="6"/>
  <c r="AH432" i="6"/>
  <c r="AH431" i="6"/>
  <c r="AH430" i="6"/>
  <c r="AH429" i="6"/>
  <c r="AH428" i="6"/>
  <c r="AH427" i="6"/>
  <c r="AH426" i="6"/>
  <c r="AH425" i="6"/>
  <c r="AH458" i="6" s="1"/>
  <c r="B467" i="6" s="1"/>
  <c r="AH400" i="6"/>
  <c r="B405" i="6" s="1"/>
  <c r="AH389" i="6"/>
  <c r="AH388" i="6"/>
  <c r="B390" i="6" s="1"/>
  <c r="AD363" i="6"/>
  <c r="AC363" i="6"/>
  <c r="AB363" i="6"/>
  <c r="AA363" i="6"/>
  <c r="Z363" i="6"/>
  <c r="Y363" i="6"/>
  <c r="X363" i="6"/>
  <c r="W363" i="6"/>
  <c r="V363" i="6"/>
  <c r="U363" i="6"/>
  <c r="T363" i="6"/>
  <c r="S363" i="6"/>
  <c r="R363" i="6"/>
  <c r="AH362" i="6"/>
  <c r="D362" i="6"/>
  <c r="AH361" i="6"/>
  <c r="D361" i="6"/>
  <c r="AH360" i="6"/>
  <c r="D360" i="6"/>
  <c r="AH359" i="6"/>
  <c r="D359" i="6"/>
  <c r="AH358" i="6"/>
  <c r="D358" i="6"/>
  <c r="AH357" i="6"/>
  <c r="D357" i="6"/>
  <c r="AH356" i="6"/>
  <c r="D356" i="6"/>
  <c r="AH355" i="6"/>
  <c r="D355" i="6"/>
  <c r="AH354" i="6"/>
  <c r="D354" i="6"/>
  <c r="AH353" i="6"/>
  <c r="D353" i="6"/>
  <c r="AH352" i="6"/>
  <c r="D352" i="6"/>
  <c r="AH351" i="6"/>
  <c r="D351" i="6"/>
  <c r="AH350" i="6"/>
  <c r="D350" i="6"/>
  <c r="AH349" i="6"/>
  <c r="D349" i="6"/>
  <c r="AH348" i="6"/>
  <c r="D348" i="6"/>
  <c r="AH347" i="6"/>
  <c r="D347" i="6"/>
  <c r="AH346" i="6"/>
  <c r="D346" i="6"/>
  <c r="AH345" i="6"/>
  <c r="D345" i="6"/>
  <c r="AH344" i="6"/>
  <c r="D344" i="6"/>
  <c r="AH343" i="6"/>
  <c r="D343" i="6"/>
  <c r="AH342" i="6"/>
  <c r="D342" i="6"/>
  <c r="AH341" i="6"/>
  <c r="D341" i="6"/>
  <c r="AH340" i="6"/>
  <c r="D340" i="6"/>
  <c r="AH339" i="6"/>
  <c r="D339" i="6"/>
  <c r="AH338" i="6"/>
  <c r="D338" i="6"/>
  <c r="AH337" i="6"/>
  <c r="D337" i="6"/>
  <c r="AH336" i="6"/>
  <c r="D336" i="6"/>
  <c r="AH335" i="6"/>
  <c r="D335" i="6"/>
  <c r="AH334" i="6"/>
  <c r="D334" i="6"/>
  <c r="AH333" i="6"/>
  <c r="D333" i="6"/>
  <c r="AH332" i="6"/>
  <c r="D332" i="6"/>
  <c r="AH331" i="6"/>
  <c r="D331" i="6"/>
  <c r="AH330" i="6"/>
  <c r="D330" i="6"/>
  <c r="AH329" i="6"/>
  <c r="D329" i="6"/>
  <c r="AH328" i="6"/>
  <c r="D328" i="6"/>
  <c r="AH327" i="6"/>
  <c r="D327" i="6"/>
  <c r="AH326" i="6"/>
  <c r="D326" i="6"/>
  <c r="AH325" i="6"/>
  <c r="D325" i="6"/>
  <c r="AH324" i="6"/>
  <c r="D324" i="6"/>
  <c r="AH323" i="6"/>
  <c r="D323" i="6"/>
  <c r="AH322" i="6"/>
  <c r="D322" i="6"/>
  <c r="AH321" i="6"/>
  <c r="D321" i="6"/>
  <c r="AH320" i="6"/>
  <c r="D320" i="6"/>
  <c r="AH319" i="6"/>
  <c r="D319" i="6"/>
  <c r="AH318" i="6"/>
  <c r="D318" i="6"/>
  <c r="AH317" i="6"/>
  <c r="D317" i="6"/>
  <c r="AH316" i="6"/>
  <c r="D316" i="6"/>
  <c r="AH315" i="6"/>
  <c r="D315" i="6"/>
  <c r="AH314" i="6"/>
  <c r="D314" i="6"/>
  <c r="AH313" i="6"/>
  <c r="D313" i="6"/>
  <c r="AH312" i="6"/>
  <c r="D312" i="6"/>
  <c r="AH311" i="6"/>
  <c r="D311" i="6"/>
  <c r="AH310" i="6"/>
  <c r="D310" i="6"/>
  <c r="AH309" i="6"/>
  <c r="D309" i="6"/>
  <c r="AH308" i="6"/>
  <c r="D308" i="6"/>
  <c r="AH307" i="6"/>
  <c r="D307" i="6"/>
  <c r="AH306" i="6"/>
  <c r="D306" i="6"/>
  <c r="AH305" i="6"/>
  <c r="AH363" i="6" s="1"/>
  <c r="B368" i="6" s="1"/>
  <c r="D305" i="6"/>
  <c r="AH304" i="6"/>
  <c r="D304" i="6"/>
  <c r="AH303" i="6"/>
  <c r="D303" i="6"/>
  <c r="AH302" i="6"/>
  <c r="AD291" i="6"/>
  <c r="AC291" i="6"/>
  <c r="AB291" i="6"/>
  <c r="AA291" i="6"/>
  <c r="Z291" i="6"/>
  <c r="Y291" i="6"/>
  <c r="X291" i="6"/>
  <c r="W291" i="6"/>
  <c r="V291" i="6"/>
  <c r="U291" i="6"/>
  <c r="T291" i="6"/>
  <c r="S291" i="6"/>
  <c r="R291" i="6"/>
  <c r="B294" i="6" s="1"/>
  <c r="AH290" i="6"/>
  <c r="D290" i="6"/>
  <c r="AH289" i="6"/>
  <c r="D289" i="6"/>
  <c r="AH288" i="6"/>
  <c r="D288" i="6"/>
  <c r="AH287" i="6"/>
  <c r="D287" i="6"/>
  <c r="AH286" i="6"/>
  <c r="D286" i="6"/>
  <c r="AH285" i="6"/>
  <c r="D285" i="6"/>
  <c r="AH284" i="6"/>
  <c r="D284" i="6"/>
  <c r="AH283" i="6"/>
  <c r="D283" i="6"/>
  <c r="AH282" i="6"/>
  <c r="D282" i="6"/>
  <c r="AH281" i="6"/>
  <c r="D281" i="6"/>
  <c r="AH280" i="6"/>
  <c r="D280" i="6"/>
  <c r="AH279" i="6"/>
  <c r="D279" i="6"/>
  <c r="AH278" i="6"/>
  <c r="D278" i="6"/>
  <c r="AH277" i="6"/>
  <c r="D277" i="6"/>
  <c r="AH276" i="6"/>
  <c r="D276" i="6"/>
  <c r="AH275" i="6"/>
  <c r="D275" i="6"/>
  <c r="AH274" i="6"/>
  <c r="D274" i="6"/>
  <c r="AH273" i="6"/>
  <c r="D273" i="6"/>
  <c r="AH272" i="6"/>
  <c r="D272" i="6"/>
  <c r="AH271" i="6"/>
  <c r="D271" i="6"/>
  <c r="AH270" i="6"/>
  <c r="D270" i="6"/>
  <c r="AH269" i="6"/>
  <c r="D269" i="6"/>
  <c r="AH268" i="6"/>
  <c r="D268" i="6"/>
  <c r="AH267" i="6"/>
  <c r="D267" i="6"/>
  <c r="AH266" i="6"/>
  <c r="D266" i="6"/>
  <c r="AH265" i="6"/>
  <c r="D265" i="6"/>
  <c r="AH264" i="6"/>
  <c r="D264" i="6"/>
  <c r="AH263" i="6"/>
  <c r="D263" i="6"/>
  <c r="AH262" i="6"/>
  <c r="D262" i="6"/>
  <c r="AH261" i="6"/>
  <c r="D261" i="6"/>
  <c r="AH260" i="6"/>
  <c r="D260" i="6"/>
  <c r="AH259" i="6"/>
  <c r="D259" i="6"/>
  <c r="AH258" i="6"/>
  <c r="D258" i="6"/>
  <c r="AH257" i="6"/>
  <c r="D257" i="6"/>
  <c r="AH256" i="6"/>
  <c r="D256" i="6"/>
  <c r="AH255" i="6"/>
  <c r="D255" i="6"/>
  <c r="AH254" i="6"/>
  <c r="D254" i="6"/>
  <c r="AH253" i="6"/>
  <c r="D253" i="6"/>
  <c r="AH252" i="6"/>
  <c r="D252" i="6"/>
  <c r="AH251" i="6"/>
  <c r="D251" i="6"/>
  <c r="AH250" i="6"/>
  <c r="D250" i="6"/>
  <c r="AH249" i="6"/>
  <c r="D249" i="6"/>
  <c r="AH248" i="6"/>
  <c r="D248" i="6"/>
  <c r="AH247" i="6"/>
  <c r="D247" i="6"/>
  <c r="AH246" i="6"/>
  <c r="D246" i="6"/>
  <c r="AH245" i="6"/>
  <c r="D245" i="6"/>
  <c r="AH244" i="6"/>
  <c r="D244" i="6"/>
  <c r="AH243" i="6"/>
  <c r="D243" i="6"/>
  <c r="AH242" i="6"/>
  <c r="D242" i="6"/>
  <c r="AH241" i="6"/>
  <c r="D241" i="6"/>
  <c r="AH240" i="6"/>
  <c r="D240" i="6"/>
  <c r="AH239" i="6"/>
  <c r="D239" i="6"/>
  <c r="AH238" i="6"/>
  <c r="D238" i="6"/>
  <c r="AH237" i="6"/>
  <c r="D237" i="6"/>
  <c r="AH236" i="6"/>
  <c r="D236" i="6"/>
  <c r="AH235" i="6"/>
  <c r="D235" i="6"/>
  <c r="AH234" i="6"/>
  <c r="D234" i="6"/>
  <c r="AH233" i="6"/>
  <c r="AH291" i="6" s="1"/>
  <c r="B293" i="6" s="1"/>
  <c r="D233" i="6"/>
  <c r="AH232" i="6"/>
  <c r="D232" i="6"/>
  <c r="AH231" i="6"/>
  <c r="D231" i="6"/>
  <c r="AH230" i="6"/>
  <c r="AA208" i="6"/>
  <c r="W208" i="6"/>
  <c r="B407" i="6" s="1"/>
  <c r="S208" i="6"/>
  <c r="AG590" i="6" s="1"/>
  <c r="O208" i="6"/>
  <c r="AI207" i="6"/>
  <c r="AH207" i="6"/>
  <c r="AG207" i="6"/>
  <c r="AI206" i="6"/>
  <c r="AH206" i="6"/>
  <c r="AG206" i="6"/>
  <c r="AI205" i="6"/>
  <c r="AH205" i="6"/>
  <c r="AG205" i="6"/>
  <c r="AI204" i="6"/>
  <c r="AH204" i="6"/>
  <c r="AG204" i="6"/>
  <c r="AI203" i="6"/>
  <c r="AH203" i="6"/>
  <c r="AG203" i="6"/>
  <c r="AI202" i="6"/>
  <c r="AH202" i="6"/>
  <c r="AG202" i="6"/>
  <c r="AI201" i="6"/>
  <c r="AH201" i="6"/>
  <c r="AG201" i="6"/>
  <c r="AI200" i="6"/>
  <c r="AH200" i="6"/>
  <c r="AG200" i="6"/>
  <c r="AI199" i="6"/>
  <c r="AH199" i="6"/>
  <c r="AG199" i="6"/>
  <c r="AI198" i="6"/>
  <c r="AH198" i="6"/>
  <c r="AG198" i="6"/>
  <c r="AI197" i="6"/>
  <c r="AH197" i="6"/>
  <c r="AG197" i="6"/>
  <c r="AI196" i="6"/>
  <c r="AI208" i="6" s="1"/>
  <c r="B214" i="6" s="1"/>
  <c r="AH196" i="6"/>
  <c r="AH208" i="6" s="1"/>
  <c r="B213" i="6" s="1"/>
  <c r="AG196" i="6"/>
  <c r="AG208" i="6" s="1"/>
  <c r="B212" i="6" s="1"/>
  <c r="B176" i="6"/>
  <c r="B174" i="6"/>
  <c r="Y169" i="6"/>
  <c r="S169" i="6"/>
  <c r="M169" i="6"/>
  <c r="AK168" i="6"/>
  <c r="AJ168" i="6"/>
  <c r="AI168" i="6"/>
  <c r="AH168" i="6"/>
  <c r="AK167" i="6"/>
  <c r="AJ167" i="6"/>
  <c r="AI167" i="6"/>
  <c r="AH167" i="6"/>
  <c r="AG167" i="6"/>
  <c r="AK166" i="6"/>
  <c r="AJ166" i="6"/>
  <c r="AI166" i="6"/>
  <c r="AH166" i="6"/>
  <c r="AK165" i="6"/>
  <c r="AJ165" i="6"/>
  <c r="AI165" i="6"/>
  <c r="AH165" i="6"/>
  <c r="AG165" i="6"/>
  <c r="AK164" i="6"/>
  <c r="AJ164" i="6"/>
  <c r="AI164" i="6"/>
  <c r="AH164" i="6"/>
  <c r="AG164" i="6"/>
  <c r="AK163" i="6"/>
  <c r="AJ163" i="6"/>
  <c r="AI163" i="6"/>
  <c r="AH163" i="6"/>
  <c r="AK162" i="6"/>
  <c r="AJ162" i="6"/>
  <c r="AI162" i="6"/>
  <c r="AH162" i="6"/>
  <c r="AK161" i="6"/>
  <c r="AJ161" i="6"/>
  <c r="AI161" i="6"/>
  <c r="AH161" i="6"/>
  <c r="AG161" i="6"/>
  <c r="AK160" i="6"/>
  <c r="AJ160" i="6"/>
  <c r="AI160" i="6"/>
  <c r="AH160" i="6"/>
  <c r="AK159" i="6"/>
  <c r="AJ159" i="6"/>
  <c r="AI159" i="6"/>
  <c r="AH159" i="6"/>
  <c r="AH169" i="6" s="1"/>
  <c r="AG159" i="6"/>
  <c r="AK158" i="6"/>
  <c r="AJ158" i="6"/>
  <c r="AI158" i="6"/>
  <c r="AH158" i="6"/>
  <c r="AK157" i="6"/>
  <c r="AK169" i="6" s="1"/>
  <c r="B175" i="6" s="1"/>
  <c r="AJ157" i="6"/>
  <c r="AI157" i="6"/>
  <c r="AI169" i="6" s="1"/>
  <c r="AH157" i="6"/>
  <c r="AG157" i="6"/>
  <c r="B135" i="6"/>
  <c r="Y132" i="6"/>
  <c r="AH131" i="6"/>
  <c r="AG131" i="6"/>
  <c r="AI130" i="6"/>
  <c r="AH130" i="6"/>
  <c r="AG130" i="6"/>
  <c r="AH129" i="6"/>
  <c r="AG129" i="6"/>
  <c r="AH128" i="6"/>
  <c r="AG128" i="6"/>
  <c r="AI127" i="6"/>
  <c r="AH127" i="6"/>
  <c r="AG127" i="6"/>
  <c r="AI126" i="6"/>
  <c r="AH126" i="6"/>
  <c r="AG126" i="6"/>
  <c r="AH125" i="6"/>
  <c r="AG125" i="6"/>
  <c r="AI124" i="6"/>
  <c r="AH124" i="6"/>
  <c r="AG124" i="6"/>
  <c r="AH123" i="6"/>
  <c r="AG123" i="6"/>
  <c r="AI122" i="6"/>
  <c r="AH122" i="6"/>
  <c r="AG122" i="6"/>
  <c r="AH121" i="6"/>
  <c r="AG121" i="6"/>
  <c r="AH120" i="6"/>
  <c r="AG120" i="6"/>
  <c r="AI119" i="6"/>
  <c r="AH119" i="6"/>
  <c r="AH132" i="6" s="1"/>
  <c r="B139" i="6" s="1"/>
  <c r="AG119" i="6"/>
  <c r="AI118" i="6"/>
  <c r="AH118" i="6"/>
  <c r="AG118" i="6"/>
  <c r="AG132" i="6" s="1"/>
  <c r="B138" i="6" s="1"/>
  <c r="AK102" i="6"/>
  <c r="B108" i="6" s="1"/>
  <c r="Y102" i="6"/>
  <c r="S102" i="6"/>
  <c r="AG162" i="6" s="1"/>
  <c r="M102" i="6"/>
  <c r="AK101" i="6"/>
  <c r="AJ101" i="6"/>
  <c r="AI101" i="6"/>
  <c r="AH101" i="6"/>
  <c r="AG101" i="6"/>
  <c r="D101" i="6"/>
  <c r="AK100" i="6"/>
  <c r="AJ100" i="6"/>
  <c r="AI100" i="6"/>
  <c r="AH100" i="6"/>
  <c r="AG100" i="6"/>
  <c r="D100" i="6"/>
  <c r="AK99" i="6"/>
  <c r="AJ99" i="6"/>
  <c r="AI99" i="6"/>
  <c r="AH99" i="6"/>
  <c r="AG99" i="6"/>
  <c r="D99" i="6"/>
  <c r="AK98" i="6"/>
  <c r="AJ98" i="6"/>
  <c r="AI98" i="6"/>
  <c r="AH98" i="6"/>
  <c r="AG98" i="6"/>
  <c r="D98" i="6"/>
  <c r="AK97" i="6"/>
  <c r="AJ97" i="6"/>
  <c r="AI97" i="6"/>
  <c r="AH97" i="6"/>
  <c r="AG97" i="6"/>
  <c r="D97" i="6"/>
  <c r="AK96" i="6"/>
  <c r="AJ96" i="6"/>
  <c r="AI96" i="6"/>
  <c r="AH96" i="6"/>
  <c r="AG96" i="6"/>
  <c r="D96" i="6"/>
  <c r="AK95" i="6"/>
  <c r="AJ95" i="6"/>
  <c r="AI95" i="6"/>
  <c r="AH95" i="6"/>
  <c r="AG95" i="6"/>
  <c r="D95" i="6"/>
  <c r="AK94" i="6"/>
  <c r="AJ94" i="6"/>
  <c r="AI94" i="6"/>
  <c r="AH94" i="6"/>
  <c r="AG94" i="6"/>
  <c r="D94" i="6"/>
  <c r="AK93" i="6"/>
  <c r="AJ93" i="6"/>
  <c r="AI93" i="6"/>
  <c r="AH93" i="6"/>
  <c r="AG93" i="6"/>
  <c r="D93" i="6"/>
  <c r="AK92" i="6"/>
  <c r="AJ92" i="6"/>
  <c r="AI92" i="6"/>
  <c r="AH92" i="6"/>
  <c r="AG92" i="6"/>
  <c r="D92" i="6"/>
  <c r="AK91" i="6"/>
  <c r="AJ91" i="6"/>
  <c r="AI91" i="6"/>
  <c r="AH91" i="6"/>
  <c r="AG91" i="6"/>
  <c r="D91" i="6"/>
  <c r="AK90" i="6"/>
  <c r="AJ90" i="6"/>
  <c r="AI90" i="6"/>
  <c r="AH90" i="6"/>
  <c r="AG90" i="6"/>
  <c r="D90" i="6"/>
  <c r="AK89" i="6"/>
  <c r="AJ89" i="6"/>
  <c r="AI89" i="6"/>
  <c r="AH89" i="6"/>
  <c r="AG89" i="6"/>
  <c r="D89" i="6"/>
  <c r="AK88" i="6"/>
  <c r="AJ88" i="6"/>
  <c r="AI88" i="6"/>
  <c r="AH88" i="6"/>
  <c r="AG88" i="6"/>
  <c r="D88" i="6"/>
  <c r="AK87" i="6"/>
  <c r="AJ87" i="6"/>
  <c r="AI87" i="6"/>
  <c r="AH87" i="6"/>
  <c r="AG87" i="6"/>
  <c r="D87" i="6"/>
  <c r="AK86" i="6"/>
  <c r="AJ86" i="6"/>
  <c r="AI86" i="6"/>
  <c r="AH86" i="6"/>
  <c r="AG86" i="6"/>
  <c r="D86" i="6"/>
  <c r="AK85" i="6"/>
  <c r="AJ85" i="6"/>
  <c r="AI85" i="6"/>
  <c r="AH85" i="6"/>
  <c r="AG85" i="6"/>
  <c r="D85" i="6"/>
  <c r="AK84" i="6"/>
  <c r="AJ84" i="6"/>
  <c r="AI84" i="6"/>
  <c r="AH84" i="6"/>
  <c r="AG84" i="6"/>
  <c r="D84" i="6"/>
  <c r="AK83" i="6"/>
  <c r="AJ83" i="6"/>
  <c r="AI83" i="6"/>
  <c r="AH83" i="6"/>
  <c r="AG83" i="6"/>
  <c r="D83" i="6"/>
  <c r="AK82" i="6"/>
  <c r="AJ82" i="6"/>
  <c r="AI82" i="6"/>
  <c r="AH82" i="6"/>
  <c r="AG82" i="6"/>
  <c r="D82" i="6"/>
  <c r="AK81" i="6"/>
  <c r="AJ81" i="6"/>
  <c r="AI81" i="6"/>
  <c r="AH81" i="6"/>
  <c r="AG81" i="6"/>
  <c r="D81" i="6"/>
  <c r="AK80" i="6"/>
  <c r="AJ80" i="6"/>
  <c r="AI80" i="6"/>
  <c r="AH80" i="6"/>
  <c r="AG80" i="6"/>
  <c r="D80" i="6"/>
  <c r="AK79" i="6"/>
  <c r="AJ79" i="6"/>
  <c r="AI79" i="6"/>
  <c r="AH79" i="6"/>
  <c r="AG79" i="6"/>
  <c r="D79" i="6"/>
  <c r="AK78" i="6"/>
  <c r="AJ78" i="6"/>
  <c r="AI78" i="6"/>
  <c r="AH78" i="6"/>
  <c r="AG78" i="6"/>
  <c r="D78" i="6"/>
  <c r="AK77" i="6"/>
  <c r="AJ77" i="6"/>
  <c r="AI77" i="6"/>
  <c r="AH77" i="6"/>
  <c r="AG77" i="6"/>
  <c r="D77" i="6"/>
  <c r="AK76" i="6"/>
  <c r="AJ76" i="6"/>
  <c r="AI76" i="6"/>
  <c r="AH76" i="6"/>
  <c r="AG76" i="6"/>
  <c r="D76" i="6"/>
  <c r="AK75" i="6"/>
  <c r="AJ75" i="6"/>
  <c r="AI75" i="6"/>
  <c r="AH75" i="6"/>
  <c r="AG75" i="6"/>
  <c r="D75" i="6"/>
  <c r="AK74" i="6"/>
  <c r="AJ74" i="6"/>
  <c r="AI74" i="6"/>
  <c r="AH74" i="6"/>
  <c r="AG74" i="6"/>
  <c r="D74" i="6"/>
  <c r="AK73" i="6"/>
  <c r="AJ73" i="6"/>
  <c r="AI73" i="6"/>
  <c r="AH73" i="6"/>
  <c r="AG73" i="6"/>
  <c r="D73" i="6"/>
  <c r="AK72" i="6"/>
  <c r="AJ72" i="6"/>
  <c r="AI72" i="6"/>
  <c r="AH72" i="6"/>
  <c r="AG72" i="6"/>
  <c r="D72" i="6"/>
  <c r="AK71" i="6"/>
  <c r="AJ71" i="6"/>
  <c r="AI71" i="6"/>
  <c r="AH71" i="6"/>
  <c r="AG71" i="6"/>
  <c r="D71" i="6"/>
  <c r="AK70" i="6"/>
  <c r="AJ70" i="6"/>
  <c r="AI70" i="6"/>
  <c r="AH70" i="6"/>
  <c r="AG70" i="6"/>
  <c r="D70" i="6"/>
  <c r="AK69" i="6"/>
  <c r="AJ69" i="6"/>
  <c r="AI69" i="6"/>
  <c r="AH69" i="6"/>
  <c r="AG69" i="6"/>
  <c r="D69" i="6"/>
  <c r="AK68" i="6"/>
  <c r="AJ68" i="6"/>
  <c r="AI68" i="6"/>
  <c r="AH68" i="6"/>
  <c r="AG68" i="6"/>
  <c r="D68" i="6"/>
  <c r="AK67" i="6"/>
  <c r="AJ67" i="6"/>
  <c r="AI67" i="6"/>
  <c r="AH67" i="6"/>
  <c r="AG67" i="6"/>
  <c r="D67" i="6"/>
  <c r="AK66" i="6"/>
  <c r="AJ66" i="6"/>
  <c r="AI66" i="6"/>
  <c r="AH66" i="6"/>
  <c r="AG66" i="6"/>
  <c r="D66" i="6"/>
  <c r="AK65" i="6"/>
  <c r="AJ65" i="6"/>
  <c r="AI65" i="6"/>
  <c r="AH65" i="6"/>
  <c r="AG65" i="6"/>
  <c r="D65" i="6"/>
  <c r="AK64" i="6"/>
  <c r="AJ64" i="6"/>
  <c r="AI64" i="6"/>
  <c r="AH64" i="6"/>
  <c r="AG64" i="6"/>
  <c r="D64" i="6"/>
  <c r="AK63" i="6"/>
  <c r="AJ63" i="6"/>
  <c r="AI63" i="6"/>
  <c r="AH63" i="6"/>
  <c r="AG63" i="6"/>
  <c r="D63" i="6"/>
  <c r="AK62" i="6"/>
  <c r="AJ62" i="6"/>
  <c r="AI62" i="6"/>
  <c r="AH62" i="6"/>
  <c r="AG62" i="6"/>
  <c r="D62" i="6"/>
  <c r="AK61" i="6"/>
  <c r="AJ61" i="6"/>
  <c r="AI61" i="6"/>
  <c r="AH61" i="6"/>
  <c r="AG61" i="6"/>
  <c r="D61" i="6"/>
  <c r="AK60" i="6"/>
  <c r="AJ60" i="6"/>
  <c r="AI60" i="6"/>
  <c r="AH60" i="6"/>
  <c r="AG60" i="6"/>
  <c r="D60" i="6"/>
  <c r="AK59" i="6"/>
  <c r="AJ59" i="6"/>
  <c r="AI59" i="6"/>
  <c r="AH59" i="6"/>
  <c r="AG59" i="6"/>
  <c r="D59" i="6"/>
  <c r="AK58" i="6"/>
  <c r="AJ58" i="6"/>
  <c r="AI58" i="6"/>
  <c r="AH58" i="6"/>
  <c r="AG58" i="6"/>
  <c r="D58" i="6"/>
  <c r="AK57" i="6"/>
  <c r="AJ57" i="6"/>
  <c r="AI57" i="6"/>
  <c r="AH57" i="6"/>
  <c r="AG57" i="6"/>
  <c r="D57" i="6"/>
  <c r="AK56" i="6"/>
  <c r="AJ56" i="6"/>
  <c r="AI56" i="6"/>
  <c r="AH56" i="6"/>
  <c r="AG56" i="6"/>
  <c r="D56" i="6"/>
  <c r="AK55" i="6"/>
  <c r="AJ55" i="6"/>
  <c r="AI55" i="6"/>
  <c r="AH55" i="6"/>
  <c r="AG55" i="6"/>
  <c r="D55" i="6"/>
  <c r="AK54" i="6"/>
  <c r="AJ54" i="6"/>
  <c r="AI54" i="6"/>
  <c r="AH54" i="6"/>
  <c r="AG54" i="6"/>
  <c r="D54" i="6"/>
  <c r="AK53" i="6"/>
  <c r="AJ53" i="6"/>
  <c r="AI53" i="6"/>
  <c r="AH53" i="6"/>
  <c r="AG53" i="6"/>
  <c r="D53" i="6"/>
  <c r="AK52" i="6"/>
  <c r="AJ52" i="6"/>
  <c r="AI52" i="6"/>
  <c r="AH52" i="6"/>
  <c r="AG52" i="6"/>
  <c r="D52" i="6"/>
  <c r="AK51" i="6"/>
  <c r="AJ51" i="6"/>
  <c r="AI51" i="6"/>
  <c r="AH51" i="6"/>
  <c r="AG51" i="6"/>
  <c r="D51" i="6"/>
  <c r="AK50" i="6"/>
  <c r="AJ50" i="6"/>
  <c r="AI50" i="6"/>
  <c r="AH50" i="6"/>
  <c r="AG50" i="6"/>
  <c r="D50" i="6"/>
  <c r="AK49" i="6"/>
  <c r="AJ49" i="6"/>
  <c r="AI49" i="6"/>
  <c r="AH49" i="6"/>
  <c r="AG49" i="6"/>
  <c r="D49" i="6"/>
  <c r="AK48" i="6"/>
  <c r="AJ48" i="6"/>
  <c r="AI48" i="6"/>
  <c r="AH48" i="6"/>
  <c r="AG48" i="6"/>
  <c r="D48" i="6"/>
  <c r="AK47" i="6"/>
  <c r="AJ47" i="6"/>
  <c r="AI47" i="6"/>
  <c r="AH47" i="6"/>
  <c r="AG47" i="6"/>
  <c r="D47" i="6"/>
  <c r="AK46" i="6"/>
  <c r="AJ46" i="6"/>
  <c r="AI46" i="6"/>
  <c r="AH46" i="6"/>
  <c r="AG46" i="6"/>
  <c r="D46" i="6"/>
  <c r="AK45" i="6"/>
  <c r="AJ45" i="6"/>
  <c r="AI45" i="6"/>
  <c r="AH45" i="6"/>
  <c r="AG45" i="6"/>
  <c r="D45" i="6"/>
  <c r="AK44" i="6"/>
  <c r="AJ44" i="6"/>
  <c r="AI44" i="6"/>
  <c r="AH44" i="6"/>
  <c r="AG44" i="6"/>
  <c r="D44" i="6"/>
  <c r="AK43" i="6"/>
  <c r="AJ43" i="6"/>
  <c r="AI43" i="6"/>
  <c r="AH43" i="6"/>
  <c r="AG43" i="6"/>
  <c r="D43" i="6"/>
  <c r="AK42" i="6"/>
  <c r="AJ42" i="6"/>
  <c r="AI42" i="6"/>
  <c r="AH42" i="6"/>
  <c r="AG42" i="6"/>
  <c r="D42" i="6"/>
  <c r="AK41" i="6"/>
  <c r="AJ41" i="6"/>
  <c r="AI41" i="6"/>
  <c r="AI102" i="6" s="1"/>
  <c r="AH41" i="6"/>
  <c r="AH102" i="6" s="1"/>
  <c r="B107" i="6" s="1"/>
  <c r="AG41" i="6"/>
  <c r="AG102" i="6" s="1"/>
  <c r="B106" i="6" s="1"/>
  <c r="AG39" i="6"/>
  <c r="B8" i="6"/>
  <c r="AH965" i="5"/>
  <c r="AG965" i="5"/>
  <c r="AH964" i="5"/>
  <c r="AG964" i="5"/>
  <c r="AH963" i="5"/>
  <c r="AG963" i="5"/>
  <c r="AH962" i="5"/>
  <c r="AG962" i="5"/>
  <c r="AG966" i="5" s="1"/>
  <c r="B984" i="5" s="1"/>
  <c r="AH961" i="5"/>
  <c r="AH966" i="5" s="1"/>
  <c r="B985" i="5" s="1"/>
  <c r="AG961" i="5"/>
  <c r="Y940" i="5"/>
  <c r="S940" i="5"/>
  <c r="AH939" i="5"/>
  <c r="AG939" i="5"/>
  <c r="D939" i="5"/>
  <c r="AI938" i="5"/>
  <c r="AH938" i="5"/>
  <c r="AG938" i="5"/>
  <c r="D938" i="5"/>
  <c r="AI937" i="5"/>
  <c r="AH937" i="5"/>
  <c r="AG937" i="5"/>
  <c r="D937" i="5"/>
  <c r="AI936" i="5"/>
  <c r="AH936" i="5"/>
  <c r="AG936" i="5"/>
  <c r="D936" i="5"/>
  <c r="AI935" i="5"/>
  <c r="AH935" i="5"/>
  <c r="AG935" i="5"/>
  <c r="D935" i="5"/>
  <c r="AI934" i="5"/>
  <c r="AH934" i="5"/>
  <c r="AG934" i="5"/>
  <c r="D934" i="5"/>
  <c r="AI933" i="5"/>
  <c r="AH933" i="5"/>
  <c r="AG933" i="5"/>
  <c r="D933" i="5"/>
  <c r="AI932" i="5"/>
  <c r="AH932" i="5"/>
  <c r="AG932" i="5"/>
  <c r="D932" i="5"/>
  <c r="AI931" i="5"/>
  <c r="AH931" i="5"/>
  <c r="AG931" i="5"/>
  <c r="D931" i="5"/>
  <c r="AI930" i="5"/>
  <c r="AH930" i="5"/>
  <c r="AG930" i="5"/>
  <c r="D930" i="5"/>
  <c r="AI929" i="5"/>
  <c r="AH929" i="5"/>
  <c r="AG929" i="5"/>
  <c r="D929" i="5"/>
  <c r="AI928" i="5"/>
  <c r="AH928" i="5"/>
  <c r="AG928" i="5"/>
  <c r="D928" i="5"/>
  <c r="AI927" i="5"/>
  <c r="AH927" i="5"/>
  <c r="AG927" i="5"/>
  <c r="D927" i="5"/>
  <c r="AI926" i="5"/>
  <c r="AH926" i="5"/>
  <c r="AG926" i="5"/>
  <c r="D926" i="5"/>
  <c r="AI925" i="5"/>
  <c r="AH925" i="5"/>
  <c r="AG925" i="5"/>
  <c r="D925" i="5"/>
  <c r="AI924" i="5"/>
  <c r="AH924" i="5"/>
  <c r="AG924" i="5"/>
  <c r="D924" i="5"/>
  <c r="AI923" i="5"/>
  <c r="AH923" i="5"/>
  <c r="AG923" i="5"/>
  <c r="D923" i="5"/>
  <c r="AI922" i="5"/>
  <c r="AH922" i="5"/>
  <c r="AG922" i="5"/>
  <c r="D922" i="5"/>
  <c r="AI921" i="5"/>
  <c r="AH921" i="5"/>
  <c r="AG921" i="5"/>
  <c r="D921" i="5"/>
  <c r="AI920" i="5"/>
  <c r="AH920" i="5"/>
  <c r="AG920" i="5"/>
  <c r="D920" i="5"/>
  <c r="AI919" i="5"/>
  <c r="AH919" i="5"/>
  <c r="AG919" i="5"/>
  <c r="D919" i="5"/>
  <c r="AI918" i="5"/>
  <c r="AH918" i="5"/>
  <c r="AG918" i="5"/>
  <c r="D918" i="5"/>
  <c r="AI917" i="5"/>
  <c r="AH917" i="5"/>
  <c r="AG917" i="5"/>
  <c r="D917" i="5"/>
  <c r="AI916" i="5"/>
  <c r="AH916" i="5"/>
  <c r="AG916" i="5"/>
  <c r="D916" i="5"/>
  <c r="AI915" i="5"/>
  <c r="AH915" i="5"/>
  <c r="AG915" i="5"/>
  <c r="D915" i="5"/>
  <c r="AI914" i="5"/>
  <c r="AH914" i="5"/>
  <c r="AG914" i="5"/>
  <c r="D914" i="5"/>
  <c r="AI913" i="5"/>
  <c r="AH913" i="5"/>
  <c r="AG913" i="5"/>
  <c r="D913" i="5"/>
  <c r="AI912" i="5"/>
  <c r="AH912" i="5"/>
  <c r="AG912" i="5"/>
  <c r="D912" i="5"/>
  <c r="AI911" i="5"/>
  <c r="AH911" i="5"/>
  <c r="AG911" i="5"/>
  <c r="D911" i="5"/>
  <c r="AI910" i="5"/>
  <c r="AH910" i="5"/>
  <c r="AG910" i="5"/>
  <c r="D910" i="5"/>
  <c r="AI909" i="5"/>
  <c r="AH909" i="5"/>
  <c r="AG909" i="5"/>
  <c r="D909" i="5"/>
  <c r="AI908" i="5"/>
  <c r="AH908" i="5"/>
  <c r="AG908" i="5"/>
  <c r="D908" i="5"/>
  <c r="AI907" i="5"/>
  <c r="AH907" i="5"/>
  <c r="AG907" i="5"/>
  <c r="D907" i="5"/>
  <c r="AI906" i="5"/>
  <c r="AH906" i="5"/>
  <c r="AG906" i="5"/>
  <c r="D906" i="5"/>
  <c r="AI905" i="5"/>
  <c r="AH905" i="5"/>
  <c r="AG905" i="5"/>
  <c r="D905" i="5"/>
  <c r="AI904" i="5"/>
  <c r="AH904" i="5"/>
  <c r="AG904" i="5"/>
  <c r="D904" i="5"/>
  <c r="AI903" i="5"/>
  <c r="AH903" i="5"/>
  <c r="AG903" i="5"/>
  <c r="D903" i="5"/>
  <c r="AI902" i="5"/>
  <c r="AH902" i="5"/>
  <c r="AG902" i="5"/>
  <c r="D902" i="5"/>
  <c r="AI901" i="5"/>
  <c r="AH901" i="5"/>
  <c r="AG901" i="5"/>
  <c r="D901" i="5"/>
  <c r="AI900" i="5"/>
  <c r="AH900" i="5"/>
  <c r="AG900" i="5"/>
  <c r="D900" i="5"/>
  <c r="AI899" i="5"/>
  <c r="AH899" i="5"/>
  <c r="AG899" i="5"/>
  <c r="D899" i="5"/>
  <c r="AI898" i="5"/>
  <c r="AH898" i="5"/>
  <c r="AG898" i="5"/>
  <c r="D898" i="5"/>
  <c r="AI897" i="5"/>
  <c r="AH897" i="5"/>
  <c r="AG897" i="5"/>
  <c r="D897" i="5"/>
  <c r="AI896" i="5"/>
  <c r="AH896" i="5"/>
  <c r="AG896" i="5"/>
  <c r="D896" i="5"/>
  <c r="AI895" i="5"/>
  <c r="AH895" i="5"/>
  <c r="AG895" i="5"/>
  <c r="D895" i="5"/>
  <c r="AI894" i="5"/>
  <c r="AH894" i="5"/>
  <c r="AG894" i="5"/>
  <c r="D894" i="5"/>
  <c r="AI893" i="5"/>
  <c r="AH893" i="5"/>
  <c r="AG893" i="5"/>
  <c r="D893" i="5"/>
  <c r="AI892" i="5"/>
  <c r="AH892" i="5"/>
  <c r="AG892" i="5"/>
  <c r="D892" i="5"/>
  <c r="AI891" i="5"/>
  <c r="AH891" i="5"/>
  <c r="AG891" i="5"/>
  <c r="D891" i="5"/>
  <c r="AI890" i="5"/>
  <c r="AH890" i="5"/>
  <c r="AG890" i="5"/>
  <c r="D890" i="5"/>
  <c r="AI889" i="5"/>
  <c r="AH889" i="5"/>
  <c r="AG889" i="5"/>
  <c r="D889" i="5"/>
  <c r="AI888" i="5"/>
  <c r="AH888" i="5"/>
  <c r="AG888" i="5"/>
  <c r="D888" i="5"/>
  <c r="AI887" i="5"/>
  <c r="AH887" i="5"/>
  <c r="AG887" i="5"/>
  <c r="D887" i="5"/>
  <c r="AI886" i="5"/>
  <c r="AH886" i="5"/>
  <c r="AG886" i="5"/>
  <c r="D886" i="5"/>
  <c r="AI885" i="5"/>
  <c r="AH885" i="5"/>
  <c r="AG885" i="5"/>
  <c r="D885" i="5"/>
  <c r="AI884" i="5"/>
  <c r="AH884" i="5"/>
  <c r="AG884" i="5"/>
  <c r="D884" i="5"/>
  <c r="AI883" i="5"/>
  <c r="AH883" i="5"/>
  <c r="AG883" i="5"/>
  <c r="D883" i="5"/>
  <c r="AI882" i="5"/>
  <c r="AH882" i="5"/>
  <c r="AG882" i="5"/>
  <c r="D882" i="5"/>
  <c r="AI881" i="5"/>
  <c r="AH881" i="5"/>
  <c r="AG881" i="5"/>
  <c r="D881" i="5"/>
  <c r="AI880" i="5"/>
  <c r="AI940" i="5" s="1"/>
  <c r="B946" i="5" s="1"/>
  <c r="AH880" i="5"/>
  <c r="AH940" i="5" s="1"/>
  <c r="B945" i="5" s="1"/>
  <c r="AG880" i="5"/>
  <c r="D880" i="5"/>
  <c r="B867" i="5"/>
  <c r="AN864" i="5"/>
  <c r="AM864" i="5"/>
  <c r="AP863" i="5"/>
  <c r="AP864" i="5" s="1"/>
  <c r="AO863" i="5"/>
  <c r="AN863" i="5"/>
  <c r="AM863" i="5"/>
  <c r="AL863" i="5"/>
  <c r="AK863" i="5"/>
  <c r="AK864" i="5" s="1"/>
  <c r="AN865" i="5" s="1"/>
  <c r="AH863" i="5"/>
  <c r="AH864" i="5" s="1"/>
  <c r="B868" i="5" s="1"/>
  <c r="AG863" i="5"/>
  <c r="AG864" i="5" s="1"/>
  <c r="AG861" i="5"/>
  <c r="AN845" i="5"/>
  <c r="AM845" i="5"/>
  <c r="AP844" i="5"/>
  <c r="AP845" i="5" s="1"/>
  <c r="AL846" i="5" s="1"/>
  <c r="B850" i="5" s="1"/>
  <c r="AO844" i="5"/>
  <c r="AN844" i="5"/>
  <c r="AM844" i="5"/>
  <c r="AL844" i="5"/>
  <c r="AK844" i="5"/>
  <c r="AK845" i="5" s="1"/>
  <c r="AN846" i="5" s="1"/>
  <c r="AH844" i="5"/>
  <c r="AH845" i="5" s="1"/>
  <c r="B849" i="5" s="1"/>
  <c r="AG844" i="5"/>
  <c r="AG845" i="5" s="1"/>
  <c r="B848" i="5" s="1"/>
  <c r="AG842" i="5"/>
  <c r="B833" i="5"/>
  <c r="B828" i="5"/>
  <c r="AH825" i="5"/>
  <c r="AH824" i="5"/>
  <c r="AH823" i="5"/>
  <c r="AH822" i="5"/>
  <c r="AH821" i="5"/>
  <c r="AH820" i="5"/>
  <c r="AH819" i="5"/>
  <c r="AH818" i="5"/>
  <c r="AH817" i="5"/>
  <c r="AH816" i="5"/>
  <c r="AH815" i="5"/>
  <c r="AH814" i="5"/>
  <c r="AH813" i="5"/>
  <c r="AH812" i="5"/>
  <c r="AH811" i="5"/>
  <c r="AH810" i="5"/>
  <c r="AH826" i="5" s="1"/>
  <c r="B832" i="5" s="1"/>
  <c r="AH809" i="5"/>
  <c r="AH808" i="5"/>
  <c r="AH807" i="5"/>
  <c r="AG807" i="5"/>
  <c r="B831" i="5" s="1"/>
  <c r="B792" i="5"/>
  <c r="B790" i="5"/>
  <c r="AH787" i="5"/>
  <c r="B791" i="5" s="1"/>
  <c r="AG787" i="5"/>
  <c r="AH786" i="5"/>
  <c r="AG786" i="5"/>
  <c r="AG784" i="5"/>
  <c r="B777" i="5"/>
  <c r="Y770" i="5"/>
  <c r="AJ769" i="5"/>
  <c r="AI769" i="5"/>
  <c r="AH769" i="5"/>
  <c r="AG769" i="5"/>
  <c r="D769" i="5"/>
  <c r="AJ768" i="5"/>
  <c r="AI768" i="5"/>
  <c r="AH768" i="5"/>
  <c r="D768" i="5"/>
  <c r="AG768" i="5" s="1"/>
  <c r="AJ767" i="5"/>
  <c r="AI767" i="5"/>
  <c r="AH767" i="5"/>
  <c r="D767" i="5"/>
  <c r="AG767" i="5" s="1"/>
  <c r="AJ766" i="5"/>
  <c r="AI766" i="5"/>
  <c r="AH766" i="5"/>
  <c r="D766" i="5"/>
  <c r="AG766" i="5" s="1"/>
  <c r="AJ765" i="5"/>
  <c r="AI765" i="5"/>
  <c r="AH765" i="5"/>
  <c r="AG765" i="5"/>
  <c r="D765" i="5"/>
  <c r="AJ764" i="5"/>
  <c r="AI764" i="5"/>
  <c r="AH764" i="5"/>
  <c r="D764" i="5"/>
  <c r="AG764" i="5" s="1"/>
  <c r="AJ763" i="5"/>
  <c r="AI763" i="5"/>
  <c r="AH763" i="5"/>
  <c r="AG763" i="5"/>
  <c r="D763" i="5"/>
  <c r="AJ762" i="5"/>
  <c r="AI762" i="5"/>
  <c r="AH762" i="5"/>
  <c r="D762" i="5"/>
  <c r="AG762" i="5" s="1"/>
  <c r="AJ761" i="5"/>
  <c r="AI761" i="5"/>
  <c r="AH761" i="5"/>
  <c r="AG761" i="5"/>
  <c r="D761" i="5"/>
  <c r="AJ760" i="5"/>
  <c r="AI760" i="5"/>
  <c r="AH760" i="5"/>
  <c r="D760" i="5"/>
  <c r="AG760" i="5" s="1"/>
  <c r="AJ759" i="5"/>
  <c r="AI759" i="5"/>
  <c r="AH759" i="5"/>
  <c r="D759" i="5"/>
  <c r="AG759" i="5" s="1"/>
  <c r="AJ758" i="5"/>
  <c r="AI758" i="5"/>
  <c r="AH758" i="5"/>
  <c r="D758" i="5"/>
  <c r="AG758" i="5" s="1"/>
  <c r="AJ757" i="5"/>
  <c r="AI757" i="5"/>
  <c r="AH757" i="5"/>
  <c r="AG757" i="5"/>
  <c r="D757" i="5"/>
  <c r="AJ756" i="5"/>
  <c r="AI756" i="5"/>
  <c r="AH756" i="5"/>
  <c r="D756" i="5"/>
  <c r="AG756" i="5" s="1"/>
  <c r="AJ755" i="5"/>
  <c r="AI755" i="5"/>
  <c r="AH755" i="5"/>
  <c r="AG755" i="5"/>
  <c r="D755" i="5"/>
  <c r="AJ754" i="5"/>
  <c r="AI754" i="5"/>
  <c r="AH754" i="5"/>
  <c r="D754" i="5"/>
  <c r="AG754" i="5" s="1"/>
  <c r="AJ753" i="5"/>
  <c r="AI753" i="5"/>
  <c r="AH753" i="5"/>
  <c r="AG753" i="5"/>
  <c r="D753" i="5"/>
  <c r="AJ752" i="5"/>
  <c r="AI752" i="5"/>
  <c r="AH752" i="5"/>
  <c r="D752" i="5"/>
  <c r="AG752" i="5" s="1"/>
  <c r="AJ751" i="5"/>
  <c r="AI751" i="5"/>
  <c r="AH751" i="5"/>
  <c r="D751" i="5"/>
  <c r="AG751" i="5" s="1"/>
  <c r="AJ750" i="5"/>
  <c r="AI750" i="5"/>
  <c r="AH750" i="5"/>
  <c r="D750" i="5"/>
  <c r="AG750" i="5" s="1"/>
  <c r="AJ749" i="5"/>
  <c r="AI749" i="5"/>
  <c r="AH749" i="5"/>
  <c r="AG749" i="5"/>
  <c r="D749" i="5"/>
  <c r="AJ748" i="5"/>
  <c r="AI748" i="5"/>
  <c r="AH748" i="5"/>
  <c r="D748" i="5"/>
  <c r="AG748" i="5" s="1"/>
  <c r="AJ747" i="5"/>
  <c r="AI747" i="5"/>
  <c r="AH747" i="5"/>
  <c r="AG747" i="5"/>
  <c r="D747" i="5"/>
  <c r="AJ746" i="5"/>
  <c r="AI746" i="5"/>
  <c r="AH746" i="5"/>
  <c r="D746" i="5"/>
  <c r="AG746" i="5" s="1"/>
  <c r="AJ745" i="5"/>
  <c r="AI745" i="5"/>
  <c r="AH745" i="5"/>
  <c r="AG745" i="5"/>
  <c r="D745" i="5"/>
  <c r="AJ744" i="5"/>
  <c r="AI744" i="5"/>
  <c r="AH744" i="5"/>
  <c r="D744" i="5"/>
  <c r="AG744" i="5" s="1"/>
  <c r="AJ743" i="5"/>
  <c r="AI743" i="5"/>
  <c r="AH743" i="5"/>
  <c r="D743" i="5"/>
  <c r="AG743" i="5" s="1"/>
  <c r="AJ742" i="5"/>
  <c r="AI742" i="5"/>
  <c r="AH742" i="5"/>
  <c r="D742" i="5"/>
  <c r="AG742" i="5" s="1"/>
  <c r="AJ741" i="5"/>
  <c r="AI741" i="5"/>
  <c r="AH741" i="5"/>
  <c r="AG741" i="5"/>
  <c r="D741" i="5"/>
  <c r="AJ740" i="5"/>
  <c r="AI740" i="5"/>
  <c r="AH740" i="5"/>
  <c r="D740" i="5"/>
  <c r="AG740" i="5" s="1"/>
  <c r="AJ739" i="5"/>
  <c r="AI739" i="5"/>
  <c r="AH739" i="5"/>
  <c r="AG739" i="5"/>
  <c r="D739" i="5"/>
  <c r="AJ738" i="5"/>
  <c r="AI738" i="5"/>
  <c r="AH738" i="5"/>
  <c r="D738" i="5"/>
  <c r="AG738" i="5" s="1"/>
  <c r="AJ737" i="5"/>
  <c r="AI737" i="5"/>
  <c r="AH737" i="5"/>
  <c r="AG737" i="5"/>
  <c r="D737" i="5"/>
  <c r="AJ736" i="5"/>
  <c r="AI736" i="5"/>
  <c r="AH736" i="5"/>
  <c r="D736" i="5"/>
  <c r="AG736" i="5" s="1"/>
  <c r="AJ735" i="5"/>
  <c r="AI735" i="5"/>
  <c r="AH735" i="5"/>
  <c r="D735" i="5"/>
  <c r="AG735" i="5" s="1"/>
  <c r="AJ734" i="5"/>
  <c r="AI734" i="5"/>
  <c r="AH734" i="5"/>
  <c r="D734" i="5"/>
  <c r="AG734" i="5" s="1"/>
  <c r="AJ733" i="5"/>
  <c r="AI733" i="5"/>
  <c r="AH733" i="5"/>
  <c r="AG733" i="5"/>
  <c r="D733" i="5"/>
  <c r="AJ732" i="5"/>
  <c r="AI732" i="5"/>
  <c r="AH732" i="5"/>
  <c r="D732" i="5"/>
  <c r="AG732" i="5" s="1"/>
  <c r="AJ731" i="5"/>
  <c r="AI731" i="5"/>
  <c r="AH731" i="5"/>
  <c r="AG731" i="5"/>
  <c r="D731" i="5"/>
  <c r="AJ730" i="5"/>
  <c r="AI730" i="5"/>
  <c r="AH730" i="5"/>
  <c r="D730" i="5"/>
  <c r="AG730" i="5" s="1"/>
  <c r="AJ729" i="5"/>
  <c r="AI729" i="5"/>
  <c r="AH729" i="5"/>
  <c r="AG729" i="5"/>
  <c r="D729" i="5"/>
  <c r="AJ728" i="5"/>
  <c r="AI728" i="5"/>
  <c r="AH728" i="5"/>
  <c r="D728" i="5"/>
  <c r="AG728" i="5" s="1"/>
  <c r="AJ727" i="5"/>
  <c r="AI727" i="5"/>
  <c r="AH727" i="5"/>
  <c r="D727" i="5"/>
  <c r="AG727" i="5" s="1"/>
  <c r="AJ726" i="5"/>
  <c r="AI726" i="5"/>
  <c r="AH726" i="5"/>
  <c r="D726" i="5"/>
  <c r="AG726" i="5" s="1"/>
  <c r="AJ725" i="5"/>
  <c r="AI725" i="5"/>
  <c r="AH725" i="5"/>
  <c r="AG725" i="5"/>
  <c r="D725" i="5"/>
  <c r="AJ724" i="5"/>
  <c r="AI724" i="5"/>
  <c r="AH724" i="5"/>
  <c r="D724" i="5"/>
  <c r="AG724" i="5" s="1"/>
  <c r="AJ723" i="5"/>
  <c r="AI723" i="5"/>
  <c r="AH723" i="5"/>
  <c r="AG723" i="5"/>
  <c r="D723" i="5"/>
  <c r="AJ722" i="5"/>
  <c r="AI722" i="5"/>
  <c r="AH722" i="5"/>
  <c r="D722" i="5"/>
  <c r="AG722" i="5" s="1"/>
  <c r="AJ721" i="5"/>
  <c r="AI721" i="5"/>
  <c r="AH721" i="5"/>
  <c r="AG721" i="5"/>
  <c r="D721" i="5"/>
  <c r="AJ720" i="5"/>
  <c r="AI720" i="5"/>
  <c r="AH720" i="5"/>
  <c r="D720" i="5"/>
  <c r="AG720" i="5" s="1"/>
  <c r="AJ719" i="5"/>
  <c r="AI719" i="5"/>
  <c r="AH719" i="5"/>
  <c r="D719" i="5"/>
  <c r="AG719" i="5" s="1"/>
  <c r="AJ718" i="5"/>
  <c r="AI718" i="5"/>
  <c r="AH718" i="5"/>
  <c r="D718" i="5"/>
  <c r="AG718" i="5" s="1"/>
  <c r="AJ717" i="5"/>
  <c r="AI717" i="5"/>
  <c r="AH717" i="5"/>
  <c r="AG717" i="5"/>
  <c r="D717" i="5"/>
  <c r="AJ716" i="5"/>
  <c r="AI716" i="5"/>
  <c r="AH716" i="5"/>
  <c r="D716" i="5"/>
  <c r="AG716" i="5" s="1"/>
  <c r="AJ715" i="5"/>
  <c r="AI715" i="5"/>
  <c r="AH715" i="5"/>
  <c r="AG715" i="5"/>
  <c r="D715" i="5"/>
  <c r="AJ714" i="5"/>
  <c r="AI714" i="5"/>
  <c r="AH714" i="5"/>
  <c r="D714" i="5"/>
  <c r="AG714" i="5" s="1"/>
  <c r="AJ713" i="5"/>
  <c r="AI713" i="5"/>
  <c r="AH713" i="5"/>
  <c r="AG713" i="5"/>
  <c r="D713" i="5"/>
  <c r="AJ712" i="5"/>
  <c r="AI712" i="5"/>
  <c r="AH712" i="5"/>
  <c r="D712" i="5"/>
  <c r="AG712" i="5" s="1"/>
  <c r="AJ711" i="5"/>
  <c r="AI711" i="5"/>
  <c r="AH711" i="5"/>
  <c r="D711" i="5"/>
  <c r="AG711" i="5" s="1"/>
  <c r="AJ710" i="5"/>
  <c r="AJ770" i="5" s="1"/>
  <c r="B778" i="5" s="1"/>
  <c r="AI710" i="5"/>
  <c r="AH710" i="5"/>
  <c r="D710" i="5"/>
  <c r="AG710" i="5" s="1"/>
  <c r="AG695" i="5"/>
  <c r="B699" i="5" s="1"/>
  <c r="AI674" i="5"/>
  <c r="B677" i="5" s="1"/>
  <c r="AB674" i="5"/>
  <c r="Y674" i="5"/>
  <c r="V674" i="5"/>
  <c r="S674" i="5"/>
  <c r="P674" i="5"/>
  <c r="AL673" i="5"/>
  <c r="AK673" i="5"/>
  <c r="AJ673" i="5"/>
  <c r="AH673" i="5"/>
  <c r="AG673" i="5"/>
  <c r="AL672" i="5"/>
  <c r="AK672" i="5"/>
  <c r="AJ672" i="5"/>
  <c r="AH672" i="5"/>
  <c r="AG672" i="5"/>
  <c r="AL671" i="5"/>
  <c r="AK671" i="5"/>
  <c r="AJ671" i="5"/>
  <c r="AH671" i="5"/>
  <c r="AG671" i="5"/>
  <c r="AL670" i="5"/>
  <c r="AK670" i="5"/>
  <c r="AJ670" i="5"/>
  <c r="AH670" i="5"/>
  <c r="AG670" i="5"/>
  <c r="AL669" i="5"/>
  <c r="AK669" i="5"/>
  <c r="AJ669" i="5"/>
  <c r="AH669" i="5"/>
  <c r="AG669" i="5"/>
  <c r="AL668" i="5"/>
  <c r="AK668" i="5"/>
  <c r="AJ668" i="5"/>
  <c r="AH668" i="5"/>
  <c r="AG668" i="5"/>
  <c r="AL667" i="5"/>
  <c r="AK667" i="5"/>
  <c r="AJ667" i="5"/>
  <c r="AH667" i="5"/>
  <c r="AG667" i="5"/>
  <c r="AL666" i="5"/>
  <c r="AK666" i="5"/>
  <c r="AJ666" i="5"/>
  <c r="AH666" i="5"/>
  <c r="AG666" i="5"/>
  <c r="AL665" i="5"/>
  <c r="AK665" i="5"/>
  <c r="AJ665" i="5"/>
  <c r="AH665" i="5"/>
  <c r="AG665" i="5"/>
  <c r="AL664" i="5"/>
  <c r="AK664" i="5"/>
  <c r="AJ664" i="5"/>
  <c r="AH664" i="5"/>
  <c r="AG664" i="5"/>
  <c r="AL663" i="5"/>
  <c r="AK663" i="5"/>
  <c r="AJ663" i="5"/>
  <c r="AH663" i="5"/>
  <c r="AG663" i="5"/>
  <c r="AL662" i="5"/>
  <c r="AK662" i="5"/>
  <c r="AJ662" i="5"/>
  <c r="AH662" i="5"/>
  <c r="AG662" i="5"/>
  <c r="AL661" i="5"/>
  <c r="AK661" i="5"/>
  <c r="AJ661" i="5"/>
  <c r="AH661" i="5"/>
  <c r="AG661" i="5"/>
  <c r="AL660" i="5"/>
  <c r="AK660" i="5"/>
  <c r="AJ660" i="5"/>
  <c r="AH660" i="5"/>
  <c r="AG660" i="5"/>
  <c r="AL659" i="5"/>
  <c r="AK659" i="5"/>
  <c r="AJ659" i="5"/>
  <c r="AH659" i="5"/>
  <c r="AG659" i="5"/>
  <c r="AG674" i="5" s="1"/>
  <c r="B680" i="5" s="1"/>
  <c r="AL658" i="5"/>
  <c r="AL674" i="5" s="1"/>
  <c r="B682" i="5" s="1"/>
  <c r="AK658" i="5"/>
  <c r="AJ658" i="5"/>
  <c r="AH658" i="5"/>
  <c r="AG658" i="5"/>
  <c r="AL657" i="5"/>
  <c r="AK657" i="5"/>
  <c r="AJ657" i="5"/>
  <c r="AH657" i="5"/>
  <c r="AH674" i="5" s="1"/>
  <c r="B681" i="5" s="1"/>
  <c r="AG657" i="5"/>
  <c r="AL656" i="5"/>
  <c r="AK656" i="5"/>
  <c r="AJ656" i="5"/>
  <c r="AH656" i="5"/>
  <c r="AG656" i="5"/>
  <c r="B637" i="5"/>
  <c r="AN631" i="5"/>
  <c r="AK631" i="5"/>
  <c r="AS630" i="5"/>
  <c r="AS631" i="5" s="1"/>
  <c r="AR630" i="5"/>
  <c r="AQ630" i="5"/>
  <c r="AQ631" i="5" s="1"/>
  <c r="AP630" i="5"/>
  <c r="AP631" i="5" s="1"/>
  <c r="AO630" i="5"/>
  <c r="AN630" i="5"/>
  <c r="AM630" i="5"/>
  <c r="AM631" i="5" s="1"/>
  <c r="AL630" i="5"/>
  <c r="AK630" i="5"/>
  <c r="AI630" i="5"/>
  <c r="AH630" i="5"/>
  <c r="AH631" i="5" s="1"/>
  <c r="B635" i="5" s="1"/>
  <c r="AG630" i="5"/>
  <c r="B634" i="5" s="1"/>
  <c r="B607" i="5"/>
  <c r="B602" i="5"/>
  <c r="AM599" i="5"/>
  <c r="AP598" i="5"/>
  <c r="AO598" i="5"/>
  <c r="AN598" i="5"/>
  <c r="AM598" i="5"/>
  <c r="AL598" i="5"/>
  <c r="AK598" i="5"/>
  <c r="AH598" i="5"/>
  <c r="AG598" i="5"/>
  <c r="AP597" i="5"/>
  <c r="AO597" i="5"/>
  <c r="AN597" i="5"/>
  <c r="AM597" i="5"/>
  <c r="AL597" i="5"/>
  <c r="AK597" i="5"/>
  <c r="AH597" i="5"/>
  <c r="AG597" i="5"/>
  <c r="AP596" i="5"/>
  <c r="AO596" i="5"/>
  <c r="AN596" i="5"/>
  <c r="AM596" i="5"/>
  <c r="AL596" i="5"/>
  <c r="AK596" i="5"/>
  <c r="AH596" i="5"/>
  <c r="AG596" i="5"/>
  <c r="AP595" i="5"/>
  <c r="AO595" i="5"/>
  <c r="AN595" i="5"/>
  <c r="AM595" i="5"/>
  <c r="AL595" i="5"/>
  <c r="AK595" i="5"/>
  <c r="AH595" i="5"/>
  <c r="AG595" i="5"/>
  <c r="AP594" i="5"/>
  <c r="AO594" i="5"/>
  <c r="AN594" i="5"/>
  <c r="AM594" i="5"/>
  <c r="AL594" i="5"/>
  <c r="AK594" i="5"/>
  <c r="AH594" i="5"/>
  <c r="AG594" i="5"/>
  <c r="AP593" i="5"/>
  <c r="AO593" i="5"/>
  <c r="AN593" i="5"/>
  <c r="AM593" i="5"/>
  <c r="AL593" i="5"/>
  <c r="AK593" i="5"/>
  <c r="AH593" i="5"/>
  <c r="AG593" i="5"/>
  <c r="AP592" i="5"/>
  <c r="AO592" i="5"/>
  <c r="AN592" i="5"/>
  <c r="AM592" i="5"/>
  <c r="AL592" i="5"/>
  <c r="AK592" i="5"/>
  <c r="AH592" i="5"/>
  <c r="AG592" i="5"/>
  <c r="AP591" i="5"/>
  <c r="AO591" i="5"/>
  <c r="AN591" i="5"/>
  <c r="AM591" i="5"/>
  <c r="AL591" i="5"/>
  <c r="AK591" i="5"/>
  <c r="AH591" i="5"/>
  <c r="AG591" i="5"/>
  <c r="AP590" i="5"/>
  <c r="AO590" i="5"/>
  <c r="AN590" i="5"/>
  <c r="AM590" i="5"/>
  <c r="AL590" i="5"/>
  <c r="AK590" i="5"/>
  <c r="AH590" i="5"/>
  <c r="AG590" i="5"/>
  <c r="AP589" i="5"/>
  <c r="AO589" i="5"/>
  <c r="AN589" i="5"/>
  <c r="AM589" i="5"/>
  <c r="AL589" i="5"/>
  <c r="AK589" i="5"/>
  <c r="AH589" i="5"/>
  <c r="AG589" i="5"/>
  <c r="AP588" i="5"/>
  <c r="AO588" i="5"/>
  <c r="AN588" i="5"/>
  <c r="AM588" i="5"/>
  <c r="AL588" i="5"/>
  <c r="AK588" i="5"/>
  <c r="AH588" i="5"/>
  <c r="AG588" i="5"/>
  <c r="AP587" i="5"/>
  <c r="AO587" i="5"/>
  <c r="AN587" i="5"/>
  <c r="AM587" i="5"/>
  <c r="AL587" i="5"/>
  <c r="AK587" i="5"/>
  <c r="AH587" i="5"/>
  <c r="AG587" i="5"/>
  <c r="AP586" i="5"/>
  <c r="AO586" i="5"/>
  <c r="AN586" i="5"/>
  <c r="AM586" i="5"/>
  <c r="AL586" i="5"/>
  <c r="AK586" i="5"/>
  <c r="AH586" i="5"/>
  <c r="AG586" i="5"/>
  <c r="AP585" i="5"/>
  <c r="AO585" i="5"/>
  <c r="AN585" i="5"/>
  <c r="AM585" i="5"/>
  <c r="AL585" i="5"/>
  <c r="AK585" i="5"/>
  <c r="AH585" i="5"/>
  <c r="AG585" i="5"/>
  <c r="AP584" i="5"/>
  <c r="AO584" i="5"/>
  <c r="AN584" i="5"/>
  <c r="AM584" i="5"/>
  <c r="AL584" i="5"/>
  <c r="AK584" i="5"/>
  <c r="AH584" i="5"/>
  <c r="AG584" i="5"/>
  <c r="AP583" i="5"/>
  <c r="AP599" i="5" s="1"/>
  <c r="AO583" i="5"/>
  <c r="AN583" i="5"/>
  <c r="AN599" i="5" s="1"/>
  <c r="AM583" i="5"/>
  <c r="AL583" i="5"/>
  <c r="AK583" i="5"/>
  <c r="AK599" i="5" s="1"/>
  <c r="AH583" i="5"/>
  <c r="AH599" i="5" s="1"/>
  <c r="B606" i="5" s="1"/>
  <c r="AG583" i="5"/>
  <c r="AG599" i="5" s="1"/>
  <c r="B605" i="5" s="1"/>
  <c r="AG581" i="5"/>
  <c r="AN564" i="5"/>
  <c r="AM564" i="5"/>
  <c r="B569" i="5" s="1"/>
  <c r="AP563" i="5"/>
  <c r="AP564" i="5" s="1"/>
  <c r="AO563" i="5"/>
  <c r="AN563" i="5"/>
  <c r="AM563" i="5"/>
  <c r="AL563" i="5"/>
  <c r="AK563" i="5"/>
  <c r="AK564" i="5" s="1"/>
  <c r="AH563" i="5"/>
  <c r="AH564" i="5" s="1"/>
  <c r="B568" i="5" s="1"/>
  <c r="AG563" i="5"/>
  <c r="AG564" i="5" s="1"/>
  <c r="B567" i="5" s="1"/>
  <c r="AG561" i="5"/>
  <c r="B548" i="5"/>
  <c r="AP545" i="5"/>
  <c r="AN545" i="5"/>
  <c r="AP544" i="5"/>
  <c r="AO544" i="5"/>
  <c r="AN544" i="5"/>
  <c r="AM544" i="5"/>
  <c r="AL544" i="5"/>
  <c r="AK544" i="5"/>
  <c r="AH544" i="5"/>
  <c r="AG544" i="5"/>
  <c r="AP543" i="5"/>
  <c r="AO543" i="5"/>
  <c r="AN543" i="5"/>
  <c r="AM543" i="5"/>
  <c r="AL543" i="5"/>
  <c r="AK543" i="5"/>
  <c r="AH543" i="5"/>
  <c r="AG543" i="5"/>
  <c r="AP542" i="5"/>
  <c r="AO542" i="5"/>
  <c r="AN542" i="5"/>
  <c r="AM542" i="5"/>
  <c r="AL542" i="5"/>
  <c r="AK542" i="5"/>
  <c r="AH542" i="5"/>
  <c r="AG542" i="5"/>
  <c r="AP541" i="5"/>
  <c r="AO541" i="5"/>
  <c r="AN541" i="5"/>
  <c r="AM541" i="5"/>
  <c r="AL541" i="5"/>
  <c r="AK541" i="5"/>
  <c r="AH541" i="5"/>
  <c r="AG541" i="5"/>
  <c r="AP540" i="5"/>
  <c r="AO540" i="5"/>
  <c r="AN540" i="5"/>
  <c r="AM540" i="5"/>
  <c r="AL540" i="5"/>
  <c r="AK540" i="5"/>
  <c r="AH540" i="5"/>
  <c r="AG540" i="5"/>
  <c r="AP539" i="5"/>
  <c r="AO539" i="5"/>
  <c r="AN539" i="5"/>
  <c r="AM539" i="5"/>
  <c r="AL539" i="5"/>
  <c r="AK539" i="5"/>
  <c r="AH539" i="5"/>
  <c r="AG539" i="5"/>
  <c r="AP538" i="5"/>
  <c r="AO538" i="5"/>
  <c r="AN538" i="5"/>
  <c r="AM538" i="5"/>
  <c r="AL538" i="5"/>
  <c r="AK538" i="5"/>
  <c r="AH538" i="5"/>
  <c r="AG538" i="5"/>
  <c r="AP537" i="5"/>
  <c r="AO537" i="5"/>
  <c r="AN537" i="5"/>
  <c r="AM537" i="5"/>
  <c r="AL537" i="5"/>
  <c r="AK537" i="5"/>
  <c r="AH537" i="5"/>
  <c r="AG537" i="5"/>
  <c r="AP536" i="5"/>
  <c r="AO536" i="5"/>
  <c r="AN536" i="5"/>
  <c r="AM536" i="5"/>
  <c r="AL536" i="5"/>
  <c r="AK536" i="5"/>
  <c r="AH536" i="5"/>
  <c r="AG536" i="5"/>
  <c r="AP535" i="5"/>
  <c r="AO535" i="5"/>
  <c r="AN535" i="5"/>
  <c r="AM535" i="5"/>
  <c r="AM545" i="5" s="1"/>
  <c r="B553" i="5" s="1"/>
  <c r="AL535" i="5"/>
  <c r="AK535" i="5"/>
  <c r="AK545" i="5" s="1"/>
  <c r="AH535" i="5"/>
  <c r="AH545" i="5" s="1"/>
  <c r="B552" i="5" s="1"/>
  <c r="AG535" i="5"/>
  <c r="AG545" i="5" s="1"/>
  <c r="B551" i="5" s="1"/>
  <c r="AG533" i="5"/>
  <c r="B516" i="5"/>
  <c r="AM514" i="5"/>
  <c r="AP513" i="5"/>
  <c r="AO513" i="5"/>
  <c r="AN513" i="5"/>
  <c r="AM513" i="5"/>
  <c r="AL513" i="5"/>
  <c r="AK513" i="5"/>
  <c r="AH513" i="5"/>
  <c r="AG513" i="5"/>
  <c r="AP512" i="5"/>
  <c r="AO512" i="5"/>
  <c r="AN512" i="5"/>
  <c r="AM512" i="5"/>
  <c r="AL512" i="5"/>
  <c r="AK512" i="5"/>
  <c r="AH512" i="5"/>
  <c r="AG512" i="5"/>
  <c r="AP511" i="5"/>
  <c r="AO511" i="5"/>
  <c r="AN511" i="5"/>
  <c r="AM511" i="5"/>
  <c r="AL511" i="5"/>
  <c r="AK511" i="5"/>
  <c r="AH511" i="5"/>
  <c r="AG511" i="5"/>
  <c r="AP510" i="5"/>
  <c r="AO510" i="5"/>
  <c r="AN510" i="5"/>
  <c r="AM510" i="5"/>
  <c r="AL510" i="5"/>
  <c r="AK510" i="5"/>
  <c r="AH510" i="5"/>
  <c r="AG510" i="5"/>
  <c r="AP509" i="5"/>
  <c r="AO509" i="5"/>
  <c r="AN509" i="5"/>
  <c r="AM509" i="5"/>
  <c r="AL509" i="5"/>
  <c r="AK509" i="5"/>
  <c r="AH509" i="5"/>
  <c r="AG509" i="5"/>
  <c r="AP508" i="5"/>
  <c r="AO508" i="5"/>
  <c r="AN508" i="5"/>
  <c r="AM508" i="5"/>
  <c r="AL508" i="5"/>
  <c r="AK508" i="5"/>
  <c r="AH508" i="5"/>
  <c r="AG508" i="5"/>
  <c r="AP507" i="5"/>
  <c r="AO507" i="5"/>
  <c r="AN507" i="5"/>
  <c r="AM507" i="5"/>
  <c r="AL507" i="5"/>
  <c r="AK507" i="5"/>
  <c r="AH507" i="5"/>
  <c r="AG507" i="5"/>
  <c r="AP506" i="5"/>
  <c r="AO506" i="5"/>
  <c r="AN506" i="5"/>
  <c r="AM506" i="5"/>
  <c r="AL506" i="5"/>
  <c r="AK506" i="5"/>
  <c r="AH506" i="5"/>
  <c r="AG506" i="5"/>
  <c r="AP505" i="5"/>
  <c r="AO505" i="5"/>
  <c r="AN505" i="5"/>
  <c r="AM505" i="5"/>
  <c r="AL505" i="5"/>
  <c r="AK505" i="5"/>
  <c r="AH505" i="5"/>
  <c r="AG505" i="5"/>
  <c r="AP504" i="5"/>
  <c r="AO504" i="5"/>
  <c r="AN504" i="5"/>
  <c r="AM504" i="5"/>
  <c r="AL504" i="5"/>
  <c r="AK504" i="5"/>
  <c r="AH504" i="5"/>
  <c r="AG504" i="5"/>
  <c r="AP503" i="5"/>
  <c r="AP514" i="5" s="1"/>
  <c r="B521" i="5" s="1"/>
  <c r="AO503" i="5"/>
  <c r="AN503" i="5"/>
  <c r="AN514" i="5" s="1"/>
  <c r="AM503" i="5"/>
  <c r="AL503" i="5"/>
  <c r="AK503" i="5"/>
  <c r="AK514" i="5" s="1"/>
  <c r="AH503" i="5"/>
  <c r="AH514" i="5" s="1"/>
  <c r="B520" i="5" s="1"/>
  <c r="AG503" i="5"/>
  <c r="AG514" i="5" s="1"/>
  <c r="B519" i="5" s="1"/>
  <c r="AM484" i="5"/>
  <c r="AD484" i="5"/>
  <c r="AC484" i="5"/>
  <c r="AB484" i="5"/>
  <c r="AA484" i="5"/>
  <c r="Z484" i="5"/>
  <c r="Y484" i="5"/>
  <c r="X484" i="5"/>
  <c r="W484" i="5"/>
  <c r="V484" i="5"/>
  <c r="U484" i="5"/>
  <c r="T484" i="5"/>
  <c r="S484" i="5"/>
  <c r="R484" i="5"/>
  <c r="Q484" i="5"/>
  <c r="P484" i="5"/>
  <c r="O484" i="5"/>
  <c r="N484" i="5"/>
  <c r="M484" i="5"/>
  <c r="L484" i="5"/>
  <c r="K484" i="5"/>
  <c r="J484" i="5"/>
  <c r="I484" i="5"/>
  <c r="H484" i="5"/>
  <c r="G484" i="5"/>
  <c r="BH483" i="5"/>
  <c r="BG483" i="5"/>
  <c r="BF483" i="5"/>
  <c r="BE483" i="5"/>
  <c r="BD483" i="5"/>
  <c r="BC483" i="5"/>
  <c r="BB483" i="5"/>
  <c r="BA483" i="5"/>
  <c r="AZ483" i="5"/>
  <c r="AY483" i="5"/>
  <c r="AX483" i="5"/>
  <c r="AW483" i="5"/>
  <c r="AV483" i="5"/>
  <c r="AU483" i="5"/>
  <c r="AT483" i="5"/>
  <c r="AS483" i="5"/>
  <c r="AR483" i="5"/>
  <c r="AQ483" i="5"/>
  <c r="AP483" i="5"/>
  <c r="AO483" i="5"/>
  <c r="AN483" i="5"/>
  <c r="AM483" i="5"/>
  <c r="AL483" i="5"/>
  <c r="AK483" i="5"/>
  <c r="AH483" i="5"/>
  <c r="AG483" i="5"/>
  <c r="D483" i="5"/>
  <c r="BH482" i="5"/>
  <c r="BG482" i="5"/>
  <c r="BF482" i="5"/>
  <c r="BE482" i="5"/>
  <c r="BD482" i="5"/>
  <c r="BC482" i="5"/>
  <c r="BB482" i="5"/>
  <c r="BA482" i="5"/>
  <c r="AZ482" i="5"/>
  <c r="AY482" i="5"/>
  <c r="AX482" i="5"/>
  <c r="AW482" i="5"/>
  <c r="AV482" i="5"/>
  <c r="AU482" i="5"/>
  <c r="AT482" i="5"/>
  <c r="AS482" i="5"/>
  <c r="AR482" i="5"/>
  <c r="AQ482" i="5"/>
  <c r="AP482" i="5"/>
  <c r="AO482" i="5"/>
  <c r="AN482" i="5"/>
  <c r="AM482" i="5"/>
  <c r="AL482" i="5"/>
  <c r="AK482" i="5"/>
  <c r="AH482" i="5"/>
  <c r="AG482" i="5"/>
  <c r="D482" i="5"/>
  <c r="BH481" i="5"/>
  <c r="BG481" i="5"/>
  <c r="BF481" i="5"/>
  <c r="BE481" i="5"/>
  <c r="BD481" i="5"/>
  <c r="BC481" i="5"/>
  <c r="BB481" i="5"/>
  <c r="BA481" i="5"/>
  <c r="AZ481" i="5"/>
  <c r="AY481" i="5"/>
  <c r="AX481" i="5"/>
  <c r="AW481" i="5"/>
  <c r="AV481" i="5"/>
  <c r="AU481" i="5"/>
  <c r="AT481" i="5"/>
  <c r="AS481" i="5"/>
  <c r="AR481" i="5"/>
  <c r="AQ481" i="5"/>
  <c r="AP481" i="5"/>
  <c r="AO481" i="5"/>
  <c r="AN481" i="5"/>
  <c r="AM481" i="5"/>
  <c r="AL481" i="5"/>
  <c r="AK481" i="5"/>
  <c r="AH481" i="5"/>
  <c r="AG481" i="5"/>
  <c r="D481" i="5"/>
  <c r="BH480" i="5"/>
  <c r="BG480" i="5"/>
  <c r="BF480" i="5"/>
  <c r="BE480" i="5"/>
  <c r="BD480" i="5"/>
  <c r="BC480" i="5"/>
  <c r="BB480" i="5"/>
  <c r="BA480" i="5"/>
  <c r="AZ480" i="5"/>
  <c r="AY480" i="5"/>
  <c r="AX480" i="5"/>
  <c r="AW480" i="5"/>
  <c r="AV480" i="5"/>
  <c r="AU480" i="5"/>
  <c r="AT480" i="5"/>
  <c r="AS480" i="5"/>
  <c r="AR480" i="5"/>
  <c r="AQ480" i="5"/>
  <c r="AP480" i="5"/>
  <c r="AO480" i="5"/>
  <c r="AN480" i="5"/>
  <c r="AM480" i="5"/>
  <c r="AL480" i="5"/>
  <c r="AK480" i="5"/>
  <c r="AH480" i="5"/>
  <c r="AG480" i="5"/>
  <c r="D480" i="5"/>
  <c r="BH479" i="5"/>
  <c r="BG479" i="5"/>
  <c r="BF479" i="5"/>
  <c r="BE479" i="5"/>
  <c r="BD479" i="5"/>
  <c r="BC479" i="5"/>
  <c r="BB479" i="5"/>
  <c r="BA479" i="5"/>
  <c r="AZ479" i="5"/>
  <c r="AY479" i="5"/>
  <c r="AX479" i="5"/>
  <c r="AW479" i="5"/>
  <c r="AV479" i="5"/>
  <c r="AU479" i="5"/>
  <c r="AT479" i="5"/>
  <c r="AS479" i="5"/>
  <c r="AR479" i="5"/>
  <c r="AQ479" i="5"/>
  <c r="AP479" i="5"/>
  <c r="AO479" i="5"/>
  <c r="AN479" i="5"/>
  <c r="AM479" i="5"/>
  <c r="AL479" i="5"/>
  <c r="AK479" i="5"/>
  <c r="AH479" i="5"/>
  <c r="AG479" i="5"/>
  <c r="D479" i="5"/>
  <c r="BH478" i="5"/>
  <c r="BG478" i="5"/>
  <c r="BF478" i="5"/>
  <c r="BE478" i="5"/>
  <c r="BD478" i="5"/>
  <c r="BC478" i="5"/>
  <c r="BB478" i="5"/>
  <c r="BA478" i="5"/>
  <c r="AZ478" i="5"/>
  <c r="AY478" i="5"/>
  <c r="AX478" i="5"/>
  <c r="AW478" i="5"/>
  <c r="AV478" i="5"/>
  <c r="AU478" i="5"/>
  <c r="AT478" i="5"/>
  <c r="AS478" i="5"/>
  <c r="AR478" i="5"/>
  <c r="AQ478" i="5"/>
  <c r="AP478" i="5"/>
  <c r="AO478" i="5"/>
  <c r="AN478" i="5"/>
  <c r="AM478" i="5"/>
  <c r="AL478" i="5"/>
  <c r="AK478" i="5"/>
  <c r="AH478" i="5"/>
  <c r="AG478" i="5"/>
  <c r="D478" i="5"/>
  <c r="BH477" i="5"/>
  <c r="BG477" i="5"/>
  <c r="BF477" i="5"/>
  <c r="BE477" i="5"/>
  <c r="BD477" i="5"/>
  <c r="BC477" i="5"/>
  <c r="BB477" i="5"/>
  <c r="BA477" i="5"/>
  <c r="AZ477" i="5"/>
  <c r="AY477" i="5"/>
  <c r="AX477" i="5"/>
  <c r="AW477" i="5"/>
  <c r="AV477" i="5"/>
  <c r="AU477" i="5"/>
  <c r="AT477" i="5"/>
  <c r="AS477" i="5"/>
  <c r="AR477" i="5"/>
  <c r="AQ477" i="5"/>
  <c r="AP477" i="5"/>
  <c r="AO477" i="5"/>
  <c r="AN477" i="5"/>
  <c r="AM477" i="5"/>
  <c r="AL477" i="5"/>
  <c r="AK477" i="5"/>
  <c r="AH477" i="5"/>
  <c r="AG477" i="5"/>
  <c r="D477" i="5"/>
  <c r="BH476" i="5"/>
  <c r="BG476" i="5"/>
  <c r="BF476" i="5"/>
  <c r="BE476" i="5"/>
  <c r="BD476" i="5"/>
  <c r="BC476" i="5"/>
  <c r="BB476" i="5"/>
  <c r="BA476" i="5"/>
  <c r="AZ476" i="5"/>
  <c r="AY476" i="5"/>
  <c r="AX476" i="5"/>
  <c r="AW476" i="5"/>
  <c r="AV476" i="5"/>
  <c r="AU476" i="5"/>
  <c r="AT476" i="5"/>
  <c r="AS476" i="5"/>
  <c r="AR476" i="5"/>
  <c r="AQ476" i="5"/>
  <c r="AP476" i="5"/>
  <c r="AO476" i="5"/>
  <c r="AN476" i="5"/>
  <c r="AM476" i="5"/>
  <c r="AL476" i="5"/>
  <c r="AK476" i="5"/>
  <c r="AH476" i="5"/>
  <c r="AG476" i="5"/>
  <c r="D476" i="5"/>
  <c r="BH475" i="5"/>
  <c r="BG475" i="5"/>
  <c r="BF475" i="5"/>
  <c r="BE475" i="5"/>
  <c r="BD475" i="5"/>
  <c r="BC475" i="5"/>
  <c r="BB475" i="5"/>
  <c r="BA475" i="5"/>
  <c r="AZ475" i="5"/>
  <c r="AY475" i="5"/>
  <c r="AX475" i="5"/>
  <c r="AW475" i="5"/>
  <c r="AV475" i="5"/>
  <c r="AU475" i="5"/>
  <c r="AT475" i="5"/>
  <c r="AS475" i="5"/>
  <c r="AR475" i="5"/>
  <c r="AQ475" i="5"/>
  <c r="AP475" i="5"/>
  <c r="AO475" i="5"/>
  <c r="AN475" i="5"/>
  <c r="AM475" i="5"/>
  <c r="AL475" i="5"/>
  <c r="AK475" i="5"/>
  <c r="AH475" i="5"/>
  <c r="AG475" i="5"/>
  <c r="D475" i="5"/>
  <c r="BH474" i="5"/>
  <c r="BG474" i="5"/>
  <c r="BF474" i="5"/>
  <c r="BE474" i="5"/>
  <c r="BD474" i="5"/>
  <c r="BC474" i="5"/>
  <c r="BB474" i="5"/>
  <c r="BA474" i="5"/>
  <c r="AZ474" i="5"/>
  <c r="AY474" i="5"/>
  <c r="AX474" i="5"/>
  <c r="AW474" i="5"/>
  <c r="AV474" i="5"/>
  <c r="AU474" i="5"/>
  <c r="AT474" i="5"/>
  <c r="AS474" i="5"/>
  <c r="AR474" i="5"/>
  <c r="AQ474" i="5"/>
  <c r="AP474" i="5"/>
  <c r="AO474" i="5"/>
  <c r="AN474" i="5"/>
  <c r="AM474" i="5"/>
  <c r="AL474" i="5"/>
  <c r="AK474" i="5"/>
  <c r="AH474" i="5"/>
  <c r="AG474" i="5"/>
  <c r="D474" i="5"/>
  <c r="BH473" i="5"/>
  <c r="BG473" i="5"/>
  <c r="BF473" i="5"/>
  <c r="BE473" i="5"/>
  <c r="BD473" i="5"/>
  <c r="BC473" i="5"/>
  <c r="BB473" i="5"/>
  <c r="BA473" i="5"/>
  <c r="AZ473" i="5"/>
  <c r="AY473" i="5"/>
  <c r="AX473" i="5"/>
  <c r="AW473" i="5"/>
  <c r="AV473" i="5"/>
  <c r="AU473" i="5"/>
  <c r="AT473" i="5"/>
  <c r="AS473" i="5"/>
  <c r="AR473" i="5"/>
  <c r="AQ473" i="5"/>
  <c r="AP473" i="5"/>
  <c r="AO473" i="5"/>
  <c r="AN473" i="5"/>
  <c r="AM473" i="5"/>
  <c r="AL473" i="5"/>
  <c r="AK473" i="5"/>
  <c r="AH473" i="5"/>
  <c r="AG473" i="5"/>
  <c r="D473" i="5"/>
  <c r="BH472" i="5"/>
  <c r="BG472" i="5"/>
  <c r="BF472" i="5"/>
  <c r="BE472" i="5"/>
  <c r="BD472" i="5"/>
  <c r="BC472" i="5"/>
  <c r="BB472" i="5"/>
  <c r="BA472" i="5"/>
  <c r="AZ472" i="5"/>
  <c r="AY472" i="5"/>
  <c r="AX472" i="5"/>
  <c r="AW472" i="5"/>
  <c r="AV472" i="5"/>
  <c r="AU472" i="5"/>
  <c r="AT472" i="5"/>
  <c r="AS472" i="5"/>
  <c r="AR472" i="5"/>
  <c r="AQ472" i="5"/>
  <c r="AP472" i="5"/>
  <c r="AO472" i="5"/>
  <c r="AN472" i="5"/>
  <c r="AM472" i="5"/>
  <c r="AL472" i="5"/>
  <c r="AK472" i="5"/>
  <c r="AH472" i="5"/>
  <c r="AG472" i="5"/>
  <c r="D472" i="5"/>
  <c r="BH471" i="5"/>
  <c r="BG471" i="5"/>
  <c r="BF471" i="5"/>
  <c r="BE471" i="5"/>
  <c r="BD471" i="5"/>
  <c r="BC471" i="5"/>
  <c r="BB471" i="5"/>
  <c r="BA471" i="5"/>
  <c r="AZ471" i="5"/>
  <c r="AY471" i="5"/>
  <c r="AX471" i="5"/>
  <c r="AW471" i="5"/>
  <c r="AV471" i="5"/>
  <c r="AU471" i="5"/>
  <c r="AT471" i="5"/>
  <c r="AS471" i="5"/>
  <c r="AR471" i="5"/>
  <c r="AQ471" i="5"/>
  <c r="AP471" i="5"/>
  <c r="AO471" i="5"/>
  <c r="AN471" i="5"/>
  <c r="AM471" i="5"/>
  <c r="AL471" i="5"/>
  <c r="AK471" i="5"/>
  <c r="AH471" i="5"/>
  <c r="AG471" i="5"/>
  <c r="D471" i="5"/>
  <c r="BH470" i="5"/>
  <c r="BG470" i="5"/>
  <c r="BF470" i="5"/>
  <c r="BE470" i="5"/>
  <c r="BD470" i="5"/>
  <c r="BC470" i="5"/>
  <c r="BB470" i="5"/>
  <c r="BA470" i="5"/>
  <c r="AZ470" i="5"/>
  <c r="AY470" i="5"/>
  <c r="AX470" i="5"/>
  <c r="AW470" i="5"/>
  <c r="AV470" i="5"/>
  <c r="AU470" i="5"/>
  <c r="AT470" i="5"/>
  <c r="AS470" i="5"/>
  <c r="AR470" i="5"/>
  <c r="AQ470" i="5"/>
  <c r="AP470" i="5"/>
  <c r="AO470" i="5"/>
  <c r="AN470" i="5"/>
  <c r="AM470" i="5"/>
  <c r="AL470" i="5"/>
  <c r="AK470" i="5"/>
  <c r="AH470" i="5"/>
  <c r="AG470" i="5"/>
  <c r="D470" i="5"/>
  <c r="BH469" i="5"/>
  <c r="BG469" i="5"/>
  <c r="BF469" i="5"/>
  <c r="BE469" i="5"/>
  <c r="BD469" i="5"/>
  <c r="BC469" i="5"/>
  <c r="BB469" i="5"/>
  <c r="BA469" i="5"/>
  <c r="AZ469" i="5"/>
  <c r="AY469" i="5"/>
  <c r="AX469" i="5"/>
  <c r="AW469" i="5"/>
  <c r="AV469" i="5"/>
  <c r="AU469" i="5"/>
  <c r="AT469" i="5"/>
  <c r="AS469" i="5"/>
  <c r="AR469" i="5"/>
  <c r="AQ469" i="5"/>
  <c r="AP469" i="5"/>
  <c r="AO469" i="5"/>
  <c r="AN469" i="5"/>
  <c r="AM469" i="5"/>
  <c r="AL469" i="5"/>
  <c r="AK469" i="5"/>
  <c r="AH469" i="5"/>
  <c r="AG469" i="5"/>
  <c r="D469" i="5"/>
  <c r="BH468" i="5"/>
  <c r="BG468" i="5"/>
  <c r="BF468" i="5"/>
  <c r="BE468" i="5"/>
  <c r="BD468" i="5"/>
  <c r="BC468" i="5"/>
  <c r="BB468" i="5"/>
  <c r="BA468" i="5"/>
  <c r="AZ468" i="5"/>
  <c r="AY468" i="5"/>
  <c r="AX468" i="5"/>
  <c r="AW468" i="5"/>
  <c r="AV468" i="5"/>
  <c r="AU468" i="5"/>
  <c r="AT468" i="5"/>
  <c r="AS468" i="5"/>
  <c r="AR468" i="5"/>
  <c r="AQ468" i="5"/>
  <c r="AP468" i="5"/>
  <c r="AO468" i="5"/>
  <c r="AN468" i="5"/>
  <c r="AM468" i="5"/>
  <c r="AL468" i="5"/>
  <c r="AK468" i="5"/>
  <c r="AH468" i="5"/>
  <c r="AG468" i="5"/>
  <c r="D468" i="5"/>
  <c r="BH467" i="5"/>
  <c r="BG467" i="5"/>
  <c r="BF467" i="5"/>
  <c r="BE467" i="5"/>
  <c r="BD467" i="5"/>
  <c r="BC467" i="5"/>
  <c r="BB467" i="5"/>
  <c r="BA467" i="5"/>
  <c r="AZ467" i="5"/>
  <c r="AY467" i="5"/>
  <c r="AX467" i="5"/>
  <c r="AW467" i="5"/>
  <c r="AV467" i="5"/>
  <c r="AU467" i="5"/>
  <c r="AT467" i="5"/>
  <c r="AS467" i="5"/>
  <c r="AR467" i="5"/>
  <c r="AQ467" i="5"/>
  <c r="AP467" i="5"/>
  <c r="AO467" i="5"/>
  <c r="AN467" i="5"/>
  <c r="AM467" i="5"/>
  <c r="AL467" i="5"/>
  <c r="AK467" i="5"/>
  <c r="AH467" i="5"/>
  <c r="AG467" i="5"/>
  <c r="D467" i="5"/>
  <c r="BH466" i="5"/>
  <c r="BG466" i="5"/>
  <c r="BF466" i="5"/>
  <c r="BE466" i="5"/>
  <c r="BD466" i="5"/>
  <c r="BC466" i="5"/>
  <c r="BB466" i="5"/>
  <c r="BA466" i="5"/>
  <c r="AZ466" i="5"/>
  <c r="AY466" i="5"/>
  <c r="AX466" i="5"/>
  <c r="AW466" i="5"/>
  <c r="AV466" i="5"/>
  <c r="AU466" i="5"/>
  <c r="AT466" i="5"/>
  <c r="AS466" i="5"/>
  <c r="AR466" i="5"/>
  <c r="AQ466" i="5"/>
  <c r="AP466" i="5"/>
  <c r="AO466" i="5"/>
  <c r="AN466" i="5"/>
  <c r="AM466" i="5"/>
  <c r="AL466" i="5"/>
  <c r="AK466" i="5"/>
  <c r="AH466" i="5"/>
  <c r="AG466" i="5"/>
  <c r="D466" i="5"/>
  <c r="BH465" i="5"/>
  <c r="BG465" i="5"/>
  <c r="BF465" i="5"/>
  <c r="BE465" i="5"/>
  <c r="BD465" i="5"/>
  <c r="BC465" i="5"/>
  <c r="BB465" i="5"/>
  <c r="BA465" i="5"/>
  <c r="AZ465" i="5"/>
  <c r="AY465" i="5"/>
  <c r="AX465" i="5"/>
  <c r="AW465" i="5"/>
  <c r="AV465" i="5"/>
  <c r="AU465" i="5"/>
  <c r="AT465" i="5"/>
  <c r="AS465" i="5"/>
  <c r="AR465" i="5"/>
  <c r="AQ465" i="5"/>
  <c r="AP465" i="5"/>
  <c r="AO465" i="5"/>
  <c r="AN465" i="5"/>
  <c r="AM465" i="5"/>
  <c r="AL465" i="5"/>
  <c r="AK465" i="5"/>
  <c r="AH465" i="5"/>
  <c r="AG465" i="5"/>
  <c r="D465" i="5"/>
  <c r="BH464" i="5"/>
  <c r="BG464" i="5"/>
  <c r="BF464" i="5"/>
  <c r="BE464" i="5"/>
  <c r="BD464" i="5"/>
  <c r="BC464" i="5"/>
  <c r="BB464" i="5"/>
  <c r="BA464" i="5"/>
  <c r="AZ464" i="5"/>
  <c r="AY464" i="5"/>
  <c r="AX464" i="5"/>
  <c r="AW464" i="5"/>
  <c r="AV464" i="5"/>
  <c r="AU464" i="5"/>
  <c r="AT464" i="5"/>
  <c r="AS464" i="5"/>
  <c r="AR464" i="5"/>
  <c r="AQ464" i="5"/>
  <c r="AP464" i="5"/>
  <c r="AO464" i="5"/>
  <c r="AN464" i="5"/>
  <c r="AM464" i="5"/>
  <c r="AL464" i="5"/>
  <c r="AK464" i="5"/>
  <c r="AH464" i="5"/>
  <c r="AG464" i="5"/>
  <c r="D464" i="5"/>
  <c r="BH463" i="5"/>
  <c r="BG463" i="5"/>
  <c r="BF463" i="5"/>
  <c r="BE463" i="5"/>
  <c r="BD463" i="5"/>
  <c r="BC463" i="5"/>
  <c r="BB463" i="5"/>
  <c r="BA463" i="5"/>
  <c r="AZ463" i="5"/>
  <c r="AY463" i="5"/>
  <c r="AX463" i="5"/>
  <c r="AW463" i="5"/>
  <c r="AV463" i="5"/>
  <c r="AU463" i="5"/>
  <c r="AT463" i="5"/>
  <c r="AS463" i="5"/>
  <c r="AR463" i="5"/>
  <c r="AQ463" i="5"/>
  <c r="AP463" i="5"/>
  <c r="AO463" i="5"/>
  <c r="AN463" i="5"/>
  <c r="AM463" i="5"/>
  <c r="AL463" i="5"/>
  <c r="AK463" i="5"/>
  <c r="AH463" i="5"/>
  <c r="AG463" i="5"/>
  <c r="D463" i="5"/>
  <c r="BH462" i="5"/>
  <c r="BG462" i="5"/>
  <c r="BF462" i="5"/>
  <c r="BE462" i="5"/>
  <c r="BD462" i="5"/>
  <c r="BC462" i="5"/>
  <c r="BB462" i="5"/>
  <c r="BA462" i="5"/>
  <c r="AZ462" i="5"/>
  <c r="AY462" i="5"/>
  <c r="AX462" i="5"/>
  <c r="AW462" i="5"/>
  <c r="AV462" i="5"/>
  <c r="AU462" i="5"/>
  <c r="AT462" i="5"/>
  <c r="AS462" i="5"/>
  <c r="AR462" i="5"/>
  <c r="AQ462" i="5"/>
  <c r="AP462" i="5"/>
  <c r="AO462" i="5"/>
  <c r="AN462" i="5"/>
  <c r="AM462" i="5"/>
  <c r="AL462" i="5"/>
  <c r="AK462" i="5"/>
  <c r="AH462" i="5"/>
  <c r="AG462" i="5"/>
  <c r="D462" i="5"/>
  <c r="BH461" i="5"/>
  <c r="BG461" i="5"/>
  <c r="BF461" i="5"/>
  <c r="BE461" i="5"/>
  <c r="BD461" i="5"/>
  <c r="BC461" i="5"/>
  <c r="BB461" i="5"/>
  <c r="BA461" i="5"/>
  <c r="AZ461" i="5"/>
  <c r="AY461" i="5"/>
  <c r="AX461" i="5"/>
  <c r="AW461" i="5"/>
  <c r="AV461" i="5"/>
  <c r="AU461" i="5"/>
  <c r="AT461" i="5"/>
  <c r="AS461" i="5"/>
  <c r="AR461" i="5"/>
  <c r="AQ461" i="5"/>
  <c r="AP461" i="5"/>
  <c r="AO461" i="5"/>
  <c r="AN461" i="5"/>
  <c r="AM461" i="5"/>
  <c r="AL461" i="5"/>
  <c r="AK461" i="5"/>
  <c r="AH461" i="5"/>
  <c r="AG461" i="5"/>
  <c r="D461" i="5"/>
  <c r="BH460" i="5"/>
  <c r="BG460" i="5"/>
  <c r="BF460" i="5"/>
  <c r="BE460" i="5"/>
  <c r="BD460" i="5"/>
  <c r="BC460" i="5"/>
  <c r="BB460" i="5"/>
  <c r="BA460" i="5"/>
  <c r="AZ460" i="5"/>
  <c r="AY460" i="5"/>
  <c r="AX460" i="5"/>
  <c r="AW460" i="5"/>
  <c r="AV460" i="5"/>
  <c r="AU460" i="5"/>
  <c r="AT460" i="5"/>
  <c r="AS460" i="5"/>
  <c r="AR460" i="5"/>
  <c r="AQ460" i="5"/>
  <c r="AP460" i="5"/>
  <c r="AO460" i="5"/>
  <c r="AN460" i="5"/>
  <c r="AM460" i="5"/>
  <c r="AL460" i="5"/>
  <c r="AK460" i="5"/>
  <c r="AH460" i="5"/>
  <c r="AG460" i="5"/>
  <c r="D460" i="5"/>
  <c r="BH459" i="5"/>
  <c r="BG459" i="5"/>
  <c r="BF459" i="5"/>
  <c r="BE459" i="5"/>
  <c r="BD459" i="5"/>
  <c r="BC459" i="5"/>
  <c r="BB459" i="5"/>
  <c r="BA459" i="5"/>
  <c r="AZ459" i="5"/>
  <c r="AY459" i="5"/>
  <c r="AX459" i="5"/>
  <c r="AW459" i="5"/>
  <c r="AV459" i="5"/>
  <c r="AU459" i="5"/>
  <c r="AT459" i="5"/>
  <c r="AS459" i="5"/>
  <c r="AR459" i="5"/>
  <c r="AQ459" i="5"/>
  <c r="AP459" i="5"/>
  <c r="AO459" i="5"/>
  <c r="AN459" i="5"/>
  <c r="AM459" i="5"/>
  <c r="AL459" i="5"/>
  <c r="AK459" i="5"/>
  <c r="AH459" i="5"/>
  <c r="AG459" i="5"/>
  <c r="D459" i="5"/>
  <c r="BH458" i="5"/>
  <c r="BG458" i="5"/>
  <c r="BF458" i="5"/>
  <c r="BE458" i="5"/>
  <c r="BD458" i="5"/>
  <c r="BC458" i="5"/>
  <c r="BB458" i="5"/>
  <c r="BA458" i="5"/>
  <c r="AZ458" i="5"/>
  <c r="AY458" i="5"/>
  <c r="AX458" i="5"/>
  <c r="AW458" i="5"/>
  <c r="AV458" i="5"/>
  <c r="AU458" i="5"/>
  <c r="AT458" i="5"/>
  <c r="AS458" i="5"/>
  <c r="AR458" i="5"/>
  <c r="AQ458" i="5"/>
  <c r="AP458" i="5"/>
  <c r="AO458" i="5"/>
  <c r="AN458" i="5"/>
  <c r="AM458" i="5"/>
  <c r="AL458" i="5"/>
  <c r="AK458" i="5"/>
  <c r="AH458" i="5"/>
  <c r="AG458" i="5"/>
  <c r="D458" i="5"/>
  <c r="BH457" i="5"/>
  <c r="BG457" i="5"/>
  <c r="BF457" i="5"/>
  <c r="BE457" i="5"/>
  <c r="BD457" i="5"/>
  <c r="BC457" i="5"/>
  <c r="BB457" i="5"/>
  <c r="BA457" i="5"/>
  <c r="AZ457" i="5"/>
  <c r="AY457" i="5"/>
  <c r="AX457" i="5"/>
  <c r="AW457" i="5"/>
  <c r="AV457" i="5"/>
  <c r="AU457" i="5"/>
  <c r="AT457" i="5"/>
  <c r="AS457" i="5"/>
  <c r="AR457" i="5"/>
  <c r="AQ457" i="5"/>
  <c r="AP457" i="5"/>
  <c r="AO457" i="5"/>
  <c r="AN457" i="5"/>
  <c r="AM457" i="5"/>
  <c r="AL457" i="5"/>
  <c r="AK457" i="5"/>
  <c r="AH457" i="5"/>
  <c r="AG457" i="5"/>
  <c r="D457" i="5"/>
  <c r="BH456" i="5"/>
  <c r="BG456" i="5"/>
  <c r="BF456" i="5"/>
  <c r="BE456" i="5"/>
  <c r="BD456" i="5"/>
  <c r="BC456" i="5"/>
  <c r="BB456" i="5"/>
  <c r="BA456" i="5"/>
  <c r="AZ456" i="5"/>
  <c r="AY456" i="5"/>
  <c r="AX456" i="5"/>
  <c r="AW456" i="5"/>
  <c r="AV456" i="5"/>
  <c r="AU456" i="5"/>
  <c r="AT456" i="5"/>
  <c r="AS456" i="5"/>
  <c r="AR456" i="5"/>
  <c r="AQ456" i="5"/>
  <c r="AP456" i="5"/>
  <c r="AO456" i="5"/>
  <c r="AN456" i="5"/>
  <c r="AM456" i="5"/>
  <c r="AL456" i="5"/>
  <c r="AK456" i="5"/>
  <c r="AH456" i="5"/>
  <c r="AG456" i="5"/>
  <c r="D456" i="5"/>
  <c r="BH455" i="5"/>
  <c r="BG455" i="5"/>
  <c r="BF455" i="5"/>
  <c r="BE455" i="5"/>
  <c r="BD455" i="5"/>
  <c r="BC455" i="5"/>
  <c r="BB455" i="5"/>
  <c r="BA455" i="5"/>
  <c r="AZ455" i="5"/>
  <c r="AY455" i="5"/>
  <c r="AX455" i="5"/>
  <c r="AW455" i="5"/>
  <c r="AV455" i="5"/>
  <c r="AU455" i="5"/>
  <c r="AT455" i="5"/>
  <c r="AS455" i="5"/>
  <c r="AR455" i="5"/>
  <c r="AQ455" i="5"/>
  <c r="AP455" i="5"/>
  <c r="AO455" i="5"/>
  <c r="AN455" i="5"/>
  <c r="AM455" i="5"/>
  <c r="AL455" i="5"/>
  <c r="AK455" i="5"/>
  <c r="AH455" i="5"/>
  <c r="AG455" i="5"/>
  <c r="D455" i="5"/>
  <c r="BH454" i="5"/>
  <c r="BG454" i="5"/>
  <c r="BF454" i="5"/>
  <c r="BE454" i="5"/>
  <c r="BD454" i="5"/>
  <c r="BC454" i="5"/>
  <c r="BB454" i="5"/>
  <c r="BA454" i="5"/>
  <c r="AZ454" i="5"/>
  <c r="AY454" i="5"/>
  <c r="AX454" i="5"/>
  <c r="AW454" i="5"/>
  <c r="AV454" i="5"/>
  <c r="AU454" i="5"/>
  <c r="AT454" i="5"/>
  <c r="AS454" i="5"/>
  <c r="AR454" i="5"/>
  <c r="AQ454" i="5"/>
  <c r="AP454" i="5"/>
  <c r="AO454" i="5"/>
  <c r="AN454" i="5"/>
  <c r="AM454" i="5"/>
  <c r="AL454" i="5"/>
  <c r="AK454" i="5"/>
  <c r="AH454" i="5"/>
  <c r="AG454" i="5"/>
  <c r="D454" i="5"/>
  <c r="BH453" i="5"/>
  <c r="BG453" i="5"/>
  <c r="BF453" i="5"/>
  <c r="BE453" i="5"/>
  <c r="BD453" i="5"/>
  <c r="BC453" i="5"/>
  <c r="BB453" i="5"/>
  <c r="BA453" i="5"/>
  <c r="AZ453" i="5"/>
  <c r="AY453" i="5"/>
  <c r="AX453" i="5"/>
  <c r="AW453" i="5"/>
  <c r="AV453" i="5"/>
  <c r="AU453" i="5"/>
  <c r="AT453" i="5"/>
  <c r="AS453" i="5"/>
  <c r="AR453" i="5"/>
  <c r="AQ453" i="5"/>
  <c r="AP453" i="5"/>
  <c r="AO453" i="5"/>
  <c r="AN453" i="5"/>
  <c r="AM453" i="5"/>
  <c r="AL453" i="5"/>
  <c r="AK453" i="5"/>
  <c r="AH453" i="5"/>
  <c r="AG453" i="5"/>
  <c r="D453" i="5"/>
  <c r="BH452" i="5"/>
  <c r="BG452" i="5"/>
  <c r="BF452" i="5"/>
  <c r="BE452" i="5"/>
  <c r="BD452" i="5"/>
  <c r="BC452" i="5"/>
  <c r="BB452" i="5"/>
  <c r="BA452" i="5"/>
  <c r="AZ452" i="5"/>
  <c r="AY452" i="5"/>
  <c r="AX452" i="5"/>
  <c r="AW452" i="5"/>
  <c r="AV452" i="5"/>
  <c r="AU452" i="5"/>
  <c r="AT452" i="5"/>
  <c r="AS452" i="5"/>
  <c r="AR452" i="5"/>
  <c r="AQ452" i="5"/>
  <c r="AP452" i="5"/>
  <c r="AO452" i="5"/>
  <c r="AN452" i="5"/>
  <c r="AM452" i="5"/>
  <c r="AL452" i="5"/>
  <c r="AK452" i="5"/>
  <c r="AH452" i="5"/>
  <c r="AG452" i="5"/>
  <c r="D452" i="5"/>
  <c r="BH451" i="5"/>
  <c r="BG451" i="5"/>
  <c r="BF451" i="5"/>
  <c r="BE451" i="5"/>
  <c r="BD451" i="5"/>
  <c r="BC451" i="5"/>
  <c r="BB451" i="5"/>
  <c r="BA451" i="5"/>
  <c r="AZ451" i="5"/>
  <c r="AY451" i="5"/>
  <c r="AX451" i="5"/>
  <c r="AW451" i="5"/>
  <c r="AV451" i="5"/>
  <c r="AU451" i="5"/>
  <c r="AT451" i="5"/>
  <c r="AS451" i="5"/>
  <c r="AR451" i="5"/>
  <c r="AQ451" i="5"/>
  <c r="AP451" i="5"/>
  <c r="AO451" i="5"/>
  <c r="AN451" i="5"/>
  <c r="AM451" i="5"/>
  <c r="AL451" i="5"/>
  <c r="AK451" i="5"/>
  <c r="AH451" i="5"/>
  <c r="AG451" i="5"/>
  <c r="D451" i="5"/>
  <c r="BH450" i="5"/>
  <c r="BG450" i="5"/>
  <c r="BF450" i="5"/>
  <c r="BE450" i="5"/>
  <c r="BD450" i="5"/>
  <c r="BC450" i="5"/>
  <c r="BB450" i="5"/>
  <c r="BA450" i="5"/>
  <c r="AZ450" i="5"/>
  <c r="AY450" i="5"/>
  <c r="AX450" i="5"/>
  <c r="AW450" i="5"/>
  <c r="AV450" i="5"/>
  <c r="AU450" i="5"/>
  <c r="AT450" i="5"/>
  <c r="AS450" i="5"/>
  <c r="AR450" i="5"/>
  <c r="AQ450" i="5"/>
  <c r="AP450" i="5"/>
  <c r="AO450" i="5"/>
  <c r="AN450" i="5"/>
  <c r="AM450" i="5"/>
  <c r="AL450" i="5"/>
  <c r="AK450" i="5"/>
  <c r="AH450" i="5"/>
  <c r="AG450" i="5"/>
  <c r="D450" i="5"/>
  <c r="BH449" i="5"/>
  <c r="BG449" i="5"/>
  <c r="BF449" i="5"/>
  <c r="BE449" i="5"/>
  <c r="BD449" i="5"/>
  <c r="BC449" i="5"/>
  <c r="BB449" i="5"/>
  <c r="BA449" i="5"/>
  <c r="AZ449" i="5"/>
  <c r="AY449" i="5"/>
  <c r="AX449" i="5"/>
  <c r="AW449" i="5"/>
  <c r="AV449" i="5"/>
  <c r="AU449" i="5"/>
  <c r="AT449" i="5"/>
  <c r="AS449" i="5"/>
  <c r="AR449" i="5"/>
  <c r="AQ449" i="5"/>
  <c r="AP449" i="5"/>
  <c r="AO449" i="5"/>
  <c r="AN449" i="5"/>
  <c r="AM449" i="5"/>
  <c r="AL449" i="5"/>
  <c r="AK449" i="5"/>
  <c r="AH449" i="5"/>
  <c r="AG449" i="5"/>
  <c r="D449" i="5"/>
  <c r="BH448" i="5"/>
  <c r="BG448" i="5"/>
  <c r="BF448" i="5"/>
  <c r="BE448" i="5"/>
  <c r="BD448" i="5"/>
  <c r="BC448" i="5"/>
  <c r="BB448" i="5"/>
  <c r="BA448" i="5"/>
  <c r="AZ448" i="5"/>
  <c r="AY448" i="5"/>
  <c r="AX448" i="5"/>
  <c r="AW448" i="5"/>
  <c r="AV448" i="5"/>
  <c r="AU448" i="5"/>
  <c r="AT448" i="5"/>
  <c r="AS448" i="5"/>
  <c r="AR448" i="5"/>
  <c r="AQ448" i="5"/>
  <c r="AP448" i="5"/>
  <c r="AO448" i="5"/>
  <c r="AN448" i="5"/>
  <c r="AM448" i="5"/>
  <c r="AL448" i="5"/>
  <c r="AK448" i="5"/>
  <c r="AH448" i="5"/>
  <c r="AG448" i="5"/>
  <c r="D448" i="5"/>
  <c r="BH447" i="5"/>
  <c r="BG447" i="5"/>
  <c r="BF447" i="5"/>
  <c r="BE447" i="5"/>
  <c r="BD447" i="5"/>
  <c r="BC447" i="5"/>
  <c r="BB447" i="5"/>
  <c r="BA447" i="5"/>
  <c r="AZ447" i="5"/>
  <c r="AY447" i="5"/>
  <c r="AX447" i="5"/>
  <c r="AW447" i="5"/>
  <c r="AV447" i="5"/>
  <c r="AU447" i="5"/>
  <c r="AT447" i="5"/>
  <c r="AS447" i="5"/>
  <c r="AR447" i="5"/>
  <c r="AQ447" i="5"/>
  <c r="AP447" i="5"/>
  <c r="AO447" i="5"/>
  <c r="AN447" i="5"/>
  <c r="AM447" i="5"/>
  <c r="AL447" i="5"/>
  <c r="AK447" i="5"/>
  <c r="AH447" i="5"/>
  <c r="AG447" i="5"/>
  <c r="D447" i="5"/>
  <c r="BH446" i="5"/>
  <c r="BG446" i="5"/>
  <c r="BF446" i="5"/>
  <c r="BE446" i="5"/>
  <c r="BD446" i="5"/>
  <c r="BC446" i="5"/>
  <c r="BB446" i="5"/>
  <c r="BA446" i="5"/>
  <c r="AZ446" i="5"/>
  <c r="AY446" i="5"/>
  <c r="AX446" i="5"/>
  <c r="AW446" i="5"/>
  <c r="AV446" i="5"/>
  <c r="AU446" i="5"/>
  <c r="AT446" i="5"/>
  <c r="AS446" i="5"/>
  <c r="AR446" i="5"/>
  <c r="AQ446" i="5"/>
  <c r="AP446" i="5"/>
  <c r="AO446" i="5"/>
  <c r="AN446" i="5"/>
  <c r="AM446" i="5"/>
  <c r="AL446" i="5"/>
  <c r="AK446" i="5"/>
  <c r="AH446" i="5"/>
  <c r="AG446" i="5"/>
  <c r="D446" i="5"/>
  <c r="BH445" i="5"/>
  <c r="BG445" i="5"/>
  <c r="BF445" i="5"/>
  <c r="BE445" i="5"/>
  <c r="BD445" i="5"/>
  <c r="BC445" i="5"/>
  <c r="BB445" i="5"/>
  <c r="BA445" i="5"/>
  <c r="AZ445" i="5"/>
  <c r="AY445" i="5"/>
  <c r="AX445" i="5"/>
  <c r="AW445" i="5"/>
  <c r="AV445" i="5"/>
  <c r="AU445" i="5"/>
  <c r="AT445" i="5"/>
  <c r="AS445" i="5"/>
  <c r="AR445" i="5"/>
  <c r="AQ445" i="5"/>
  <c r="AP445" i="5"/>
  <c r="AO445" i="5"/>
  <c r="AN445" i="5"/>
  <c r="AM445" i="5"/>
  <c r="AL445" i="5"/>
  <c r="AK445" i="5"/>
  <c r="AH445" i="5"/>
  <c r="AG445" i="5"/>
  <c r="D445" i="5"/>
  <c r="BH444" i="5"/>
  <c r="BG444" i="5"/>
  <c r="BF444" i="5"/>
  <c r="BE444" i="5"/>
  <c r="BD444" i="5"/>
  <c r="BC444" i="5"/>
  <c r="BB444" i="5"/>
  <c r="BA444" i="5"/>
  <c r="AZ444" i="5"/>
  <c r="AY444" i="5"/>
  <c r="AX444" i="5"/>
  <c r="AW444" i="5"/>
  <c r="AV444" i="5"/>
  <c r="AU444" i="5"/>
  <c r="AT444" i="5"/>
  <c r="AS444" i="5"/>
  <c r="AR444" i="5"/>
  <c r="AQ444" i="5"/>
  <c r="AP444" i="5"/>
  <c r="AO444" i="5"/>
  <c r="AN444" i="5"/>
  <c r="AM444" i="5"/>
  <c r="AL444" i="5"/>
  <c r="AK444" i="5"/>
  <c r="AH444" i="5"/>
  <c r="AG444" i="5"/>
  <c r="D444" i="5"/>
  <c r="BH443" i="5"/>
  <c r="BG443" i="5"/>
  <c r="BF443" i="5"/>
  <c r="BE443" i="5"/>
  <c r="BD443" i="5"/>
  <c r="BC443" i="5"/>
  <c r="BB443" i="5"/>
  <c r="BA443" i="5"/>
  <c r="AZ443" i="5"/>
  <c r="AY443" i="5"/>
  <c r="AX443" i="5"/>
  <c r="AW443" i="5"/>
  <c r="AV443" i="5"/>
  <c r="AU443" i="5"/>
  <c r="AT443" i="5"/>
  <c r="AS443" i="5"/>
  <c r="AR443" i="5"/>
  <c r="AQ443" i="5"/>
  <c r="AP443" i="5"/>
  <c r="AO443" i="5"/>
  <c r="AN443" i="5"/>
  <c r="AM443" i="5"/>
  <c r="AL443" i="5"/>
  <c r="AK443" i="5"/>
  <c r="AH443" i="5"/>
  <c r="AG443" i="5"/>
  <c r="D443" i="5"/>
  <c r="BH442" i="5"/>
  <c r="BG442" i="5"/>
  <c r="BF442" i="5"/>
  <c r="BE442" i="5"/>
  <c r="BD442" i="5"/>
  <c r="BC442" i="5"/>
  <c r="BB442" i="5"/>
  <c r="BA442" i="5"/>
  <c r="AZ442" i="5"/>
  <c r="AY442" i="5"/>
  <c r="AX442" i="5"/>
  <c r="AW442" i="5"/>
  <c r="AV442" i="5"/>
  <c r="AU442" i="5"/>
  <c r="AT442" i="5"/>
  <c r="AS442" i="5"/>
  <c r="AR442" i="5"/>
  <c r="AQ442" i="5"/>
  <c r="AP442" i="5"/>
  <c r="AO442" i="5"/>
  <c r="AN442" i="5"/>
  <c r="AM442" i="5"/>
  <c r="AL442" i="5"/>
  <c r="AK442" i="5"/>
  <c r="AH442" i="5"/>
  <c r="AG442" i="5"/>
  <c r="D442" i="5"/>
  <c r="BH441" i="5"/>
  <c r="BG441" i="5"/>
  <c r="BF441" i="5"/>
  <c r="BE441" i="5"/>
  <c r="BD441" i="5"/>
  <c r="BC441" i="5"/>
  <c r="BB441" i="5"/>
  <c r="BA441" i="5"/>
  <c r="AZ441" i="5"/>
  <c r="AY441" i="5"/>
  <c r="AX441" i="5"/>
  <c r="AW441" i="5"/>
  <c r="AV441" i="5"/>
  <c r="AU441" i="5"/>
  <c r="AT441" i="5"/>
  <c r="AS441" i="5"/>
  <c r="AR441" i="5"/>
  <c r="AQ441" i="5"/>
  <c r="AP441" i="5"/>
  <c r="AO441" i="5"/>
  <c r="AN441" i="5"/>
  <c r="AM441" i="5"/>
  <c r="AL441" i="5"/>
  <c r="AK441" i="5"/>
  <c r="AH441" i="5"/>
  <c r="AG441" i="5"/>
  <c r="D441" i="5"/>
  <c r="BH440" i="5"/>
  <c r="BG440" i="5"/>
  <c r="BF440" i="5"/>
  <c r="BE440" i="5"/>
  <c r="BD440" i="5"/>
  <c r="BC440" i="5"/>
  <c r="BB440" i="5"/>
  <c r="BA440" i="5"/>
  <c r="AZ440" i="5"/>
  <c r="AY440" i="5"/>
  <c r="AX440" i="5"/>
  <c r="AW440" i="5"/>
  <c r="AV440" i="5"/>
  <c r="AU440" i="5"/>
  <c r="AT440" i="5"/>
  <c r="AS440" i="5"/>
  <c r="AR440" i="5"/>
  <c r="AQ440" i="5"/>
  <c r="AP440" i="5"/>
  <c r="AO440" i="5"/>
  <c r="AN440" i="5"/>
  <c r="AM440" i="5"/>
  <c r="AL440" i="5"/>
  <c r="AK440" i="5"/>
  <c r="AH440" i="5"/>
  <c r="AG440" i="5"/>
  <c r="D440" i="5"/>
  <c r="BH439" i="5"/>
  <c r="BG439" i="5"/>
  <c r="BF439" i="5"/>
  <c r="BE439" i="5"/>
  <c r="BD439" i="5"/>
  <c r="BC439" i="5"/>
  <c r="BB439" i="5"/>
  <c r="BA439" i="5"/>
  <c r="AZ439" i="5"/>
  <c r="AY439" i="5"/>
  <c r="AX439" i="5"/>
  <c r="AW439" i="5"/>
  <c r="AV439" i="5"/>
  <c r="AU439" i="5"/>
  <c r="AT439" i="5"/>
  <c r="AS439" i="5"/>
  <c r="AR439" i="5"/>
  <c r="AQ439" i="5"/>
  <c r="AP439" i="5"/>
  <c r="AO439" i="5"/>
  <c r="AN439" i="5"/>
  <c r="AM439" i="5"/>
  <c r="AL439" i="5"/>
  <c r="AK439" i="5"/>
  <c r="AH439" i="5"/>
  <c r="AG439" i="5"/>
  <c r="D439" i="5"/>
  <c r="BH438" i="5"/>
  <c r="BG438" i="5"/>
  <c r="BF438" i="5"/>
  <c r="BE438" i="5"/>
  <c r="BD438" i="5"/>
  <c r="BC438" i="5"/>
  <c r="BB438" i="5"/>
  <c r="BA438" i="5"/>
  <c r="AZ438" i="5"/>
  <c r="AY438" i="5"/>
  <c r="AX438" i="5"/>
  <c r="AW438" i="5"/>
  <c r="AV438" i="5"/>
  <c r="AU438" i="5"/>
  <c r="AT438" i="5"/>
  <c r="AS438" i="5"/>
  <c r="AR438" i="5"/>
  <c r="AQ438" i="5"/>
  <c r="AP438" i="5"/>
  <c r="AO438" i="5"/>
  <c r="AN438" i="5"/>
  <c r="AM438" i="5"/>
  <c r="AL438" i="5"/>
  <c r="AK438" i="5"/>
  <c r="AH438" i="5"/>
  <c r="AG438" i="5"/>
  <c r="D438" i="5"/>
  <c r="BH437" i="5"/>
  <c r="BG437" i="5"/>
  <c r="BF437" i="5"/>
  <c r="BE437" i="5"/>
  <c r="BD437" i="5"/>
  <c r="BC437" i="5"/>
  <c r="BB437" i="5"/>
  <c r="BA437" i="5"/>
  <c r="AZ437" i="5"/>
  <c r="AY437" i="5"/>
  <c r="AX437" i="5"/>
  <c r="AW437" i="5"/>
  <c r="AV437" i="5"/>
  <c r="AU437" i="5"/>
  <c r="AT437" i="5"/>
  <c r="AS437" i="5"/>
  <c r="AR437" i="5"/>
  <c r="AQ437" i="5"/>
  <c r="AP437" i="5"/>
  <c r="AO437" i="5"/>
  <c r="AN437" i="5"/>
  <c r="AM437" i="5"/>
  <c r="AL437" i="5"/>
  <c r="AK437" i="5"/>
  <c r="AH437" i="5"/>
  <c r="AG437" i="5"/>
  <c r="D437" i="5"/>
  <c r="BH436" i="5"/>
  <c r="BG436" i="5"/>
  <c r="BF436" i="5"/>
  <c r="BE436" i="5"/>
  <c r="BD436" i="5"/>
  <c r="BC436" i="5"/>
  <c r="BB436" i="5"/>
  <c r="BA436" i="5"/>
  <c r="AZ436" i="5"/>
  <c r="AY436" i="5"/>
  <c r="AX436" i="5"/>
  <c r="AW436" i="5"/>
  <c r="AV436" i="5"/>
  <c r="AU436" i="5"/>
  <c r="AT436" i="5"/>
  <c r="AS436" i="5"/>
  <c r="AR436" i="5"/>
  <c r="AQ436" i="5"/>
  <c r="AP436" i="5"/>
  <c r="AO436" i="5"/>
  <c r="AN436" i="5"/>
  <c r="AM436" i="5"/>
  <c r="AL436" i="5"/>
  <c r="AK436" i="5"/>
  <c r="AH436" i="5"/>
  <c r="AG436" i="5"/>
  <c r="D436" i="5"/>
  <c r="BH435" i="5"/>
  <c r="BG435" i="5"/>
  <c r="BF435" i="5"/>
  <c r="BE435" i="5"/>
  <c r="BD435" i="5"/>
  <c r="BC435" i="5"/>
  <c r="BB435" i="5"/>
  <c r="BA435" i="5"/>
  <c r="AZ435" i="5"/>
  <c r="AY435" i="5"/>
  <c r="AX435" i="5"/>
  <c r="AW435" i="5"/>
  <c r="AV435" i="5"/>
  <c r="AU435" i="5"/>
  <c r="AT435" i="5"/>
  <c r="AS435" i="5"/>
  <c r="AR435" i="5"/>
  <c r="AQ435" i="5"/>
  <c r="AP435" i="5"/>
  <c r="AO435" i="5"/>
  <c r="AN435" i="5"/>
  <c r="AM435" i="5"/>
  <c r="AL435" i="5"/>
  <c r="AK435" i="5"/>
  <c r="AH435" i="5"/>
  <c r="AG435" i="5"/>
  <c r="D435" i="5"/>
  <c r="BH434" i="5"/>
  <c r="BG434" i="5"/>
  <c r="BF434" i="5"/>
  <c r="BE434" i="5"/>
  <c r="BD434" i="5"/>
  <c r="BC434" i="5"/>
  <c r="BB434" i="5"/>
  <c r="BA434" i="5"/>
  <c r="AZ434" i="5"/>
  <c r="AY434" i="5"/>
  <c r="AX434" i="5"/>
  <c r="AW434" i="5"/>
  <c r="AV434" i="5"/>
  <c r="AU434" i="5"/>
  <c r="AT434" i="5"/>
  <c r="AS434" i="5"/>
  <c r="AR434" i="5"/>
  <c r="AQ434" i="5"/>
  <c r="AP434" i="5"/>
  <c r="AO434" i="5"/>
  <c r="AN434" i="5"/>
  <c r="AM434" i="5"/>
  <c r="AL434" i="5"/>
  <c r="AK434" i="5"/>
  <c r="AH434" i="5"/>
  <c r="AG434" i="5"/>
  <c r="D434" i="5"/>
  <c r="BH433" i="5"/>
  <c r="BG433" i="5"/>
  <c r="BF433" i="5"/>
  <c r="BE433" i="5"/>
  <c r="BD433" i="5"/>
  <c r="BC433" i="5"/>
  <c r="BB433" i="5"/>
  <c r="BA433" i="5"/>
  <c r="AZ433" i="5"/>
  <c r="AY433" i="5"/>
  <c r="AX433" i="5"/>
  <c r="AW433" i="5"/>
  <c r="AV433" i="5"/>
  <c r="AU433" i="5"/>
  <c r="AT433" i="5"/>
  <c r="AS433" i="5"/>
  <c r="AR433" i="5"/>
  <c r="AQ433" i="5"/>
  <c r="AP433" i="5"/>
  <c r="AO433" i="5"/>
  <c r="AN433" i="5"/>
  <c r="AM433" i="5"/>
  <c r="AL433" i="5"/>
  <c r="AK433" i="5"/>
  <c r="AH433" i="5"/>
  <c r="AG433" i="5"/>
  <c r="D433" i="5"/>
  <c r="BH432" i="5"/>
  <c r="BG432" i="5"/>
  <c r="BF432" i="5"/>
  <c r="BE432" i="5"/>
  <c r="BD432" i="5"/>
  <c r="BC432" i="5"/>
  <c r="BB432" i="5"/>
  <c r="BA432" i="5"/>
  <c r="AZ432" i="5"/>
  <c r="AY432" i="5"/>
  <c r="AX432" i="5"/>
  <c r="AW432" i="5"/>
  <c r="AV432" i="5"/>
  <c r="AU432" i="5"/>
  <c r="AT432" i="5"/>
  <c r="AS432" i="5"/>
  <c r="AR432" i="5"/>
  <c r="AQ432" i="5"/>
  <c r="AP432" i="5"/>
  <c r="AO432" i="5"/>
  <c r="AN432" i="5"/>
  <c r="AM432" i="5"/>
  <c r="AL432" i="5"/>
  <c r="AK432" i="5"/>
  <c r="AH432" i="5"/>
  <c r="AG432" i="5"/>
  <c r="D432" i="5"/>
  <c r="BH431" i="5"/>
  <c r="BG431" i="5"/>
  <c r="BF431" i="5"/>
  <c r="BE431" i="5"/>
  <c r="BD431" i="5"/>
  <c r="BC431" i="5"/>
  <c r="BB431" i="5"/>
  <c r="BA431" i="5"/>
  <c r="AZ431" i="5"/>
  <c r="AY431" i="5"/>
  <c r="AX431" i="5"/>
  <c r="AW431" i="5"/>
  <c r="AV431" i="5"/>
  <c r="AU431" i="5"/>
  <c r="AT431" i="5"/>
  <c r="AS431" i="5"/>
  <c r="AR431" i="5"/>
  <c r="AQ431" i="5"/>
  <c r="AP431" i="5"/>
  <c r="AO431" i="5"/>
  <c r="AN431" i="5"/>
  <c r="AM431" i="5"/>
  <c r="AL431" i="5"/>
  <c r="AK431" i="5"/>
  <c r="AH431" i="5"/>
  <c r="AG431" i="5"/>
  <c r="D431" i="5"/>
  <c r="BH430" i="5"/>
  <c r="BG430" i="5"/>
  <c r="BF430" i="5"/>
  <c r="BE430" i="5"/>
  <c r="BD430" i="5"/>
  <c r="BC430" i="5"/>
  <c r="BB430" i="5"/>
  <c r="BA430" i="5"/>
  <c r="AZ430" i="5"/>
  <c r="AY430" i="5"/>
  <c r="AX430" i="5"/>
  <c r="AW430" i="5"/>
  <c r="AV430" i="5"/>
  <c r="AU430" i="5"/>
  <c r="AT430" i="5"/>
  <c r="AS430" i="5"/>
  <c r="AR430" i="5"/>
  <c r="AQ430" i="5"/>
  <c r="AP430" i="5"/>
  <c r="AO430" i="5"/>
  <c r="AN430" i="5"/>
  <c r="AM430" i="5"/>
  <c r="AL430" i="5"/>
  <c r="AK430" i="5"/>
  <c r="AH430" i="5"/>
  <c r="AG430" i="5"/>
  <c r="D430" i="5"/>
  <c r="BH429" i="5"/>
  <c r="BG429" i="5"/>
  <c r="BF429" i="5"/>
  <c r="BE429" i="5"/>
  <c r="BD429" i="5"/>
  <c r="BC429" i="5"/>
  <c r="BB429" i="5"/>
  <c r="BA429" i="5"/>
  <c r="AZ429" i="5"/>
  <c r="AY429" i="5"/>
  <c r="AX429" i="5"/>
  <c r="AW429" i="5"/>
  <c r="AV429" i="5"/>
  <c r="AU429" i="5"/>
  <c r="AT429" i="5"/>
  <c r="AS429" i="5"/>
  <c r="AR429" i="5"/>
  <c r="AQ429" i="5"/>
  <c r="AP429" i="5"/>
  <c r="AO429" i="5"/>
  <c r="AN429" i="5"/>
  <c r="AM429" i="5"/>
  <c r="AL429" i="5"/>
  <c r="AK429" i="5"/>
  <c r="AH429" i="5"/>
  <c r="AG429" i="5"/>
  <c r="D429" i="5"/>
  <c r="BH428" i="5"/>
  <c r="BG428" i="5"/>
  <c r="BF428" i="5"/>
  <c r="BE428" i="5"/>
  <c r="BD428" i="5"/>
  <c r="BC428" i="5"/>
  <c r="BB428" i="5"/>
  <c r="BA428" i="5"/>
  <c r="AZ428" i="5"/>
  <c r="AY428" i="5"/>
  <c r="AY484" i="5" s="1"/>
  <c r="AX428" i="5"/>
  <c r="AW428" i="5"/>
  <c r="AV428" i="5"/>
  <c r="AU428" i="5"/>
  <c r="AT428" i="5"/>
  <c r="AS428" i="5"/>
  <c r="AR428" i="5"/>
  <c r="AQ428" i="5"/>
  <c r="AP428" i="5"/>
  <c r="AO428" i="5"/>
  <c r="AN428" i="5"/>
  <c r="AM428" i="5"/>
  <c r="AL428" i="5"/>
  <c r="AK428" i="5"/>
  <c r="AH428" i="5"/>
  <c r="AG428" i="5"/>
  <c r="D428" i="5"/>
  <c r="BH427" i="5"/>
  <c r="BG427" i="5"/>
  <c r="BF427" i="5"/>
  <c r="BE427" i="5"/>
  <c r="BD427" i="5"/>
  <c r="BC427" i="5"/>
  <c r="BB427" i="5"/>
  <c r="BA427" i="5"/>
  <c r="AZ427" i="5"/>
  <c r="AY427" i="5"/>
  <c r="AX427" i="5"/>
  <c r="AW427" i="5"/>
  <c r="AV427" i="5"/>
  <c r="AU427" i="5"/>
  <c r="AT427" i="5"/>
  <c r="AS427" i="5"/>
  <c r="AR427" i="5"/>
  <c r="AQ427" i="5"/>
  <c r="AP427" i="5"/>
  <c r="AO427" i="5"/>
  <c r="AN427" i="5"/>
  <c r="AM427" i="5"/>
  <c r="AL427" i="5"/>
  <c r="AK427" i="5"/>
  <c r="AH427" i="5"/>
  <c r="AG427" i="5"/>
  <c r="D427" i="5"/>
  <c r="BH426" i="5"/>
  <c r="BG426" i="5"/>
  <c r="BF426" i="5"/>
  <c r="BE426" i="5"/>
  <c r="BD426" i="5"/>
  <c r="BC426" i="5"/>
  <c r="BB426" i="5"/>
  <c r="BA426" i="5"/>
  <c r="AZ426" i="5"/>
  <c r="AY426" i="5"/>
  <c r="AX426" i="5"/>
  <c r="AW426" i="5"/>
  <c r="AV426" i="5"/>
  <c r="AU426" i="5"/>
  <c r="AT426" i="5"/>
  <c r="AS426" i="5"/>
  <c r="AR426" i="5"/>
  <c r="AQ426" i="5"/>
  <c r="AP426" i="5"/>
  <c r="AO426" i="5"/>
  <c r="AN426" i="5"/>
  <c r="AM426" i="5"/>
  <c r="AL426" i="5"/>
  <c r="AK426" i="5"/>
  <c r="AH426" i="5"/>
  <c r="AG426" i="5"/>
  <c r="D426" i="5"/>
  <c r="BH425" i="5"/>
  <c r="BG425" i="5"/>
  <c r="BF425" i="5"/>
  <c r="BE425" i="5"/>
  <c r="BD425" i="5"/>
  <c r="BC425" i="5"/>
  <c r="BB425" i="5"/>
  <c r="BA425" i="5"/>
  <c r="AZ425" i="5"/>
  <c r="AY425" i="5"/>
  <c r="AX425" i="5"/>
  <c r="AW425" i="5"/>
  <c r="AV425" i="5"/>
  <c r="AU425" i="5"/>
  <c r="AT425" i="5"/>
  <c r="AS425" i="5"/>
  <c r="AR425" i="5"/>
  <c r="AQ425" i="5"/>
  <c r="AP425" i="5"/>
  <c r="AO425" i="5"/>
  <c r="AN425" i="5"/>
  <c r="AM425" i="5"/>
  <c r="AL425" i="5"/>
  <c r="AK425" i="5"/>
  <c r="AH425" i="5"/>
  <c r="AG425" i="5"/>
  <c r="D425" i="5"/>
  <c r="BH424" i="5"/>
  <c r="BG424" i="5"/>
  <c r="BF424" i="5"/>
  <c r="BE424" i="5"/>
  <c r="BD424" i="5"/>
  <c r="BC424" i="5"/>
  <c r="BB424" i="5"/>
  <c r="BA424" i="5"/>
  <c r="AZ424" i="5"/>
  <c r="AY424" i="5"/>
  <c r="AX424" i="5"/>
  <c r="AW424" i="5"/>
  <c r="AV424" i="5"/>
  <c r="AU424" i="5"/>
  <c r="AT424" i="5"/>
  <c r="AS424" i="5"/>
  <c r="AR424" i="5"/>
  <c r="AQ424" i="5"/>
  <c r="AP424" i="5"/>
  <c r="AO424" i="5"/>
  <c r="AN424" i="5"/>
  <c r="AM424" i="5"/>
  <c r="AL424" i="5"/>
  <c r="AK424" i="5"/>
  <c r="AH424" i="5"/>
  <c r="AG424" i="5"/>
  <c r="D424" i="5"/>
  <c r="BH423" i="5"/>
  <c r="BG423" i="5"/>
  <c r="BF423" i="5"/>
  <c r="BF484" i="5" s="1"/>
  <c r="BE423" i="5"/>
  <c r="BE484" i="5" s="1"/>
  <c r="BD423" i="5"/>
  <c r="BC423" i="5"/>
  <c r="BB423" i="5"/>
  <c r="BA423" i="5"/>
  <c r="AZ423" i="5"/>
  <c r="AY423" i="5"/>
  <c r="AX423" i="5"/>
  <c r="AW423" i="5"/>
  <c r="AW484" i="5" s="1"/>
  <c r="AV423" i="5"/>
  <c r="AU423" i="5"/>
  <c r="AT423" i="5"/>
  <c r="AS423" i="5"/>
  <c r="AR423" i="5"/>
  <c r="AQ423" i="5"/>
  <c r="AP423" i="5"/>
  <c r="AP484" i="5" s="1"/>
  <c r="AO423" i="5"/>
  <c r="AN423" i="5"/>
  <c r="AM423" i="5"/>
  <c r="AL423" i="5"/>
  <c r="AK423" i="5"/>
  <c r="AH423" i="5"/>
  <c r="AG423" i="5"/>
  <c r="AG421" i="5"/>
  <c r="AN405" i="5"/>
  <c r="AK405" i="5"/>
  <c r="AD405" i="5"/>
  <c r="AC405" i="5"/>
  <c r="AB405" i="5"/>
  <c r="AA405" i="5"/>
  <c r="Z405" i="5"/>
  <c r="Y405" i="5"/>
  <c r="X405" i="5"/>
  <c r="W405" i="5"/>
  <c r="V405" i="5"/>
  <c r="U405" i="5"/>
  <c r="T405" i="5"/>
  <c r="S405" i="5"/>
  <c r="R405" i="5"/>
  <c r="Q405" i="5"/>
  <c r="P405" i="5"/>
  <c r="O405" i="5"/>
  <c r="N405" i="5"/>
  <c r="M405" i="5"/>
  <c r="L405" i="5"/>
  <c r="K405" i="5"/>
  <c r="J405" i="5"/>
  <c r="I405" i="5"/>
  <c r="H405" i="5"/>
  <c r="G405" i="5"/>
  <c r="BH404" i="5"/>
  <c r="BG404" i="5"/>
  <c r="BF404" i="5"/>
  <c r="BE404" i="5"/>
  <c r="BD404" i="5"/>
  <c r="BC404" i="5"/>
  <c r="BB404" i="5"/>
  <c r="BA404" i="5"/>
  <c r="AZ404" i="5"/>
  <c r="AY404" i="5"/>
  <c r="AX404" i="5"/>
  <c r="AW404" i="5"/>
  <c r="AV404" i="5"/>
  <c r="AU404" i="5"/>
  <c r="AT404" i="5"/>
  <c r="AS404" i="5"/>
  <c r="AR404" i="5"/>
  <c r="AQ404" i="5"/>
  <c r="AP404" i="5"/>
  <c r="AO404" i="5"/>
  <c r="AN404" i="5"/>
  <c r="AM404" i="5"/>
  <c r="AL404" i="5"/>
  <c r="AK404" i="5"/>
  <c r="AH404" i="5"/>
  <c r="AG404" i="5"/>
  <c r="BH403" i="5"/>
  <c r="BG403" i="5"/>
  <c r="BF403" i="5"/>
  <c r="BE403" i="5"/>
  <c r="BD403" i="5"/>
  <c r="BC403" i="5"/>
  <c r="BB403" i="5"/>
  <c r="BA403" i="5"/>
  <c r="AZ403" i="5"/>
  <c r="AY403" i="5"/>
  <c r="AX403" i="5"/>
  <c r="AW403" i="5"/>
  <c r="AV403" i="5"/>
  <c r="AU403" i="5"/>
  <c r="AT403" i="5"/>
  <c r="AS403" i="5"/>
  <c r="AR403" i="5"/>
  <c r="AQ403" i="5"/>
  <c r="AP403" i="5"/>
  <c r="AO403" i="5"/>
  <c r="AN403" i="5"/>
  <c r="AM403" i="5"/>
  <c r="AL403" i="5"/>
  <c r="AK403" i="5"/>
  <c r="AH403" i="5"/>
  <c r="AG403" i="5"/>
  <c r="BH402" i="5"/>
  <c r="BG402" i="5"/>
  <c r="BF402" i="5"/>
  <c r="BE402" i="5"/>
  <c r="BD402" i="5"/>
  <c r="BC402" i="5"/>
  <c r="BB402" i="5"/>
  <c r="BA402" i="5"/>
  <c r="AZ402" i="5"/>
  <c r="AY402" i="5"/>
  <c r="AX402" i="5"/>
  <c r="AW402" i="5"/>
  <c r="AV402" i="5"/>
  <c r="AU402" i="5"/>
  <c r="AT402" i="5"/>
  <c r="AS402" i="5"/>
  <c r="AR402" i="5"/>
  <c r="AQ402" i="5"/>
  <c r="AP402" i="5"/>
  <c r="AO402" i="5"/>
  <c r="AN402" i="5"/>
  <c r="AM402" i="5"/>
  <c r="AL402" i="5"/>
  <c r="AK402" i="5"/>
  <c r="AH402" i="5"/>
  <c r="AG402" i="5"/>
  <c r="BH401" i="5"/>
  <c r="BG401" i="5"/>
  <c r="BF401" i="5"/>
  <c r="BE401" i="5"/>
  <c r="BD401" i="5"/>
  <c r="BC401" i="5"/>
  <c r="BB401" i="5"/>
  <c r="BA401" i="5"/>
  <c r="AZ401" i="5"/>
  <c r="AY401" i="5"/>
  <c r="AX401" i="5"/>
  <c r="AW401" i="5"/>
  <c r="AV401" i="5"/>
  <c r="AU401" i="5"/>
  <c r="AT401" i="5"/>
  <c r="AS401" i="5"/>
  <c r="AR401" i="5"/>
  <c r="AQ401" i="5"/>
  <c r="AP401" i="5"/>
  <c r="AO401" i="5"/>
  <c r="AN401" i="5"/>
  <c r="AM401" i="5"/>
  <c r="AL401" i="5"/>
  <c r="AK401" i="5"/>
  <c r="AH401" i="5"/>
  <c r="AG401" i="5"/>
  <c r="BH400" i="5"/>
  <c r="BG400" i="5"/>
  <c r="BF400" i="5"/>
  <c r="BE400" i="5"/>
  <c r="BD400" i="5"/>
  <c r="BC400" i="5"/>
  <c r="BB400" i="5"/>
  <c r="BA400" i="5"/>
  <c r="AZ400" i="5"/>
  <c r="AY400" i="5"/>
  <c r="AX400" i="5"/>
  <c r="AW400" i="5"/>
  <c r="AV400" i="5"/>
  <c r="AU400" i="5"/>
  <c r="AT400" i="5"/>
  <c r="AS400" i="5"/>
  <c r="AR400" i="5"/>
  <c r="AQ400" i="5"/>
  <c r="AP400" i="5"/>
  <c r="AO400" i="5"/>
  <c r="AN400" i="5"/>
  <c r="AM400" i="5"/>
  <c r="AL400" i="5"/>
  <c r="AK400" i="5"/>
  <c r="AH400" i="5"/>
  <c r="AG400" i="5"/>
  <c r="BH399" i="5"/>
  <c r="BG399" i="5"/>
  <c r="BF399" i="5"/>
  <c r="BE399" i="5"/>
  <c r="BD399" i="5"/>
  <c r="BC399" i="5"/>
  <c r="BB399" i="5"/>
  <c r="BA399" i="5"/>
  <c r="AZ399" i="5"/>
  <c r="AY399" i="5"/>
  <c r="AX399" i="5"/>
  <c r="AW399" i="5"/>
  <c r="AV399" i="5"/>
  <c r="AU399" i="5"/>
  <c r="AT399" i="5"/>
  <c r="AS399" i="5"/>
  <c r="AR399" i="5"/>
  <c r="AQ399" i="5"/>
  <c r="AP399" i="5"/>
  <c r="AO399" i="5"/>
  <c r="AN399" i="5"/>
  <c r="AM399" i="5"/>
  <c r="AL399" i="5"/>
  <c r="AK399" i="5"/>
  <c r="AH399" i="5"/>
  <c r="AG399" i="5"/>
  <c r="BH398" i="5"/>
  <c r="BG398" i="5"/>
  <c r="BF398" i="5"/>
  <c r="BE398" i="5"/>
  <c r="BD398" i="5"/>
  <c r="BC398" i="5"/>
  <c r="BB398" i="5"/>
  <c r="BA398" i="5"/>
  <c r="AZ398" i="5"/>
  <c r="AY398" i="5"/>
  <c r="AX398" i="5"/>
  <c r="AW398" i="5"/>
  <c r="AV398" i="5"/>
  <c r="AU398" i="5"/>
  <c r="AT398" i="5"/>
  <c r="AS398" i="5"/>
  <c r="AR398" i="5"/>
  <c r="AQ398" i="5"/>
  <c r="AP398" i="5"/>
  <c r="AO398" i="5"/>
  <c r="AN398" i="5"/>
  <c r="AM398" i="5"/>
  <c r="AL398" i="5"/>
  <c r="AK398" i="5"/>
  <c r="AH398" i="5"/>
  <c r="AG398" i="5"/>
  <c r="BH397" i="5"/>
  <c r="BG397" i="5"/>
  <c r="BF397" i="5"/>
  <c r="BE397" i="5"/>
  <c r="BD397" i="5"/>
  <c r="BC397" i="5"/>
  <c r="BB397" i="5"/>
  <c r="BA397" i="5"/>
  <c r="AZ397" i="5"/>
  <c r="AY397" i="5"/>
  <c r="AX397" i="5"/>
  <c r="AW397" i="5"/>
  <c r="AV397" i="5"/>
  <c r="AU397" i="5"/>
  <c r="AT397" i="5"/>
  <c r="AS397" i="5"/>
  <c r="AR397" i="5"/>
  <c r="AQ397" i="5"/>
  <c r="AP397" i="5"/>
  <c r="AO397" i="5"/>
  <c r="AN397" i="5"/>
  <c r="AM397" i="5"/>
  <c r="AL397" i="5"/>
  <c r="AK397" i="5"/>
  <c r="AH397" i="5"/>
  <c r="AG397" i="5"/>
  <c r="BH396" i="5"/>
  <c r="BG396" i="5"/>
  <c r="BF396" i="5"/>
  <c r="BE396" i="5"/>
  <c r="BD396" i="5"/>
  <c r="BC396" i="5"/>
  <c r="BB396" i="5"/>
  <c r="BA396" i="5"/>
  <c r="AZ396" i="5"/>
  <c r="AY396" i="5"/>
  <c r="AX396" i="5"/>
  <c r="AW396" i="5"/>
  <c r="AV396" i="5"/>
  <c r="AU396" i="5"/>
  <c r="AT396" i="5"/>
  <c r="AS396" i="5"/>
  <c r="AR396" i="5"/>
  <c r="AQ396" i="5"/>
  <c r="AP396" i="5"/>
  <c r="AO396" i="5"/>
  <c r="AN396" i="5"/>
  <c r="AM396" i="5"/>
  <c r="AL396" i="5"/>
  <c r="AK396" i="5"/>
  <c r="AH396" i="5"/>
  <c r="AG396" i="5"/>
  <c r="BH395" i="5"/>
  <c r="BG395" i="5"/>
  <c r="BF395" i="5"/>
  <c r="BF405" i="5" s="1"/>
  <c r="BE395" i="5"/>
  <c r="BD395" i="5"/>
  <c r="BC395" i="5"/>
  <c r="BB395" i="5"/>
  <c r="BA395" i="5"/>
  <c r="AZ395" i="5"/>
  <c r="AY395" i="5"/>
  <c r="AX395" i="5"/>
  <c r="AW395" i="5"/>
  <c r="AW405" i="5" s="1"/>
  <c r="AV395" i="5"/>
  <c r="AU395" i="5"/>
  <c r="AT395" i="5"/>
  <c r="AS395" i="5"/>
  <c r="AR395" i="5"/>
  <c r="AQ395" i="5"/>
  <c r="AP395" i="5"/>
  <c r="AP405" i="5" s="1"/>
  <c r="AO395" i="5"/>
  <c r="AN395" i="5"/>
  <c r="AM395" i="5"/>
  <c r="AL395" i="5"/>
  <c r="AK395" i="5"/>
  <c r="AH395" i="5"/>
  <c r="AG395" i="5"/>
  <c r="BH394" i="5"/>
  <c r="BG394" i="5"/>
  <c r="BF394" i="5"/>
  <c r="BE394" i="5"/>
  <c r="BD394" i="5"/>
  <c r="BC394" i="5"/>
  <c r="BB394" i="5"/>
  <c r="BA394" i="5"/>
  <c r="AZ394" i="5"/>
  <c r="AZ405" i="5" s="1"/>
  <c r="AY394" i="5"/>
  <c r="AX394" i="5"/>
  <c r="AW394" i="5"/>
  <c r="AV394" i="5"/>
  <c r="AU394" i="5"/>
  <c r="AT394" i="5"/>
  <c r="AS394" i="5"/>
  <c r="AR394" i="5"/>
  <c r="AQ394" i="5"/>
  <c r="AP394" i="5"/>
  <c r="AO394" i="5"/>
  <c r="AN394" i="5"/>
  <c r="AM394" i="5"/>
  <c r="AL394" i="5"/>
  <c r="AK394" i="5"/>
  <c r="AH394" i="5"/>
  <c r="AG394" i="5"/>
  <c r="BH393" i="5"/>
  <c r="BH405" i="5" s="1"/>
  <c r="BG393" i="5"/>
  <c r="BF393" i="5"/>
  <c r="BE393" i="5"/>
  <c r="BE405" i="5" s="1"/>
  <c r="BD393" i="5"/>
  <c r="BC393" i="5"/>
  <c r="BC405" i="5" s="1"/>
  <c r="BB393" i="5"/>
  <c r="BB405" i="5" s="1"/>
  <c r="BA393" i="5"/>
  <c r="AZ393" i="5"/>
  <c r="AY393" i="5"/>
  <c r="AY405" i="5" s="1"/>
  <c r="AX393" i="5"/>
  <c r="AW393" i="5"/>
  <c r="AV393" i="5"/>
  <c r="AV405" i="5" s="1"/>
  <c r="AU393" i="5"/>
  <c r="AT393" i="5"/>
  <c r="AT405" i="5" s="1"/>
  <c r="AS393" i="5"/>
  <c r="AS405" i="5" s="1"/>
  <c r="AR393" i="5"/>
  <c r="AQ393" i="5"/>
  <c r="AQ405" i="5" s="1"/>
  <c r="AP393" i="5"/>
  <c r="AO393" i="5"/>
  <c r="AN393" i="5"/>
  <c r="AM393" i="5"/>
  <c r="AM405" i="5" s="1"/>
  <c r="AL406" i="5" s="1"/>
  <c r="AL393" i="5"/>
  <c r="AK393" i="5"/>
  <c r="AH393" i="5"/>
  <c r="AH405" i="5" s="1"/>
  <c r="B410" i="5" s="1"/>
  <c r="AG393" i="5"/>
  <c r="AG405" i="5" s="1"/>
  <c r="B409" i="5" s="1"/>
  <c r="AG391" i="5"/>
  <c r="B380" i="5"/>
  <c r="AD376" i="5"/>
  <c r="AC376" i="5"/>
  <c r="AB376" i="5"/>
  <c r="AA376" i="5"/>
  <c r="Z376" i="5"/>
  <c r="Y376" i="5"/>
  <c r="X376" i="5"/>
  <c r="W376" i="5"/>
  <c r="V376" i="5"/>
  <c r="U376" i="5"/>
  <c r="T376" i="5"/>
  <c r="S376" i="5"/>
  <c r="R376" i="5"/>
  <c r="Q376" i="5"/>
  <c r="P376" i="5"/>
  <c r="O376" i="5"/>
  <c r="N376" i="5"/>
  <c r="M376" i="5"/>
  <c r="L376" i="5"/>
  <c r="K376" i="5"/>
  <c r="J376" i="5"/>
  <c r="I376" i="5"/>
  <c r="H376" i="5"/>
  <c r="G376" i="5"/>
  <c r="BH375" i="5"/>
  <c r="BG375" i="5"/>
  <c r="BF375" i="5"/>
  <c r="BE375" i="5"/>
  <c r="BD375" i="5"/>
  <c r="BC375" i="5"/>
  <c r="BB375" i="5"/>
  <c r="BA375" i="5"/>
  <c r="AZ375" i="5"/>
  <c r="AY375" i="5"/>
  <c r="AX375" i="5"/>
  <c r="AW375" i="5"/>
  <c r="AV375" i="5"/>
  <c r="AU375" i="5"/>
  <c r="AT375" i="5"/>
  <c r="AS375" i="5"/>
  <c r="AR375" i="5"/>
  <c r="AQ375" i="5"/>
  <c r="AP375" i="5"/>
  <c r="AO375" i="5"/>
  <c r="AN375" i="5"/>
  <c r="AM375" i="5"/>
  <c r="AL375" i="5"/>
  <c r="AK375" i="5"/>
  <c r="AH375" i="5"/>
  <c r="AG375" i="5"/>
  <c r="BH374" i="5"/>
  <c r="BG374" i="5"/>
  <c r="BF374" i="5"/>
  <c r="BE374" i="5"/>
  <c r="BD374" i="5"/>
  <c r="BC374" i="5"/>
  <c r="BB374" i="5"/>
  <c r="BA374" i="5"/>
  <c r="AZ374" i="5"/>
  <c r="AY374" i="5"/>
  <c r="AX374" i="5"/>
  <c r="AW374" i="5"/>
  <c r="AV374" i="5"/>
  <c r="AU374" i="5"/>
  <c r="AT374" i="5"/>
  <c r="AS374" i="5"/>
  <c r="AR374" i="5"/>
  <c r="AQ374" i="5"/>
  <c r="AP374" i="5"/>
  <c r="AO374" i="5"/>
  <c r="AN374" i="5"/>
  <c r="AM374" i="5"/>
  <c r="AL374" i="5"/>
  <c r="AK374" i="5"/>
  <c r="AH374" i="5"/>
  <c r="AG374" i="5"/>
  <c r="BH373" i="5"/>
  <c r="BG373" i="5"/>
  <c r="BF373" i="5"/>
  <c r="BE373" i="5"/>
  <c r="BD373" i="5"/>
  <c r="BC373" i="5"/>
  <c r="BB373" i="5"/>
  <c r="BA373" i="5"/>
  <c r="AZ373" i="5"/>
  <c r="AY373" i="5"/>
  <c r="AX373" i="5"/>
  <c r="AW373" i="5"/>
  <c r="AV373" i="5"/>
  <c r="AU373" i="5"/>
  <c r="AT373" i="5"/>
  <c r="AS373" i="5"/>
  <c r="AR373" i="5"/>
  <c r="AQ373" i="5"/>
  <c r="AP373" i="5"/>
  <c r="AO373" i="5"/>
  <c r="AN373" i="5"/>
  <c r="AM373" i="5"/>
  <c r="AL373" i="5"/>
  <c r="AK373" i="5"/>
  <c r="AH373" i="5"/>
  <c r="AG373" i="5"/>
  <c r="BH372" i="5"/>
  <c r="BG372" i="5"/>
  <c r="BF372" i="5"/>
  <c r="BE372" i="5"/>
  <c r="BD372" i="5"/>
  <c r="BC372" i="5"/>
  <c r="BB372" i="5"/>
  <c r="BA372" i="5"/>
  <c r="AZ372" i="5"/>
  <c r="AY372" i="5"/>
  <c r="AX372" i="5"/>
  <c r="AW372" i="5"/>
  <c r="AV372" i="5"/>
  <c r="AU372" i="5"/>
  <c r="AT372" i="5"/>
  <c r="AS372" i="5"/>
  <c r="AR372" i="5"/>
  <c r="AQ372" i="5"/>
  <c r="AP372" i="5"/>
  <c r="AO372" i="5"/>
  <c r="AN372" i="5"/>
  <c r="AM372" i="5"/>
  <c r="AL372" i="5"/>
  <c r="AK372" i="5"/>
  <c r="AH372" i="5"/>
  <c r="AG372" i="5"/>
  <c r="BH371" i="5"/>
  <c r="BG371" i="5"/>
  <c r="BF371" i="5"/>
  <c r="BE371" i="5"/>
  <c r="BD371" i="5"/>
  <c r="BC371" i="5"/>
  <c r="BB371" i="5"/>
  <c r="BA371" i="5"/>
  <c r="AZ371" i="5"/>
  <c r="AY371" i="5"/>
  <c r="AX371" i="5"/>
  <c r="AW371" i="5"/>
  <c r="AV371" i="5"/>
  <c r="AU371" i="5"/>
  <c r="AT371" i="5"/>
  <c r="AS371" i="5"/>
  <c r="AR371" i="5"/>
  <c r="AQ371" i="5"/>
  <c r="AP371" i="5"/>
  <c r="AO371" i="5"/>
  <c r="AN371" i="5"/>
  <c r="AM371" i="5"/>
  <c r="AL371" i="5"/>
  <c r="AK371" i="5"/>
  <c r="AH371" i="5"/>
  <c r="AG371" i="5"/>
  <c r="BH370" i="5"/>
  <c r="BG370" i="5"/>
  <c r="BF370" i="5"/>
  <c r="BE370" i="5"/>
  <c r="BD370" i="5"/>
  <c r="BC370" i="5"/>
  <c r="BB370" i="5"/>
  <c r="BA370" i="5"/>
  <c r="AZ370" i="5"/>
  <c r="AY370" i="5"/>
  <c r="AX370" i="5"/>
  <c r="AW370" i="5"/>
  <c r="AV370" i="5"/>
  <c r="AU370" i="5"/>
  <c r="AT370" i="5"/>
  <c r="AS370" i="5"/>
  <c r="AR370" i="5"/>
  <c r="AQ370" i="5"/>
  <c r="AP370" i="5"/>
  <c r="AO370" i="5"/>
  <c r="AN370" i="5"/>
  <c r="AM370" i="5"/>
  <c r="AL370" i="5"/>
  <c r="AK370" i="5"/>
  <c r="AH370" i="5"/>
  <c r="AG370" i="5"/>
  <c r="BH369" i="5"/>
  <c r="BG369" i="5"/>
  <c r="BF369" i="5"/>
  <c r="BE369" i="5"/>
  <c r="BD369" i="5"/>
  <c r="BC369" i="5"/>
  <c r="BB369" i="5"/>
  <c r="BA369" i="5"/>
  <c r="AZ369" i="5"/>
  <c r="AY369" i="5"/>
  <c r="AX369" i="5"/>
  <c r="AW369" i="5"/>
  <c r="AV369" i="5"/>
  <c r="AU369" i="5"/>
  <c r="AT369" i="5"/>
  <c r="AS369" i="5"/>
  <c r="AR369" i="5"/>
  <c r="AQ369" i="5"/>
  <c r="AP369" i="5"/>
  <c r="AO369" i="5"/>
  <c r="AN369" i="5"/>
  <c r="AM369" i="5"/>
  <c r="AL369" i="5"/>
  <c r="AK369" i="5"/>
  <c r="AH369" i="5"/>
  <c r="AG369" i="5"/>
  <c r="BH368" i="5"/>
  <c r="BG368" i="5"/>
  <c r="BF368" i="5"/>
  <c r="BE368" i="5"/>
  <c r="BD368" i="5"/>
  <c r="BC368" i="5"/>
  <c r="BB368" i="5"/>
  <c r="BA368" i="5"/>
  <c r="AZ368" i="5"/>
  <c r="AY368" i="5"/>
  <c r="AX368" i="5"/>
  <c r="AW368" i="5"/>
  <c r="AV368" i="5"/>
  <c r="AU368" i="5"/>
  <c r="AT368" i="5"/>
  <c r="AS368" i="5"/>
  <c r="AR368" i="5"/>
  <c r="AQ368" i="5"/>
  <c r="AP368" i="5"/>
  <c r="AO368" i="5"/>
  <c r="AN368" i="5"/>
  <c r="AM368" i="5"/>
  <c r="AL368" i="5"/>
  <c r="AK368" i="5"/>
  <c r="AH368" i="5"/>
  <c r="AG368" i="5"/>
  <c r="BH367" i="5"/>
  <c r="BG367" i="5"/>
  <c r="BF367" i="5"/>
  <c r="BE367" i="5"/>
  <c r="BD367" i="5"/>
  <c r="BC367" i="5"/>
  <c r="BB367" i="5"/>
  <c r="BA367" i="5"/>
  <c r="AZ367" i="5"/>
  <c r="AY367" i="5"/>
  <c r="AX367" i="5"/>
  <c r="AW367" i="5"/>
  <c r="AV367" i="5"/>
  <c r="AU367" i="5"/>
  <c r="AT367" i="5"/>
  <c r="AS367" i="5"/>
  <c r="AR367" i="5"/>
  <c r="AQ367" i="5"/>
  <c r="AP367" i="5"/>
  <c r="AO367" i="5"/>
  <c r="AN367" i="5"/>
  <c r="AM367" i="5"/>
  <c r="AL367" i="5"/>
  <c r="AK367" i="5"/>
  <c r="AH367" i="5"/>
  <c r="AG367" i="5"/>
  <c r="BH366" i="5"/>
  <c r="BG366" i="5"/>
  <c r="BF366" i="5"/>
  <c r="BE366" i="5"/>
  <c r="BD366" i="5"/>
  <c r="BC366" i="5"/>
  <c r="BB366" i="5"/>
  <c r="BA366" i="5"/>
  <c r="AZ366" i="5"/>
  <c r="AY366" i="5"/>
  <c r="AX366" i="5"/>
  <c r="AW366" i="5"/>
  <c r="AV366" i="5"/>
  <c r="AU366" i="5"/>
  <c r="AT366" i="5"/>
  <c r="AS366" i="5"/>
  <c r="AR366" i="5"/>
  <c r="AQ366" i="5"/>
  <c r="AP366" i="5"/>
  <c r="AO366" i="5"/>
  <c r="AN366" i="5"/>
  <c r="AM366" i="5"/>
  <c r="AL366" i="5"/>
  <c r="AK366" i="5"/>
  <c r="AH366" i="5"/>
  <c r="AG366" i="5"/>
  <c r="BH365" i="5"/>
  <c r="BG365" i="5"/>
  <c r="BF365" i="5"/>
  <c r="BE365" i="5"/>
  <c r="BD365" i="5"/>
  <c r="BC365" i="5"/>
  <c r="BB365" i="5"/>
  <c r="BA365" i="5"/>
  <c r="AZ365" i="5"/>
  <c r="AY365" i="5"/>
  <c r="AX365" i="5"/>
  <c r="AW365" i="5"/>
  <c r="AV365" i="5"/>
  <c r="AU365" i="5"/>
  <c r="AT365" i="5"/>
  <c r="AS365" i="5"/>
  <c r="AR365" i="5"/>
  <c r="AQ365" i="5"/>
  <c r="AP365" i="5"/>
  <c r="AO365" i="5"/>
  <c r="AN365" i="5"/>
  <c r="AM365" i="5"/>
  <c r="AL365" i="5"/>
  <c r="AK365" i="5"/>
  <c r="AH365" i="5"/>
  <c r="AG365" i="5"/>
  <c r="BH364" i="5"/>
  <c r="BG364" i="5"/>
  <c r="BF364" i="5"/>
  <c r="BE364" i="5"/>
  <c r="BD364" i="5"/>
  <c r="BC364" i="5"/>
  <c r="BB364" i="5"/>
  <c r="BA364" i="5"/>
  <c r="AZ364" i="5"/>
  <c r="AY364" i="5"/>
  <c r="AX364" i="5"/>
  <c r="AW364" i="5"/>
  <c r="AV364" i="5"/>
  <c r="AU364" i="5"/>
  <c r="AT364" i="5"/>
  <c r="AS364" i="5"/>
  <c r="AR364" i="5"/>
  <c r="AQ364" i="5"/>
  <c r="AP364" i="5"/>
  <c r="AO364" i="5"/>
  <c r="AN364" i="5"/>
  <c r="AM364" i="5"/>
  <c r="AL364" i="5"/>
  <c r="AK364" i="5"/>
  <c r="AH364" i="5"/>
  <c r="AG364" i="5"/>
  <c r="BH363" i="5"/>
  <c r="BG363" i="5"/>
  <c r="BF363" i="5"/>
  <c r="BE363" i="5"/>
  <c r="BD363" i="5"/>
  <c r="BC363" i="5"/>
  <c r="BB363" i="5"/>
  <c r="BA363" i="5"/>
  <c r="AZ363" i="5"/>
  <c r="AY363" i="5"/>
  <c r="AX363" i="5"/>
  <c r="AW363" i="5"/>
  <c r="AV363" i="5"/>
  <c r="AU363" i="5"/>
  <c r="AT363" i="5"/>
  <c r="AS363" i="5"/>
  <c r="AR363" i="5"/>
  <c r="AQ363" i="5"/>
  <c r="AP363" i="5"/>
  <c r="AO363" i="5"/>
  <c r="AN363" i="5"/>
  <c r="AM363" i="5"/>
  <c r="AL363" i="5"/>
  <c r="AK363" i="5"/>
  <c r="AH363" i="5"/>
  <c r="AG363" i="5"/>
  <c r="BH362" i="5"/>
  <c r="BG362" i="5"/>
  <c r="BF362" i="5"/>
  <c r="BE362" i="5"/>
  <c r="BD362" i="5"/>
  <c r="BC362" i="5"/>
  <c r="BB362" i="5"/>
  <c r="BA362" i="5"/>
  <c r="AZ362" i="5"/>
  <c r="AY362" i="5"/>
  <c r="AX362" i="5"/>
  <c r="AW362" i="5"/>
  <c r="AV362" i="5"/>
  <c r="AU362" i="5"/>
  <c r="AT362" i="5"/>
  <c r="AS362" i="5"/>
  <c r="AR362" i="5"/>
  <c r="AQ362" i="5"/>
  <c r="AP362" i="5"/>
  <c r="AO362" i="5"/>
  <c r="AN362" i="5"/>
  <c r="AM362" i="5"/>
  <c r="AL362" i="5"/>
  <c r="AK362" i="5"/>
  <c r="AH362" i="5"/>
  <c r="AG362" i="5"/>
  <c r="BH361" i="5"/>
  <c r="BG361" i="5"/>
  <c r="BF361" i="5"/>
  <c r="BE361" i="5"/>
  <c r="BD361" i="5"/>
  <c r="BC361" i="5"/>
  <c r="BB361" i="5"/>
  <c r="BA361" i="5"/>
  <c r="AZ361" i="5"/>
  <c r="AY361" i="5"/>
  <c r="AX361" i="5"/>
  <c r="AW361" i="5"/>
  <c r="AV361" i="5"/>
  <c r="AU361" i="5"/>
  <c r="AT361" i="5"/>
  <c r="AS361" i="5"/>
  <c r="AR361" i="5"/>
  <c r="AQ361" i="5"/>
  <c r="AP361" i="5"/>
  <c r="AO361" i="5"/>
  <c r="AN361" i="5"/>
  <c r="AM361" i="5"/>
  <c r="AL361" i="5"/>
  <c r="AK361" i="5"/>
  <c r="AH361" i="5"/>
  <c r="AG361" i="5"/>
  <c r="BH360" i="5"/>
  <c r="BG360" i="5"/>
  <c r="BF360" i="5"/>
  <c r="BE360" i="5"/>
  <c r="BD360" i="5"/>
  <c r="BC360" i="5"/>
  <c r="BB360" i="5"/>
  <c r="BA360" i="5"/>
  <c r="AZ360" i="5"/>
  <c r="AY360" i="5"/>
  <c r="AX360" i="5"/>
  <c r="AW360" i="5"/>
  <c r="AV360" i="5"/>
  <c r="AU360" i="5"/>
  <c r="AT360" i="5"/>
  <c r="AS360" i="5"/>
  <c r="AR360" i="5"/>
  <c r="AQ360" i="5"/>
  <c r="AP360" i="5"/>
  <c r="AO360" i="5"/>
  <c r="AN360" i="5"/>
  <c r="AM360" i="5"/>
  <c r="AL360" i="5"/>
  <c r="AK360" i="5"/>
  <c r="AH360" i="5"/>
  <c r="AG360" i="5"/>
  <c r="BH359" i="5"/>
  <c r="BG359" i="5"/>
  <c r="BF359" i="5"/>
  <c r="BE359" i="5"/>
  <c r="BD359" i="5"/>
  <c r="BC359" i="5"/>
  <c r="BB359" i="5"/>
  <c r="BA359" i="5"/>
  <c r="AZ359" i="5"/>
  <c r="AY359" i="5"/>
  <c r="AX359" i="5"/>
  <c r="AW359" i="5"/>
  <c r="AV359" i="5"/>
  <c r="AU359" i="5"/>
  <c r="AT359" i="5"/>
  <c r="AS359" i="5"/>
  <c r="AR359" i="5"/>
  <c r="AQ359" i="5"/>
  <c r="AP359" i="5"/>
  <c r="AO359" i="5"/>
  <c r="AN359" i="5"/>
  <c r="AM359" i="5"/>
  <c r="AL359" i="5"/>
  <c r="AK359" i="5"/>
  <c r="AH359" i="5"/>
  <c r="AG359" i="5"/>
  <c r="BH358" i="5"/>
  <c r="BG358" i="5"/>
  <c r="BF358" i="5"/>
  <c r="BE358" i="5"/>
  <c r="BD358" i="5"/>
  <c r="BC358" i="5"/>
  <c r="BB358" i="5"/>
  <c r="BA358" i="5"/>
  <c r="AZ358" i="5"/>
  <c r="AY358" i="5"/>
  <c r="AX358" i="5"/>
  <c r="AW358" i="5"/>
  <c r="AV358" i="5"/>
  <c r="AU358" i="5"/>
  <c r="AT358" i="5"/>
  <c r="AS358" i="5"/>
  <c r="AR358" i="5"/>
  <c r="AQ358" i="5"/>
  <c r="AP358" i="5"/>
  <c r="AO358" i="5"/>
  <c r="AN358" i="5"/>
  <c r="AM358" i="5"/>
  <c r="AL358" i="5"/>
  <c r="AK358" i="5"/>
  <c r="AH358" i="5"/>
  <c r="AG358" i="5"/>
  <c r="BH357" i="5"/>
  <c r="BG357" i="5"/>
  <c r="BF357" i="5"/>
  <c r="BE357" i="5"/>
  <c r="BD357" i="5"/>
  <c r="BC357" i="5"/>
  <c r="BB357" i="5"/>
  <c r="BA357" i="5"/>
  <c r="AZ357" i="5"/>
  <c r="AY357" i="5"/>
  <c r="AX357" i="5"/>
  <c r="AW357" i="5"/>
  <c r="AV357" i="5"/>
  <c r="AU357" i="5"/>
  <c r="AT357" i="5"/>
  <c r="AS357" i="5"/>
  <c r="AR357" i="5"/>
  <c r="AQ357" i="5"/>
  <c r="AP357" i="5"/>
  <c r="AO357" i="5"/>
  <c r="AN357" i="5"/>
  <c r="AM357" i="5"/>
  <c r="AL357" i="5"/>
  <c r="AK357" i="5"/>
  <c r="AH357" i="5"/>
  <c r="AG357" i="5"/>
  <c r="BH356" i="5"/>
  <c r="BG356" i="5"/>
  <c r="BF356" i="5"/>
  <c r="BE356" i="5"/>
  <c r="BD356" i="5"/>
  <c r="BC356" i="5"/>
  <c r="BB356" i="5"/>
  <c r="BA356" i="5"/>
  <c r="AZ356" i="5"/>
  <c r="AY356" i="5"/>
  <c r="AX356" i="5"/>
  <c r="AW356" i="5"/>
  <c r="AV356" i="5"/>
  <c r="AU356" i="5"/>
  <c r="AT356" i="5"/>
  <c r="AS356" i="5"/>
  <c r="AR356" i="5"/>
  <c r="AQ356" i="5"/>
  <c r="AP356" i="5"/>
  <c r="AO356" i="5"/>
  <c r="AN356" i="5"/>
  <c r="AM356" i="5"/>
  <c r="AL356" i="5"/>
  <c r="AK356" i="5"/>
  <c r="AH356" i="5"/>
  <c r="AG356" i="5"/>
  <c r="BH355" i="5"/>
  <c r="BG355" i="5"/>
  <c r="BF355" i="5"/>
  <c r="BE355" i="5"/>
  <c r="BD355" i="5"/>
  <c r="BC355" i="5"/>
  <c r="BB355" i="5"/>
  <c r="BA355" i="5"/>
  <c r="AZ355" i="5"/>
  <c r="AY355" i="5"/>
  <c r="AX355" i="5"/>
  <c r="AW355" i="5"/>
  <c r="AV355" i="5"/>
  <c r="AU355" i="5"/>
  <c r="AT355" i="5"/>
  <c r="AS355" i="5"/>
  <c r="AR355" i="5"/>
  <c r="AQ355" i="5"/>
  <c r="AP355" i="5"/>
  <c r="AO355" i="5"/>
  <c r="AN355" i="5"/>
  <c r="AM355" i="5"/>
  <c r="AL355" i="5"/>
  <c r="AK355" i="5"/>
  <c r="AH355" i="5"/>
  <c r="AG355" i="5"/>
  <c r="BH354" i="5"/>
  <c r="BG354" i="5"/>
  <c r="BF354" i="5"/>
  <c r="BE354" i="5"/>
  <c r="BD354" i="5"/>
  <c r="BC354" i="5"/>
  <c r="BB354" i="5"/>
  <c r="BA354" i="5"/>
  <c r="AZ354" i="5"/>
  <c r="AY354" i="5"/>
  <c r="AX354" i="5"/>
  <c r="AW354" i="5"/>
  <c r="AV354" i="5"/>
  <c r="AU354" i="5"/>
  <c r="AT354" i="5"/>
  <c r="AS354" i="5"/>
  <c r="AR354" i="5"/>
  <c r="AQ354" i="5"/>
  <c r="AP354" i="5"/>
  <c r="AO354" i="5"/>
  <c r="AN354" i="5"/>
  <c r="AM354" i="5"/>
  <c r="AL354" i="5"/>
  <c r="AK354" i="5"/>
  <c r="AH354" i="5"/>
  <c r="AG354" i="5"/>
  <c r="BH353" i="5"/>
  <c r="BG353" i="5"/>
  <c r="BF353" i="5"/>
  <c r="BE353" i="5"/>
  <c r="BD353" i="5"/>
  <c r="BC353" i="5"/>
  <c r="BB353" i="5"/>
  <c r="BA353" i="5"/>
  <c r="AZ353" i="5"/>
  <c r="AY353" i="5"/>
  <c r="AX353" i="5"/>
  <c r="AW353" i="5"/>
  <c r="AV353" i="5"/>
  <c r="AU353" i="5"/>
  <c r="AT353" i="5"/>
  <c r="AS353" i="5"/>
  <c r="AR353" i="5"/>
  <c r="AQ353" i="5"/>
  <c r="AP353" i="5"/>
  <c r="AO353" i="5"/>
  <c r="AN353" i="5"/>
  <c r="AM353" i="5"/>
  <c r="AL353" i="5"/>
  <c r="AK353" i="5"/>
  <c r="AH353" i="5"/>
  <c r="AG353" i="5"/>
  <c r="BH352" i="5"/>
  <c r="BG352" i="5"/>
  <c r="BF352" i="5"/>
  <c r="BE352" i="5"/>
  <c r="BD352" i="5"/>
  <c r="BC352" i="5"/>
  <c r="BB352" i="5"/>
  <c r="BA352" i="5"/>
  <c r="AZ352" i="5"/>
  <c r="AY352" i="5"/>
  <c r="AX352" i="5"/>
  <c r="AW352" i="5"/>
  <c r="AV352" i="5"/>
  <c r="AU352" i="5"/>
  <c r="AT352" i="5"/>
  <c r="AS352" i="5"/>
  <c r="AR352" i="5"/>
  <c r="AQ352" i="5"/>
  <c r="AP352" i="5"/>
  <c r="AP376" i="5" s="1"/>
  <c r="AO352" i="5"/>
  <c r="AN352" i="5"/>
  <c r="AM352" i="5"/>
  <c r="AL352" i="5"/>
  <c r="AK352" i="5"/>
  <c r="AH352" i="5"/>
  <c r="AG352" i="5"/>
  <c r="BH351" i="5"/>
  <c r="BG351" i="5"/>
  <c r="BF351" i="5"/>
  <c r="BE351" i="5"/>
  <c r="BD351" i="5"/>
  <c r="BC351" i="5"/>
  <c r="BB351" i="5"/>
  <c r="BA351" i="5"/>
  <c r="AZ351" i="5"/>
  <c r="AY351" i="5"/>
  <c r="AY376" i="5" s="1"/>
  <c r="AX351" i="5"/>
  <c r="AW351" i="5"/>
  <c r="AV351" i="5"/>
  <c r="AU351" i="5"/>
  <c r="AT351" i="5"/>
  <c r="AS351" i="5"/>
  <c r="AS376" i="5" s="1"/>
  <c r="AR351" i="5"/>
  <c r="AQ351" i="5"/>
  <c r="AQ376" i="5" s="1"/>
  <c r="AP351" i="5"/>
  <c r="AO351" i="5"/>
  <c r="AN351" i="5"/>
  <c r="AM351" i="5"/>
  <c r="AL351" i="5"/>
  <c r="AK351" i="5"/>
  <c r="AH351" i="5"/>
  <c r="AG351" i="5"/>
  <c r="AG376" i="5" s="1"/>
  <c r="BH350" i="5"/>
  <c r="BG350" i="5"/>
  <c r="BF350" i="5"/>
  <c r="BE350" i="5"/>
  <c r="BD350" i="5"/>
  <c r="BC350" i="5"/>
  <c r="BB350" i="5"/>
  <c r="BA350" i="5"/>
  <c r="AZ350" i="5"/>
  <c r="AY350" i="5"/>
  <c r="AX350" i="5"/>
  <c r="AW350" i="5"/>
  <c r="AV350" i="5"/>
  <c r="AU350" i="5"/>
  <c r="AT350" i="5"/>
  <c r="AS350" i="5"/>
  <c r="AR350" i="5"/>
  <c r="AQ350" i="5"/>
  <c r="AP350" i="5"/>
  <c r="AO350" i="5"/>
  <c r="AN350" i="5"/>
  <c r="AM350" i="5"/>
  <c r="AL350" i="5"/>
  <c r="AK350" i="5"/>
  <c r="AH350" i="5"/>
  <c r="AG350" i="5"/>
  <c r="BH349" i="5"/>
  <c r="BG349" i="5"/>
  <c r="BF349" i="5"/>
  <c r="BE349" i="5"/>
  <c r="BE376" i="5" s="1"/>
  <c r="BD349" i="5"/>
  <c r="BC349" i="5"/>
  <c r="BC376" i="5" s="1"/>
  <c r="BB349" i="5"/>
  <c r="BB376" i="5" s="1"/>
  <c r="BA349" i="5"/>
  <c r="AZ349" i="5"/>
  <c r="AY349" i="5"/>
  <c r="AX349" i="5"/>
  <c r="AW349" i="5"/>
  <c r="AW376" i="5" s="1"/>
  <c r="AV349" i="5"/>
  <c r="AV376" i="5" s="1"/>
  <c r="AU349" i="5"/>
  <c r="AT349" i="5"/>
  <c r="AS349" i="5"/>
  <c r="AR349" i="5"/>
  <c r="AQ349" i="5"/>
  <c r="AP349" i="5"/>
  <c r="AO349" i="5"/>
  <c r="AN349" i="5"/>
  <c r="AN376" i="5" s="1"/>
  <c r="AM349" i="5"/>
  <c r="AL349" i="5"/>
  <c r="AK349" i="5"/>
  <c r="AH349" i="5"/>
  <c r="AG349" i="5"/>
  <c r="AG347" i="5"/>
  <c r="AV334" i="5"/>
  <c r="AT334" i="5"/>
  <c r="AS334" i="5"/>
  <c r="AQ334" i="5"/>
  <c r="AD334" i="5"/>
  <c r="AC334" i="5"/>
  <c r="AB334" i="5"/>
  <c r="AA334" i="5"/>
  <c r="Z334" i="5"/>
  <c r="Y334" i="5"/>
  <c r="X334" i="5"/>
  <c r="W334" i="5"/>
  <c r="V334" i="5"/>
  <c r="U334" i="5"/>
  <c r="T334" i="5"/>
  <c r="S334" i="5"/>
  <c r="R334" i="5"/>
  <c r="Q334" i="5"/>
  <c r="P334" i="5"/>
  <c r="O334" i="5"/>
  <c r="N334" i="5"/>
  <c r="M334" i="5"/>
  <c r="L334" i="5"/>
  <c r="K334" i="5"/>
  <c r="J334" i="5"/>
  <c r="I334" i="5"/>
  <c r="H334" i="5"/>
  <c r="G334" i="5"/>
  <c r="BH333" i="5"/>
  <c r="BG333" i="5"/>
  <c r="BF333" i="5"/>
  <c r="BE333" i="5"/>
  <c r="BD333" i="5"/>
  <c r="BC333" i="5"/>
  <c r="BB333" i="5"/>
  <c r="BA333" i="5"/>
  <c r="AZ333" i="5"/>
  <c r="AY333" i="5"/>
  <c r="AX333" i="5"/>
  <c r="AW333" i="5"/>
  <c r="AV333" i="5"/>
  <c r="AU333" i="5"/>
  <c r="AT333" i="5"/>
  <c r="AS333" i="5"/>
  <c r="AR333" i="5"/>
  <c r="AQ333" i="5"/>
  <c r="AP333" i="5"/>
  <c r="AO333" i="5"/>
  <c r="AN333" i="5"/>
  <c r="AM333" i="5"/>
  <c r="AL333" i="5"/>
  <c r="AK333" i="5"/>
  <c r="AH333" i="5"/>
  <c r="AG333" i="5"/>
  <c r="BH332" i="5"/>
  <c r="BG332" i="5"/>
  <c r="BF332" i="5"/>
  <c r="BE332" i="5"/>
  <c r="BD332" i="5"/>
  <c r="BC332" i="5"/>
  <c r="BB332" i="5"/>
  <c r="BA332" i="5"/>
  <c r="AZ332" i="5"/>
  <c r="AY332" i="5"/>
  <c r="AX332" i="5"/>
  <c r="AW332" i="5"/>
  <c r="AV332" i="5"/>
  <c r="AU332" i="5"/>
  <c r="AT332" i="5"/>
  <c r="AS332" i="5"/>
  <c r="AR332" i="5"/>
  <c r="AQ332" i="5"/>
  <c r="AP332" i="5"/>
  <c r="AO332" i="5"/>
  <c r="AN332" i="5"/>
  <c r="AM332" i="5"/>
  <c r="AL332" i="5"/>
  <c r="AK332" i="5"/>
  <c r="AH332" i="5"/>
  <c r="AG332" i="5"/>
  <c r="BH331" i="5"/>
  <c r="BG331" i="5"/>
  <c r="BF331" i="5"/>
  <c r="BE331" i="5"/>
  <c r="BD331" i="5"/>
  <c r="BC331" i="5"/>
  <c r="BB331" i="5"/>
  <c r="BA331" i="5"/>
  <c r="AZ331" i="5"/>
  <c r="AY331" i="5"/>
  <c r="AX331" i="5"/>
  <c r="AW331" i="5"/>
  <c r="AV331" i="5"/>
  <c r="AU331" i="5"/>
  <c r="AT331" i="5"/>
  <c r="AS331" i="5"/>
  <c r="AR331" i="5"/>
  <c r="AQ331" i="5"/>
  <c r="AP331" i="5"/>
  <c r="AO331" i="5"/>
  <c r="AN331" i="5"/>
  <c r="AM331" i="5"/>
  <c r="AL331" i="5"/>
  <c r="AK331" i="5"/>
  <c r="AH331" i="5"/>
  <c r="AG331" i="5"/>
  <c r="BH330" i="5"/>
  <c r="BG330" i="5"/>
  <c r="BF330" i="5"/>
  <c r="BE330" i="5"/>
  <c r="BD330" i="5"/>
  <c r="BC330" i="5"/>
  <c r="BB330" i="5"/>
  <c r="BA330" i="5"/>
  <c r="AZ330" i="5"/>
  <c r="AY330" i="5"/>
  <c r="AX330" i="5"/>
  <c r="AW330" i="5"/>
  <c r="AV330" i="5"/>
  <c r="AU330" i="5"/>
  <c r="AT330" i="5"/>
  <c r="AS330" i="5"/>
  <c r="AR330" i="5"/>
  <c r="AQ330" i="5"/>
  <c r="AP330" i="5"/>
  <c r="AO330" i="5"/>
  <c r="AN330" i="5"/>
  <c r="AM330" i="5"/>
  <c r="AL330" i="5"/>
  <c r="AK330" i="5"/>
  <c r="AH330" i="5"/>
  <c r="AG330" i="5"/>
  <c r="BH329" i="5"/>
  <c r="BG329" i="5"/>
  <c r="BF329" i="5"/>
  <c r="BE329" i="5"/>
  <c r="BD329" i="5"/>
  <c r="BC329" i="5"/>
  <c r="BB329" i="5"/>
  <c r="BA329" i="5"/>
  <c r="AZ329" i="5"/>
  <c r="AY329" i="5"/>
  <c r="AX329" i="5"/>
  <c r="AW329" i="5"/>
  <c r="AV329" i="5"/>
  <c r="AU329" i="5"/>
  <c r="AT329" i="5"/>
  <c r="AS329" i="5"/>
  <c r="AR329" i="5"/>
  <c r="AQ329" i="5"/>
  <c r="AP329" i="5"/>
  <c r="AO329" i="5"/>
  <c r="AN329" i="5"/>
  <c r="AM329" i="5"/>
  <c r="AL329" i="5"/>
  <c r="AK329" i="5"/>
  <c r="AH329" i="5"/>
  <c r="AG329" i="5"/>
  <c r="BH328" i="5"/>
  <c r="BG328" i="5"/>
  <c r="BF328" i="5"/>
  <c r="BE328" i="5"/>
  <c r="BD328" i="5"/>
  <c r="BC328" i="5"/>
  <c r="BB328" i="5"/>
  <c r="BA328" i="5"/>
  <c r="AZ328" i="5"/>
  <c r="AY328" i="5"/>
  <c r="AX328" i="5"/>
  <c r="AW328" i="5"/>
  <c r="AV328" i="5"/>
  <c r="AU328" i="5"/>
  <c r="AT328" i="5"/>
  <c r="AS328" i="5"/>
  <c r="AR328" i="5"/>
  <c r="AQ328" i="5"/>
  <c r="AP328" i="5"/>
  <c r="AO328" i="5"/>
  <c r="AN328" i="5"/>
  <c r="AM328" i="5"/>
  <c r="AL328" i="5"/>
  <c r="AK328" i="5"/>
  <c r="AH328" i="5"/>
  <c r="AG328" i="5"/>
  <c r="BH327" i="5"/>
  <c r="BG327" i="5"/>
  <c r="BF327" i="5"/>
  <c r="BE327" i="5"/>
  <c r="BD327" i="5"/>
  <c r="BC327" i="5"/>
  <c r="BC334" i="5" s="1"/>
  <c r="BB327" i="5"/>
  <c r="BA327" i="5"/>
  <c r="AZ327" i="5"/>
  <c r="AY327" i="5"/>
  <c r="AX327" i="5"/>
  <c r="AW327" i="5"/>
  <c r="AV327" i="5"/>
  <c r="AU327" i="5"/>
  <c r="AT327" i="5"/>
  <c r="AS327" i="5"/>
  <c r="AR327" i="5"/>
  <c r="AQ327" i="5"/>
  <c r="AP327" i="5"/>
  <c r="AO327" i="5"/>
  <c r="AN327" i="5"/>
  <c r="AN334" i="5" s="1"/>
  <c r="AM327" i="5"/>
  <c r="AL327" i="5"/>
  <c r="AK327" i="5"/>
  <c r="AH327" i="5"/>
  <c r="AG327" i="5"/>
  <c r="BH326" i="5"/>
  <c r="BG326" i="5"/>
  <c r="BF326" i="5"/>
  <c r="BF334" i="5" s="1"/>
  <c r="BE326" i="5"/>
  <c r="BD326" i="5"/>
  <c r="BC326" i="5"/>
  <c r="BB326" i="5"/>
  <c r="BA326" i="5"/>
  <c r="AZ326" i="5"/>
  <c r="AY326" i="5"/>
  <c r="AX326" i="5"/>
  <c r="AW326" i="5"/>
  <c r="AV326" i="5"/>
  <c r="AU326" i="5"/>
  <c r="AT326" i="5"/>
  <c r="AS326" i="5"/>
  <c r="AR326" i="5"/>
  <c r="AQ326" i="5"/>
  <c r="AP326" i="5"/>
  <c r="AO326" i="5"/>
  <c r="AN326" i="5"/>
  <c r="AM326" i="5"/>
  <c r="AL326" i="5"/>
  <c r="AK326" i="5"/>
  <c r="AH326" i="5"/>
  <c r="AG326" i="5"/>
  <c r="BH325" i="5"/>
  <c r="BH334" i="5" s="1"/>
  <c r="BG325" i="5"/>
  <c r="BF325" i="5"/>
  <c r="BE325" i="5"/>
  <c r="BE334" i="5" s="1"/>
  <c r="BD325" i="5"/>
  <c r="BC325" i="5"/>
  <c r="BB325" i="5"/>
  <c r="BA325" i="5"/>
  <c r="AZ325" i="5"/>
  <c r="AZ334" i="5" s="1"/>
  <c r="AY325" i="5"/>
  <c r="AX325" i="5"/>
  <c r="AW325" i="5"/>
  <c r="AW334" i="5" s="1"/>
  <c r="AV325" i="5"/>
  <c r="AU325" i="5"/>
  <c r="AT325" i="5"/>
  <c r="AS325" i="5"/>
  <c r="AR325" i="5"/>
  <c r="AQ325" i="5"/>
  <c r="AP325" i="5"/>
  <c r="AP334" i="5" s="1"/>
  <c r="AO325" i="5"/>
  <c r="AN325" i="5"/>
  <c r="AM325" i="5"/>
  <c r="AL325" i="5"/>
  <c r="AK325" i="5"/>
  <c r="AK334" i="5" s="1"/>
  <c r="AH325" i="5"/>
  <c r="AH334" i="5" s="1"/>
  <c r="B339" i="5" s="1"/>
  <c r="AG325" i="5"/>
  <c r="AG334" i="5" s="1"/>
  <c r="B338" i="5" s="1"/>
  <c r="AG323" i="5"/>
  <c r="BH309" i="5"/>
  <c r="BB309" i="5"/>
  <c r="AZ309" i="5"/>
  <c r="AN309" i="5"/>
  <c r="AH309" i="5"/>
  <c r="B314" i="5" s="1"/>
  <c r="AD309" i="5"/>
  <c r="AC309" i="5"/>
  <c r="AB309" i="5"/>
  <c r="AA309" i="5"/>
  <c r="Z309" i="5"/>
  <c r="Y309" i="5"/>
  <c r="X309" i="5"/>
  <c r="W309" i="5"/>
  <c r="V309" i="5"/>
  <c r="U309" i="5"/>
  <c r="T309" i="5"/>
  <c r="S309" i="5"/>
  <c r="R309" i="5"/>
  <c r="Q309" i="5"/>
  <c r="P309" i="5"/>
  <c r="O309" i="5"/>
  <c r="N309" i="5"/>
  <c r="M309" i="5"/>
  <c r="L309" i="5"/>
  <c r="K309" i="5"/>
  <c r="J309" i="5"/>
  <c r="I309" i="5"/>
  <c r="H309" i="5"/>
  <c r="G309" i="5"/>
  <c r="BH308" i="5"/>
  <c r="BG308" i="5"/>
  <c r="BF308" i="5"/>
  <c r="BE308" i="5"/>
  <c r="BD308" i="5"/>
  <c r="BC308" i="5"/>
  <c r="BB308" i="5"/>
  <c r="BA308" i="5"/>
  <c r="AZ308" i="5"/>
  <c r="AY308" i="5"/>
  <c r="AX308" i="5"/>
  <c r="AW308" i="5"/>
  <c r="AV308" i="5"/>
  <c r="AU308" i="5"/>
  <c r="AT308" i="5"/>
  <c r="AS308" i="5"/>
  <c r="AR308" i="5"/>
  <c r="AQ308" i="5"/>
  <c r="AP308" i="5"/>
  <c r="AO308" i="5"/>
  <c r="AN308" i="5"/>
  <c r="AM308" i="5"/>
  <c r="AL308" i="5"/>
  <c r="AK308" i="5"/>
  <c r="AH308" i="5"/>
  <c r="AG308" i="5"/>
  <c r="BH307" i="5"/>
  <c r="BG307" i="5"/>
  <c r="BF307" i="5"/>
  <c r="BE307" i="5"/>
  <c r="BD307" i="5"/>
  <c r="BC307" i="5"/>
  <c r="BB307" i="5"/>
  <c r="BA307" i="5"/>
  <c r="AZ307" i="5"/>
  <c r="AY307" i="5"/>
  <c r="AX307" i="5"/>
  <c r="AW307" i="5"/>
  <c r="AV307" i="5"/>
  <c r="AU307" i="5"/>
  <c r="AT307" i="5"/>
  <c r="AS307" i="5"/>
  <c r="AR307" i="5"/>
  <c r="AQ307" i="5"/>
  <c r="AP307" i="5"/>
  <c r="AO307" i="5"/>
  <c r="AN307" i="5"/>
  <c r="AM307" i="5"/>
  <c r="AL307" i="5"/>
  <c r="AK307" i="5"/>
  <c r="AH307" i="5"/>
  <c r="AG307" i="5"/>
  <c r="BH306" i="5"/>
  <c r="BG306" i="5"/>
  <c r="BF306" i="5"/>
  <c r="BE306" i="5"/>
  <c r="BD306" i="5"/>
  <c r="BC306" i="5"/>
  <c r="BB306" i="5"/>
  <c r="BA306" i="5"/>
  <c r="AZ306" i="5"/>
  <c r="AY306" i="5"/>
  <c r="AX306" i="5"/>
  <c r="AW306" i="5"/>
  <c r="AV306" i="5"/>
  <c r="AU306" i="5"/>
  <c r="AT306" i="5"/>
  <c r="AS306" i="5"/>
  <c r="AR306" i="5"/>
  <c r="AQ306" i="5"/>
  <c r="AP306" i="5"/>
  <c r="AO306" i="5"/>
  <c r="AN306" i="5"/>
  <c r="AM306" i="5"/>
  <c r="AL306" i="5"/>
  <c r="AK306" i="5"/>
  <c r="AH306" i="5"/>
  <c r="AG306" i="5"/>
  <c r="BH305" i="5"/>
  <c r="BG305" i="5"/>
  <c r="BF305" i="5"/>
  <c r="BE305" i="5"/>
  <c r="BD305" i="5"/>
  <c r="BC305" i="5"/>
  <c r="BB305" i="5"/>
  <c r="BA305" i="5"/>
  <c r="AZ305" i="5"/>
  <c r="AY305" i="5"/>
  <c r="AX305" i="5"/>
  <c r="AW305" i="5"/>
  <c r="AV305" i="5"/>
  <c r="AU305" i="5"/>
  <c r="AT305" i="5"/>
  <c r="AS305" i="5"/>
  <c r="AR305" i="5"/>
  <c r="AQ305" i="5"/>
  <c r="AP305" i="5"/>
  <c r="AO305" i="5"/>
  <c r="AN305" i="5"/>
  <c r="AM305" i="5"/>
  <c r="AL305" i="5"/>
  <c r="AK305" i="5"/>
  <c r="AH305" i="5"/>
  <c r="AG305" i="5"/>
  <c r="BH304" i="5"/>
  <c r="BG304" i="5"/>
  <c r="BF304" i="5"/>
  <c r="BE304" i="5"/>
  <c r="BD304" i="5"/>
  <c r="BC304" i="5"/>
  <c r="BB304" i="5"/>
  <c r="BA304" i="5"/>
  <c r="AZ304" i="5"/>
  <c r="AY304" i="5"/>
  <c r="AX304" i="5"/>
  <c r="AW304" i="5"/>
  <c r="AV304" i="5"/>
  <c r="AU304" i="5"/>
  <c r="AT304" i="5"/>
  <c r="AS304" i="5"/>
  <c r="AR304" i="5"/>
  <c r="AQ304" i="5"/>
  <c r="AP304" i="5"/>
  <c r="AO304" i="5"/>
  <c r="AN304" i="5"/>
  <c r="AM304" i="5"/>
  <c r="AL304" i="5"/>
  <c r="AK304" i="5"/>
  <c r="AH304" i="5"/>
  <c r="AG304" i="5"/>
  <c r="BH303" i="5"/>
  <c r="BG303" i="5"/>
  <c r="BF303" i="5"/>
  <c r="BE303" i="5"/>
  <c r="BD303" i="5"/>
  <c r="BC303" i="5"/>
  <c r="BB303" i="5"/>
  <c r="BA303" i="5"/>
  <c r="AZ303" i="5"/>
  <c r="AY303" i="5"/>
  <c r="AX303" i="5"/>
  <c r="AW303" i="5"/>
  <c r="AV303" i="5"/>
  <c r="AU303" i="5"/>
  <c r="AT303" i="5"/>
  <c r="AS303" i="5"/>
  <c r="AR303" i="5"/>
  <c r="AQ303" i="5"/>
  <c r="AP303" i="5"/>
  <c r="AO303" i="5"/>
  <c r="AN303" i="5"/>
  <c r="AM303" i="5"/>
  <c r="AL303" i="5"/>
  <c r="AK303" i="5"/>
  <c r="AH303" i="5"/>
  <c r="AG303" i="5"/>
  <c r="BH302" i="5"/>
  <c r="BG302" i="5"/>
  <c r="BF302" i="5"/>
  <c r="BE302" i="5"/>
  <c r="BD302" i="5"/>
  <c r="BC302" i="5"/>
  <c r="BB302" i="5"/>
  <c r="BA302" i="5"/>
  <c r="AZ302" i="5"/>
  <c r="AY302" i="5"/>
  <c r="AX302" i="5"/>
  <c r="AW302" i="5"/>
  <c r="AV302" i="5"/>
  <c r="AU302" i="5"/>
  <c r="AT302" i="5"/>
  <c r="AS302" i="5"/>
  <c r="AR302" i="5"/>
  <c r="AQ302" i="5"/>
  <c r="AP302" i="5"/>
  <c r="AO302" i="5"/>
  <c r="AN302" i="5"/>
  <c r="AM302" i="5"/>
  <c r="AL302" i="5"/>
  <c r="AK302" i="5"/>
  <c r="AH302" i="5"/>
  <c r="AG302" i="5"/>
  <c r="BH301" i="5"/>
  <c r="BG301" i="5"/>
  <c r="BF301" i="5"/>
  <c r="BE301" i="5"/>
  <c r="BD301" i="5"/>
  <c r="BC301" i="5"/>
  <c r="BB301" i="5"/>
  <c r="BA301" i="5"/>
  <c r="AZ301" i="5"/>
  <c r="AY301" i="5"/>
  <c r="AX301" i="5"/>
  <c r="AW301" i="5"/>
  <c r="AV301" i="5"/>
  <c r="AU301" i="5"/>
  <c r="AT301" i="5"/>
  <c r="AS301" i="5"/>
  <c r="AR301" i="5"/>
  <c r="AQ301" i="5"/>
  <c r="AP301" i="5"/>
  <c r="AO301" i="5"/>
  <c r="AN301" i="5"/>
  <c r="AM301" i="5"/>
  <c r="AL301" i="5"/>
  <c r="AK301" i="5"/>
  <c r="AH301" i="5"/>
  <c r="AG301" i="5"/>
  <c r="BH300" i="5"/>
  <c r="BG300" i="5"/>
  <c r="BF300" i="5"/>
  <c r="BE300" i="5"/>
  <c r="BD300" i="5"/>
  <c r="BC300" i="5"/>
  <c r="BB300" i="5"/>
  <c r="BA300" i="5"/>
  <c r="AZ300" i="5"/>
  <c r="AY300" i="5"/>
  <c r="AX300" i="5"/>
  <c r="AW300" i="5"/>
  <c r="AV300" i="5"/>
  <c r="AU300" i="5"/>
  <c r="AT300" i="5"/>
  <c r="AS300" i="5"/>
  <c r="AR300" i="5"/>
  <c r="AQ300" i="5"/>
  <c r="AP300" i="5"/>
  <c r="AO300" i="5"/>
  <c r="AN300" i="5"/>
  <c r="AM300" i="5"/>
  <c r="AL300" i="5"/>
  <c r="AK300" i="5"/>
  <c r="AH300" i="5"/>
  <c r="AG300" i="5"/>
  <c r="BH299" i="5"/>
  <c r="BG299" i="5"/>
  <c r="BF299" i="5"/>
  <c r="BE299" i="5"/>
  <c r="BD299" i="5"/>
  <c r="BC299" i="5"/>
  <c r="BB299" i="5"/>
  <c r="BA299" i="5"/>
  <c r="AZ299" i="5"/>
  <c r="AY299" i="5"/>
  <c r="AX299" i="5"/>
  <c r="AW299" i="5"/>
  <c r="AV299" i="5"/>
  <c r="AU299" i="5"/>
  <c r="AT299" i="5"/>
  <c r="AS299" i="5"/>
  <c r="AR299" i="5"/>
  <c r="AQ299" i="5"/>
  <c r="AP299" i="5"/>
  <c r="AO299" i="5"/>
  <c r="AN299" i="5"/>
  <c r="AM299" i="5"/>
  <c r="AL299" i="5"/>
  <c r="AK299" i="5"/>
  <c r="AH299" i="5"/>
  <c r="AG299" i="5"/>
  <c r="BH298" i="5"/>
  <c r="BG298" i="5"/>
  <c r="BF298" i="5"/>
  <c r="BE298" i="5"/>
  <c r="BD298" i="5"/>
  <c r="BC298" i="5"/>
  <c r="BB298" i="5"/>
  <c r="BA298" i="5"/>
  <c r="AZ298" i="5"/>
  <c r="AY298" i="5"/>
  <c r="AX298" i="5"/>
  <c r="AW298" i="5"/>
  <c r="AV298" i="5"/>
  <c r="AU298" i="5"/>
  <c r="AT298" i="5"/>
  <c r="AS298" i="5"/>
  <c r="AR298" i="5"/>
  <c r="AQ298" i="5"/>
  <c r="AP298" i="5"/>
  <c r="AO298" i="5"/>
  <c r="AN298" i="5"/>
  <c r="AM298" i="5"/>
  <c r="AL298" i="5"/>
  <c r="AK298" i="5"/>
  <c r="AH298" i="5"/>
  <c r="AG298" i="5"/>
  <c r="BH297" i="5"/>
  <c r="BG297" i="5"/>
  <c r="BF297" i="5"/>
  <c r="BE297" i="5"/>
  <c r="BD297" i="5"/>
  <c r="BC297" i="5"/>
  <c r="BB297" i="5"/>
  <c r="BA297" i="5"/>
  <c r="AZ297" i="5"/>
  <c r="AY297" i="5"/>
  <c r="AX297" i="5"/>
  <c r="AW297" i="5"/>
  <c r="AV297" i="5"/>
  <c r="AU297" i="5"/>
  <c r="AT297" i="5"/>
  <c r="AS297" i="5"/>
  <c r="AR297" i="5"/>
  <c r="AQ297" i="5"/>
  <c r="AP297" i="5"/>
  <c r="AO297" i="5"/>
  <c r="AN297" i="5"/>
  <c r="AM297" i="5"/>
  <c r="AL297" i="5"/>
  <c r="AK297" i="5"/>
  <c r="AH297" i="5"/>
  <c r="AG297" i="5"/>
  <c r="BH296" i="5"/>
  <c r="BG296" i="5"/>
  <c r="BF296" i="5"/>
  <c r="BE296" i="5"/>
  <c r="BD296" i="5"/>
  <c r="BC296" i="5"/>
  <c r="BB296" i="5"/>
  <c r="BA296" i="5"/>
  <c r="AZ296" i="5"/>
  <c r="AY296" i="5"/>
  <c r="AX296" i="5"/>
  <c r="AW296" i="5"/>
  <c r="AV296" i="5"/>
  <c r="AU296" i="5"/>
  <c r="AT296" i="5"/>
  <c r="AS296" i="5"/>
  <c r="AR296" i="5"/>
  <c r="AQ296" i="5"/>
  <c r="AP296" i="5"/>
  <c r="AO296" i="5"/>
  <c r="AN296" i="5"/>
  <c r="AM296" i="5"/>
  <c r="AL296" i="5"/>
  <c r="AK296" i="5"/>
  <c r="AH296" i="5"/>
  <c r="AG296" i="5"/>
  <c r="BH295" i="5"/>
  <c r="BG295" i="5"/>
  <c r="BF295" i="5"/>
  <c r="BE295" i="5"/>
  <c r="BD295" i="5"/>
  <c r="BC295" i="5"/>
  <c r="BB295" i="5"/>
  <c r="BA295" i="5"/>
  <c r="AZ295" i="5"/>
  <c r="AY295" i="5"/>
  <c r="AX295" i="5"/>
  <c r="AW295" i="5"/>
  <c r="AV295" i="5"/>
  <c r="AU295" i="5"/>
  <c r="AT295" i="5"/>
  <c r="AS295" i="5"/>
  <c r="AR295" i="5"/>
  <c r="AQ295" i="5"/>
  <c r="AP295" i="5"/>
  <c r="AO295" i="5"/>
  <c r="AN295" i="5"/>
  <c r="AM295" i="5"/>
  <c r="AL295" i="5"/>
  <c r="AK295" i="5"/>
  <c r="AH295" i="5"/>
  <c r="AG295" i="5"/>
  <c r="BH294" i="5"/>
  <c r="BG294" i="5"/>
  <c r="BF294" i="5"/>
  <c r="BE294" i="5"/>
  <c r="BD294" i="5"/>
  <c r="BC294" i="5"/>
  <c r="BB294" i="5"/>
  <c r="BA294" i="5"/>
  <c r="AZ294" i="5"/>
  <c r="AY294" i="5"/>
  <c r="AX294" i="5"/>
  <c r="AW294" i="5"/>
  <c r="AV294" i="5"/>
  <c r="AU294" i="5"/>
  <c r="AT294" i="5"/>
  <c r="AS294" i="5"/>
  <c r="AR294" i="5"/>
  <c r="AQ294" i="5"/>
  <c r="AP294" i="5"/>
  <c r="AO294" i="5"/>
  <c r="AN294" i="5"/>
  <c r="AM294" i="5"/>
  <c r="AL294" i="5"/>
  <c r="AK294" i="5"/>
  <c r="AH294" i="5"/>
  <c r="AG294" i="5"/>
  <c r="BH293" i="5"/>
  <c r="BG293" i="5"/>
  <c r="BF293" i="5"/>
  <c r="BE293" i="5"/>
  <c r="BD293" i="5"/>
  <c r="BC293" i="5"/>
  <c r="BC309" i="5" s="1"/>
  <c r="BB293" i="5"/>
  <c r="BA293" i="5"/>
  <c r="AZ293" i="5"/>
  <c r="AY293" i="5"/>
  <c r="AX293" i="5"/>
  <c r="AW293" i="5"/>
  <c r="AV293" i="5"/>
  <c r="AU293" i="5"/>
  <c r="AT293" i="5"/>
  <c r="AS293" i="5"/>
  <c r="AR293" i="5"/>
  <c r="AQ293" i="5"/>
  <c r="AP293" i="5"/>
  <c r="AO293" i="5"/>
  <c r="AN293" i="5"/>
  <c r="AM293" i="5"/>
  <c r="AM309" i="5" s="1"/>
  <c r="AL293" i="5"/>
  <c r="AK293" i="5"/>
  <c r="AH293" i="5"/>
  <c r="AG293" i="5"/>
  <c r="BH292" i="5"/>
  <c r="BG292" i="5"/>
  <c r="BF292" i="5"/>
  <c r="BF309" i="5" s="1"/>
  <c r="BE292" i="5"/>
  <c r="BD292" i="5"/>
  <c r="BC292" i="5"/>
  <c r="BB292" i="5"/>
  <c r="BA292" i="5"/>
  <c r="AZ292" i="5"/>
  <c r="AY292" i="5"/>
  <c r="AY309" i="5" s="1"/>
  <c r="AX292" i="5"/>
  <c r="AW292" i="5"/>
  <c r="AV292" i="5"/>
  <c r="AV309" i="5" s="1"/>
  <c r="AU292" i="5"/>
  <c r="AT292" i="5"/>
  <c r="AS292" i="5"/>
  <c r="AS309" i="5" s="1"/>
  <c r="AR292" i="5"/>
  <c r="AQ292" i="5"/>
  <c r="AQ309" i="5" s="1"/>
  <c r="AP292" i="5"/>
  <c r="AP309" i="5" s="1"/>
  <c r="AO292" i="5"/>
  <c r="AN292" i="5"/>
  <c r="AM292" i="5"/>
  <c r="AL292" i="5"/>
  <c r="AK292" i="5"/>
  <c r="AK309" i="5" s="1"/>
  <c r="AH292" i="5"/>
  <c r="AG292" i="5"/>
  <c r="AG309" i="5" s="1"/>
  <c r="B313" i="5" s="1"/>
  <c r="AG290" i="5"/>
  <c r="AQ276" i="5"/>
  <c r="AM276" i="5"/>
  <c r="AD276" i="5"/>
  <c r="AC276" i="5"/>
  <c r="AB276" i="5"/>
  <c r="AA276" i="5"/>
  <c r="Z276" i="5"/>
  <c r="Y276" i="5"/>
  <c r="X276" i="5"/>
  <c r="W276" i="5"/>
  <c r="V276" i="5"/>
  <c r="U276" i="5"/>
  <c r="T276" i="5"/>
  <c r="S276" i="5"/>
  <c r="R276" i="5"/>
  <c r="Q276" i="5"/>
  <c r="P276" i="5"/>
  <c r="O276" i="5"/>
  <c r="N276" i="5"/>
  <c r="M276" i="5"/>
  <c r="L276" i="5"/>
  <c r="K276" i="5"/>
  <c r="J276" i="5"/>
  <c r="I276" i="5"/>
  <c r="H276" i="5"/>
  <c r="G276" i="5"/>
  <c r="BH275" i="5"/>
  <c r="BG275" i="5"/>
  <c r="BF275" i="5"/>
  <c r="BE275" i="5"/>
  <c r="BD275" i="5"/>
  <c r="BC275" i="5"/>
  <c r="BB275" i="5"/>
  <c r="BA275" i="5"/>
  <c r="AZ275" i="5"/>
  <c r="AY275" i="5"/>
  <c r="AX275" i="5"/>
  <c r="AW275" i="5"/>
  <c r="AV275" i="5"/>
  <c r="AU275" i="5"/>
  <c r="AT275" i="5"/>
  <c r="AS275" i="5"/>
  <c r="AR275" i="5"/>
  <c r="AQ275" i="5"/>
  <c r="AP275" i="5"/>
  <c r="AO275" i="5"/>
  <c r="AN275" i="5"/>
  <c r="AM275" i="5"/>
  <c r="AL275" i="5"/>
  <c r="AK275" i="5"/>
  <c r="AH275" i="5"/>
  <c r="AG275" i="5"/>
  <c r="BH274" i="5"/>
  <c r="BG274" i="5"/>
  <c r="BF274" i="5"/>
  <c r="BE274" i="5"/>
  <c r="BD274" i="5"/>
  <c r="BC274" i="5"/>
  <c r="BB274" i="5"/>
  <c r="BA274" i="5"/>
  <c r="AZ274" i="5"/>
  <c r="AY274" i="5"/>
  <c r="AX274" i="5"/>
  <c r="AW274" i="5"/>
  <c r="AV274" i="5"/>
  <c r="AU274" i="5"/>
  <c r="AT274" i="5"/>
  <c r="AS274" i="5"/>
  <c r="AR274" i="5"/>
  <c r="AQ274" i="5"/>
  <c r="AP274" i="5"/>
  <c r="AO274" i="5"/>
  <c r="AN274" i="5"/>
  <c r="AM274" i="5"/>
  <c r="AL274" i="5"/>
  <c r="AK274" i="5"/>
  <c r="AH274" i="5"/>
  <c r="AG274" i="5"/>
  <c r="BH273" i="5"/>
  <c r="BG273" i="5"/>
  <c r="BF273" i="5"/>
  <c r="BE273" i="5"/>
  <c r="BD273" i="5"/>
  <c r="BC273" i="5"/>
  <c r="BB273" i="5"/>
  <c r="BA273" i="5"/>
  <c r="AZ273" i="5"/>
  <c r="AY273" i="5"/>
  <c r="AX273" i="5"/>
  <c r="AW273" i="5"/>
  <c r="AV273" i="5"/>
  <c r="AU273" i="5"/>
  <c r="AT273" i="5"/>
  <c r="AS273" i="5"/>
  <c r="AR273" i="5"/>
  <c r="AQ273" i="5"/>
  <c r="AP273" i="5"/>
  <c r="AO273" i="5"/>
  <c r="AN273" i="5"/>
  <c r="AM273" i="5"/>
  <c r="AL273" i="5"/>
  <c r="AK273" i="5"/>
  <c r="AH273" i="5"/>
  <c r="AG273" i="5"/>
  <c r="BH272" i="5"/>
  <c r="BG272" i="5"/>
  <c r="BF272" i="5"/>
  <c r="BE272" i="5"/>
  <c r="BD272" i="5"/>
  <c r="BC272" i="5"/>
  <c r="BB272" i="5"/>
  <c r="BA272" i="5"/>
  <c r="AZ272" i="5"/>
  <c r="AY272" i="5"/>
  <c r="AX272" i="5"/>
  <c r="AW272" i="5"/>
  <c r="AV272" i="5"/>
  <c r="AU272" i="5"/>
  <c r="AT272" i="5"/>
  <c r="AS272" i="5"/>
  <c r="AR272" i="5"/>
  <c r="AQ272" i="5"/>
  <c r="AP272" i="5"/>
  <c r="AO272" i="5"/>
  <c r="AN272" i="5"/>
  <c r="AM272" i="5"/>
  <c r="AL272" i="5"/>
  <c r="AK272" i="5"/>
  <c r="AH272" i="5"/>
  <c r="AG272" i="5"/>
  <c r="BH271" i="5"/>
  <c r="BG271" i="5"/>
  <c r="BF271" i="5"/>
  <c r="BE271" i="5"/>
  <c r="BD271" i="5"/>
  <c r="BC271" i="5"/>
  <c r="BB271" i="5"/>
  <c r="BA271" i="5"/>
  <c r="AZ271" i="5"/>
  <c r="AY271" i="5"/>
  <c r="AX271" i="5"/>
  <c r="AW271" i="5"/>
  <c r="AV271" i="5"/>
  <c r="AU271" i="5"/>
  <c r="AT271" i="5"/>
  <c r="AS271" i="5"/>
  <c r="AR271" i="5"/>
  <c r="AQ271" i="5"/>
  <c r="AP271" i="5"/>
  <c r="AO271" i="5"/>
  <c r="AN271" i="5"/>
  <c r="AM271" i="5"/>
  <c r="AL271" i="5"/>
  <c r="AK271" i="5"/>
  <c r="AH271" i="5"/>
  <c r="AG271" i="5"/>
  <c r="BH270" i="5"/>
  <c r="BG270" i="5"/>
  <c r="BF270" i="5"/>
  <c r="BE270" i="5"/>
  <c r="BD270" i="5"/>
  <c r="BC270" i="5"/>
  <c r="BB270" i="5"/>
  <c r="BA270" i="5"/>
  <c r="AZ270" i="5"/>
  <c r="AY270" i="5"/>
  <c r="AX270" i="5"/>
  <c r="AW270" i="5"/>
  <c r="AV270" i="5"/>
  <c r="AU270" i="5"/>
  <c r="AT270" i="5"/>
  <c r="AS270" i="5"/>
  <c r="AR270" i="5"/>
  <c r="AQ270" i="5"/>
  <c r="AP270" i="5"/>
  <c r="AO270" i="5"/>
  <c r="AN270" i="5"/>
  <c r="AM270" i="5"/>
  <c r="AL270" i="5"/>
  <c r="AK270" i="5"/>
  <c r="AH270" i="5"/>
  <c r="AG270" i="5"/>
  <c r="BH269" i="5"/>
  <c r="BH276" i="5" s="1"/>
  <c r="BG269" i="5"/>
  <c r="BF269" i="5"/>
  <c r="BE269" i="5"/>
  <c r="BD269" i="5"/>
  <c r="BC269" i="5"/>
  <c r="BB269" i="5"/>
  <c r="BA269" i="5"/>
  <c r="AZ269" i="5"/>
  <c r="AY269" i="5"/>
  <c r="AX269" i="5"/>
  <c r="AW269" i="5"/>
  <c r="AV269" i="5"/>
  <c r="AU269" i="5"/>
  <c r="AT269" i="5"/>
  <c r="AS269" i="5"/>
  <c r="AR269" i="5"/>
  <c r="AQ269" i="5"/>
  <c r="AP269" i="5"/>
  <c r="AO269" i="5"/>
  <c r="AN269" i="5"/>
  <c r="AM269" i="5"/>
  <c r="AL269" i="5"/>
  <c r="AK269" i="5"/>
  <c r="AH269" i="5"/>
  <c r="AG269" i="5"/>
  <c r="BH268" i="5"/>
  <c r="BG268" i="5"/>
  <c r="BF268" i="5"/>
  <c r="BE268" i="5"/>
  <c r="BD268" i="5"/>
  <c r="BC268" i="5"/>
  <c r="BB268" i="5"/>
  <c r="BA268" i="5"/>
  <c r="AZ268" i="5"/>
  <c r="AY268" i="5"/>
  <c r="AX268" i="5"/>
  <c r="AW268" i="5"/>
  <c r="AV268" i="5"/>
  <c r="AU268" i="5"/>
  <c r="AT268" i="5"/>
  <c r="AS268" i="5"/>
  <c r="AR268" i="5"/>
  <c r="AQ268" i="5"/>
  <c r="AP268" i="5"/>
  <c r="AO268" i="5"/>
  <c r="AN268" i="5"/>
  <c r="AM268" i="5"/>
  <c r="AL268" i="5"/>
  <c r="AK268" i="5"/>
  <c r="AH268" i="5"/>
  <c r="AH276" i="5" s="1"/>
  <c r="B281" i="5" s="1"/>
  <c r="AG268" i="5"/>
  <c r="BH267" i="5"/>
  <c r="BG267" i="5"/>
  <c r="BF267" i="5"/>
  <c r="BE267" i="5"/>
  <c r="BD267" i="5"/>
  <c r="BC267" i="5"/>
  <c r="BC276" i="5" s="1"/>
  <c r="BB267" i="5"/>
  <c r="BA267" i="5"/>
  <c r="AZ267" i="5"/>
  <c r="AY267" i="5"/>
  <c r="AY276" i="5" s="1"/>
  <c r="AX267" i="5"/>
  <c r="AW267" i="5"/>
  <c r="AV267" i="5"/>
  <c r="AV276" i="5" s="1"/>
  <c r="AU267" i="5"/>
  <c r="AT267" i="5"/>
  <c r="AT276" i="5" s="1"/>
  <c r="AS267" i="5"/>
  <c r="AR267" i="5"/>
  <c r="AQ267" i="5"/>
  <c r="AP267" i="5"/>
  <c r="AO267" i="5"/>
  <c r="AN267" i="5"/>
  <c r="AM267" i="5"/>
  <c r="AL267" i="5"/>
  <c r="AK267" i="5"/>
  <c r="AH267" i="5"/>
  <c r="AG267" i="5"/>
  <c r="AG276" i="5" s="1"/>
  <c r="B280" i="5" s="1"/>
  <c r="BH266" i="5"/>
  <c r="BG266" i="5"/>
  <c r="BF266" i="5"/>
  <c r="BF276" i="5" s="1"/>
  <c r="BE266" i="5"/>
  <c r="BD266" i="5"/>
  <c r="BC266" i="5"/>
  <c r="BB266" i="5"/>
  <c r="BA266" i="5"/>
  <c r="AZ266" i="5"/>
  <c r="AY266" i="5"/>
  <c r="AX266" i="5"/>
  <c r="AW266" i="5"/>
  <c r="AW276" i="5" s="1"/>
  <c r="AV266" i="5"/>
  <c r="AU266" i="5"/>
  <c r="AT266" i="5"/>
  <c r="AS266" i="5"/>
  <c r="AS276" i="5" s="1"/>
  <c r="AR266" i="5"/>
  <c r="AQ266" i="5"/>
  <c r="AP266" i="5"/>
  <c r="AP276" i="5" s="1"/>
  <c r="AO266" i="5"/>
  <c r="AN266" i="5"/>
  <c r="AM266" i="5"/>
  <c r="AL266" i="5"/>
  <c r="AK266" i="5"/>
  <c r="AK276" i="5" s="1"/>
  <c r="AH266" i="5"/>
  <c r="AG266" i="5"/>
  <c r="AG264" i="5"/>
  <c r="BF250" i="5"/>
  <c r="AS250" i="5"/>
  <c r="AD250" i="5"/>
  <c r="AC250" i="5"/>
  <c r="AB250" i="5"/>
  <c r="AA250" i="5"/>
  <c r="Z250" i="5"/>
  <c r="Y250" i="5"/>
  <c r="X250" i="5"/>
  <c r="W250" i="5"/>
  <c r="V250" i="5"/>
  <c r="U250" i="5"/>
  <c r="T250" i="5"/>
  <c r="S250" i="5"/>
  <c r="R250" i="5"/>
  <c r="Q250" i="5"/>
  <c r="P250" i="5"/>
  <c r="O250" i="5"/>
  <c r="N250" i="5"/>
  <c r="M250" i="5"/>
  <c r="L250" i="5"/>
  <c r="K250" i="5"/>
  <c r="J250" i="5"/>
  <c r="I250" i="5"/>
  <c r="H250" i="5"/>
  <c r="G250" i="5"/>
  <c r="BH249" i="5"/>
  <c r="BG249" i="5"/>
  <c r="BF249" i="5"/>
  <c r="BE249" i="5"/>
  <c r="BD249" i="5"/>
  <c r="BC249" i="5"/>
  <c r="BB249" i="5"/>
  <c r="BA249" i="5"/>
  <c r="AZ249" i="5"/>
  <c r="AY249" i="5"/>
  <c r="AX249" i="5"/>
  <c r="AW249" i="5"/>
  <c r="AV249" i="5"/>
  <c r="AU249" i="5"/>
  <c r="AT249" i="5"/>
  <c r="AS249" i="5"/>
  <c r="AR249" i="5"/>
  <c r="AQ249" i="5"/>
  <c r="AP249" i="5"/>
  <c r="AO249" i="5"/>
  <c r="AN249" i="5"/>
  <c r="AM249" i="5"/>
  <c r="AL249" i="5"/>
  <c r="AK249" i="5"/>
  <c r="AH249" i="5"/>
  <c r="AG249" i="5"/>
  <c r="BH248" i="5"/>
  <c r="BG248" i="5"/>
  <c r="BF248" i="5"/>
  <c r="BE248" i="5"/>
  <c r="BD248" i="5"/>
  <c r="BC248" i="5"/>
  <c r="BB248" i="5"/>
  <c r="BA248" i="5"/>
  <c r="AZ248" i="5"/>
  <c r="AY248" i="5"/>
  <c r="AX248" i="5"/>
  <c r="AW248" i="5"/>
  <c r="AV248" i="5"/>
  <c r="AU248" i="5"/>
  <c r="AT248" i="5"/>
  <c r="AS248" i="5"/>
  <c r="AR248" i="5"/>
  <c r="AQ248" i="5"/>
  <c r="AP248" i="5"/>
  <c r="AO248" i="5"/>
  <c r="AN248" i="5"/>
  <c r="AM248" i="5"/>
  <c r="AL248" i="5"/>
  <c r="AK248" i="5"/>
  <c r="AH248" i="5"/>
  <c r="AG248" i="5"/>
  <c r="BH247" i="5"/>
  <c r="BG247" i="5"/>
  <c r="BF247" i="5"/>
  <c r="BE247" i="5"/>
  <c r="BD247" i="5"/>
  <c r="BC247" i="5"/>
  <c r="BB247" i="5"/>
  <c r="BA247" i="5"/>
  <c r="AZ247" i="5"/>
  <c r="AY247" i="5"/>
  <c r="AX247" i="5"/>
  <c r="AW247" i="5"/>
  <c r="AV247" i="5"/>
  <c r="AU247" i="5"/>
  <c r="AT247" i="5"/>
  <c r="AS247" i="5"/>
  <c r="AR247" i="5"/>
  <c r="AQ247" i="5"/>
  <c r="AP247" i="5"/>
  <c r="AO247" i="5"/>
  <c r="AN247" i="5"/>
  <c r="AM247" i="5"/>
  <c r="AL247" i="5"/>
  <c r="AK247" i="5"/>
  <c r="AH247" i="5"/>
  <c r="AG247" i="5"/>
  <c r="BH246" i="5"/>
  <c r="BG246" i="5"/>
  <c r="BF246" i="5"/>
  <c r="BE246" i="5"/>
  <c r="BD246" i="5"/>
  <c r="BC246" i="5"/>
  <c r="BB246" i="5"/>
  <c r="BA246" i="5"/>
  <c r="AZ246" i="5"/>
  <c r="AY246" i="5"/>
  <c r="AX246" i="5"/>
  <c r="AW246" i="5"/>
  <c r="AV246" i="5"/>
  <c r="AU246" i="5"/>
  <c r="AT246" i="5"/>
  <c r="AS246" i="5"/>
  <c r="AR246" i="5"/>
  <c r="AQ246" i="5"/>
  <c r="AP246" i="5"/>
  <c r="AO246" i="5"/>
  <c r="AN246" i="5"/>
  <c r="AM246" i="5"/>
  <c r="AM250" i="5" s="1"/>
  <c r="AL246" i="5"/>
  <c r="AK246" i="5"/>
  <c r="AK250" i="5" s="1"/>
  <c r="AH246" i="5"/>
  <c r="AG246" i="5"/>
  <c r="BH245" i="5"/>
  <c r="BH250" i="5" s="1"/>
  <c r="BG245" i="5"/>
  <c r="BF245" i="5"/>
  <c r="BE245" i="5"/>
  <c r="BE250" i="5" s="1"/>
  <c r="BD245" i="5"/>
  <c r="BC245" i="5"/>
  <c r="BB245" i="5"/>
  <c r="BA245" i="5"/>
  <c r="AZ245" i="5"/>
  <c r="AY245" i="5"/>
  <c r="AX245" i="5"/>
  <c r="AW245" i="5"/>
  <c r="AW250" i="5" s="1"/>
  <c r="AV245" i="5"/>
  <c r="AU245" i="5"/>
  <c r="AT245" i="5"/>
  <c r="AS245" i="5"/>
  <c r="AR245" i="5"/>
  <c r="AQ245" i="5"/>
  <c r="AP245" i="5"/>
  <c r="AP250" i="5" s="1"/>
  <c r="AO245" i="5"/>
  <c r="AN245" i="5"/>
  <c r="AM245" i="5"/>
  <c r="AL245" i="5"/>
  <c r="AK245" i="5"/>
  <c r="AH245" i="5"/>
  <c r="AH250" i="5" s="1"/>
  <c r="B255" i="5" s="1"/>
  <c r="AG245" i="5"/>
  <c r="BH244" i="5"/>
  <c r="BG244" i="5"/>
  <c r="BF244" i="5"/>
  <c r="BE244" i="5"/>
  <c r="BD244" i="5"/>
  <c r="BC244" i="5"/>
  <c r="BB244" i="5"/>
  <c r="BB250" i="5" s="1"/>
  <c r="BA244" i="5"/>
  <c r="AZ244" i="5"/>
  <c r="AZ250" i="5" s="1"/>
  <c r="AY244" i="5"/>
  <c r="AY250" i="5" s="1"/>
  <c r="AX244" i="5"/>
  <c r="AW244" i="5"/>
  <c r="AV244" i="5"/>
  <c r="AV250" i="5" s="1"/>
  <c r="AU244" i="5"/>
  <c r="AT244" i="5"/>
  <c r="AT250" i="5" s="1"/>
  <c r="AS244" i="5"/>
  <c r="AR244" i="5"/>
  <c r="AQ244" i="5"/>
  <c r="AQ250" i="5" s="1"/>
  <c r="AP244" i="5"/>
  <c r="AO244" i="5"/>
  <c r="AN244" i="5"/>
  <c r="AN250" i="5" s="1"/>
  <c r="AM244" i="5"/>
  <c r="AL244" i="5"/>
  <c r="AK244" i="5"/>
  <c r="AH244" i="5"/>
  <c r="AG244" i="5"/>
  <c r="AG250" i="5" s="1"/>
  <c r="B254" i="5" s="1"/>
  <c r="AG242" i="5"/>
  <c r="AM227" i="5"/>
  <c r="AD227" i="5"/>
  <c r="AC227" i="5"/>
  <c r="AB227" i="5"/>
  <c r="AA227" i="5"/>
  <c r="Z227" i="5"/>
  <c r="Y227" i="5"/>
  <c r="X227" i="5"/>
  <c r="W227" i="5"/>
  <c r="V227" i="5"/>
  <c r="U227" i="5"/>
  <c r="T227" i="5"/>
  <c r="S227" i="5"/>
  <c r="R227" i="5"/>
  <c r="Q227" i="5"/>
  <c r="P227" i="5"/>
  <c r="O227" i="5"/>
  <c r="N227" i="5"/>
  <c r="M227" i="5"/>
  <c r="L227" i="5"/>
  <c r="K227" i="5"/>
  <c r="J227" i="5"/>
  <c r="I227" i="5"/>
  <c r="H227" i="5"/>
  <c r="G227" i="5"/>
  <c r="BH226" i="5"/>
  <c r="BG226" i="5"/>
  <c r="BF226" i="5"/>
  <c r="BE226" i="5"/>
  <c r="BD226" i="5"/>
  <c r="BC226" i="5"/>
  <c r="BB226" i="5"/>
  <c r="BA226" i="5"/>
  <c r="AZ226" i="5"/>
  <c r="AY226" i="5"/>
  <c r="AX226" i="5"/>
  <c r="AW226" i="5"/>
  <c r="AV226" i="5"/>
  <c r="AU226" i="5"/>
  <c r="AT226" i="5"/>
  <c r="AS226" i="5"/>
  <c r="AR226" i="5"/>
  <c r="AQ226" i="5"/>
  <c r="AP226" i="5"/>
  <c r="AO226" i="5"/>
  <c r="AN226" i="5"/>
  <c r="AM226" i="5"/>
  <c r="AL226" i="5"/>
  <c r="AK226" i="5"/>
  <c r="AH226" i="5"/>
  <c r="AG226" i="5"/>
  <c r="BH225" i="5"/>
  <c r="BG225" i="5"/>
  <c r="BF225" i="5"/>
  <c r="BE225" i="5"/>
  <c r="BD225" i="5"/>
  <c r="BC225" i="5"/>
  <c r="BB225" i="5"/>
  <c r="BA225" i="5"/>
  <c r="AZ225" i="5"/>
  <c r="AY225" i="5"/>
  <c r="AX225" i="5"/>
  <c r="AW225" i="5"/>
  <c r="AV225" i="5"/>
  <c r="AU225" i="5"/>
  <c r="AT225" i="5"/>
  <c r="AS225" i="5"/>
  <c r="AR225" i="5"/>
  <c r="AQ225" i="5"/>
  <c r="AP225" i="5"/>
  <c r="AO225" i="5"/>
  <c r="AN225" i="5"/>
  <c r="AM225" i="5"/>
  <c r="AL225" i="5"/>
  <c r="AK225" i="5"/>
  <c r="AH225" i="5"/>
  <c r="AG225" i="5"/>
  <c r="BH224" i="5"/>
  <c r="BG224" i="5"/>
  <c r="BF224" i="5"/>
  <c r="BE224" i="5"/>
  <c r="BD224" i="5"/>
  <c r="BC224" i="5"/>
  <c r="BB224" i="5"/>
  <c r="BA224" i="5"/>
  <c r="AZ224" i="5"/>
  <c r="AZ227" i="5" s="1"/>
  <c r="AY224" i="5"/>
  <c r="AX224" i="5"/>
  <c r="AW224" i="5"/>
  <c r="AV224" i="5"/>
  <c r="AU224" i="5"/>
  <c r="AT224" i="5"/>
  <c r="AS224" i="5"/>
  <c r="AR224" i="5"/>
  <c r="AQ224" i="5"/>
  <c r="AP224" i="5"/>
  <c r="AO224" i="5"/>
  <c r="AN224" i="5"/>
  <c r="AM224" i="5"/>
  <c r="AL224" i="5"/>
  <c r="AK224" i="5"/>
  <c r="AH224" i="5"/>
  <c r="AG224" i="5"/>
  <c r="BH223" i="5"/>
  <c r="BG223" i="5"/>
  <c r="BF223" i="5"/>
  <c r="BE223" i="5"/>
  <c r="BD223" i="5"/>
  <c r="BC223" i="5"/>
  <c r="BB223" i="5"/>
  <c r="BB227" i="5" s="1"/>
  <c r="BA223" i="5"/>
  <c r="AZ223" i="5"/>
  <c r="AY223" i="5"/>
  <c r="AX223" i="5"/>
  <c r="AW223" i="5"/>
  <c r="AV223" i="5"/>
  <c r="AU223" i="5"/>
  <c r="AT223" i="5"/>
  <c r="AS223" i="5"/>
  <c r="AR223" i="5"/>
  <c r="AQ223" i="5"/>
  <c r="AP223" i="5"/>
  <c r="AO223" i="5"/>
  <c r="AN223" i="5"/>
  <c r="AM223" i="5"/>
  <c r="AL223" i="5"/>
  <c r="AK223" i="5"/>
  <c r="AH223" i="5"/>
  <c r="AH227" i="5" s="1"/>
  <c r="AG223" i="5"/>
  <c r="BH222" i="5"/>
  <c r="BG222" i="5"/>
  <c r="BF222" i="5"/>
  <c r="BE222" i="5"/>
  <c r="BD222" i="5"/>
  <c r="BC222" i="5"/>
  <c r="BB222" i="5"/>
  <c r="BA222" i="5"/>
  <c r="AZ222" i="5"/>
  <c r="AY222" i="5"/>
  <c r="AX222" i="5"/>
  <c r="AW222" i="5"/>
  <c r="AV222" i="5"/>
  <c r="AU222" i="5"/>
  <c r="AT222" i="5"/>
  <c r="AS222" i="5"/>
  <c r="AR222" i="5"/>
  <c r="AQ222" i="5"/>
  <c r="AP222" i="5"/>
  <c r="AO222" i="5"/>
  <c r="AN222" i="5"/>
  <c r="AN227" i="5" s="1"/>
  <c r="AM222" i="5"/>
  <c r="AL222" i="5"/>
  <c r="AK222" i="5"/>
  <c r="AH222" i="5"/>
  <c r="AG222" i="5"/>
  <c r="BH221" i="5"/>
  <c r="BH227" i="5" s="1"/>
  <c r="BG221" i="5"/>
  <c r="BF221" i="5"/>
  <c r="BF227" i="5" s="1"/>
  <c r="BE221" i="5"/>
  <c r="BE227" i="5" s="1"/>
  <c r="BD221" i="5"/>
  <c r="BC221" i="5"/>
  <c r="BB221" i="5"/>
  <c r="BA221" i="5"/>
  <c r="AZ221" i="5"/>
  <c r="AY221" i="5"/>
  <c r="AY227" i="5" s="1"/>
  <c r="AX221" i="5"/>
  <c r="AW221" i="5"/>
  <c r="AW227" i="5" s="1"/>
  <c r="AV221" i="5"/>
  <c r="AV227" i="5" s="1"/>
  <c r="AU221" i="5"/>
  <c r="AT221" i="5"/>
  <c r="AT227" i="5" s="1"/>
  <c r="AS221" i="5"/>
  <c r="AS227" i="5" s="1"/>
  <c r="AR221" i="5"/>
  <c r="AQ221" i="5"/>
  <c r="AQ227" i="5" s="1"/>
  <c r="AP221" i="5"/>
  <c r="AP227" i="5" s="1"/>
  <c r="AO221" i="5"/>
  <c r="AN221" i="5"/>
  <c r="AM221" i="5"/>
  <c r="AL221" i="5"/>
  <c r="AK221" i="5"/>
  <c r="AK227" i="5" s="1"/>
  <c r="AH221" i="5"/>
  <c r="AG221" i="5"/>
  <c r="AG227" i="5" s="1"/>
  <c r="B233" i="5" s="1"/>
  <c r="AG219" i="5"/>
  <c r="B206" i="5"/>
  <c r="Y203" i="5"/>
  <c r="S203" i="5"/>
  <c r="M203" i="5"/>
  <c r="AL202" i="5"/>
  <c r="AK202" i="5"/>
  <c r="AJ202" i="5"/>
  <c r="AH202" i="5"/>
  <c r="AG202" i="5"/>
  <c r="AG203" i="5" s="1"/>
  <c r="B209" i="5" s="1"/>
  <c r="AL201" i="5"/>
  <c r="AK201" i="5"/>
  <c r="AJ201" i="5"/>
  <c r="AH201" i="5"/>
  <c r="AG201" i="5"/>
  <c r="AL200" i="5"/>
  <c r="AK200" i="5"/>
  <c r="AJ200" i="5"/>
  <c r="AH200" i="5"/>
  <c r="AG200" i="5"/>
  <c r="AL199" i="5"/>
  <c r="AK199" i="5"/>
  <c r="AJ199" i="5"/>
  <c r="AH199" i="5"/>
  <c r="AG199" i="5"/>
  <c r="AL198" i="5"/>
  <c r="AK198" i="5"/>
  <c r="AJ198" i="5"/>
  <c r="AH198" i="5"/>
  <c r="AG198" i="5"/>
  <c r="AL197" i="5"/>
  <c r="AK197" i="5"/>
  <c r="AJ197" i="5"/>
  <c r="AH197" i="5"/>
  <c r="AH203" i="5" s="1"/>
  <c r="B210" i="5" s="1"/>
  <c r="AG197" i="5"/>
  <c r="AL196" i="5"/>
  <c r="AL203" i="5" s="1"/>
  <c r="B211" i="5" s="1"/>
  <c r="AK196" i="5"/>
  <c r="AJ196" i="5"/>
  <c r="AJ203" i="5" s="1"/>
  <c r="AH196" i="5"/>
  <c r="AG196" i="5"/>
  <c r="AG194" i="5"/>
  <c r="B175" i="5"/>
  <c r="B136" i="5"/>
  <c r="AI133" i="5"/>
  <c r="AH133" i="5"/>
  <c r="B174" i="5" s="1"/>
  <c r="AG133" i="5"/>
  <c r="B173" i="5" s="1"/>
  <c r="AG131" i="5"/>
  <c r="AH99" i="5"/>
  <c r="AG99" i="5"/>
  <c r="AH98" i="5"/>
  <c r="AG98" i="5"/>
  <c r="AH97" i="5"/>
  <c r="AG97" i="5"/>
  <c r="AH96" i="5"/>
  <c r="AG96" i="5"/>
  <c r="AH95" i="5"/>
  <c r="AG95" i="5"/>
  <c r="AH94" i="5"/>
  <c r="AG94" i="5"/>
  <c r="AH93" i="5"/>
  <c r="AG93" i="5"/>
  <c r="AH92" i="5"/>
  <c r="AG92" i="5"/>
  <c r="AH91" i="5"/>
  <c r="AG91" i="5"/>
  <c r="AH90" i="5"/>
  <c r="AG90" i="5"/>
  <c r="AH89" i="5"/>
  <c r="AG89" i="5"/>
  <c r="AH88" i="5"/>
  <c r="AG88" i="5"/>
  <c r="AH87" i="5"/>
  <c r="AG87" i="5"/>
  <c r="AH86" i="5"/>
  <c r="AG86" i="5"/>
  <c r="AH85" i="5"/>
  <c r="AG85" i="5"/>
  <c r="AH84" i="5"/>
  <c r="AG84" i="5"/>
  <c r="AH83" i="5"/>
  <c r="AG83" i="5"/>
  <c r="AH82" i="5"/>
  <c r="AG82" i="5"/>
  <c r="AH81" i="5"/>
  <c r="AG81" i="5"/>
  <c r="AH80" i="5"/>
  <c r="AG80" i="5"/>
  <c r="AH79" i="5"/>
  <c r="AG79" i="5"/>
  <c r="AH78" i="5"/>
  <c r="AG78" i="5"/>
  <c r="AH77" i="5"/>
  <c r="AG77" i="5"/>
  <c r="AH76" i="5"/>
  <c r="AG76" i="5"/>
  <c r="AH75" i="5"/>
  <c r="AG75" i="5"/>
  <c r="AH74" i="5"/>
  <c r="AG74" i="5"/>
  <c r="AH73" i="5"/>
  <c r="AG73" i="5"/>
  <c r="AH72" i="5"/>
  <c r="AG72" i="5"/>
  <c r="AH71" i="5"/>
  <c r="AG71" i="5"/>
  <c r="AH70" i="5"/>
  <c r="AG70" i="5"/>
  <c r="AH69" i="5"/>
  <c r="AG69" i="5"/>
  <c r="AH68" i="5"/>
  <c r="AG68" i="5"/>
  <c r="AH67" i="5"/>
  <c r="AG67" i="5"/>
  <c r="AH66" i="5"/>
  <c r="AG66" i="5"/>
  <c r="AH65" i="5"/>
  <c r="AG65" i="5"/>
  <c r="AH64" i="5"/>
  <c r="AG64" i="5"/>
  <c r="AH63" i="5"/>
  <c r="AG63" i="5"/>
  <c r="AH62" i="5"/>
  <c r="AG62" i="5"/>
  <c r="AH61" i="5"/>
  <c r="AG61" i="5"/>
  <c r="AH60" i="5"/>
  <c r="AG60" i="5"/>
  <c r="AH59" i="5"/>
  <c r="AG59" i="5"/>
  <c r="AH58" i="5"/>
  <c r="AG58" i="5"/>
  <c r="AH57" i="5"/>
  <c r="AG57" i="5"/>
  <c r="AH56" i="5"/>
  <c r="AG56" i="5"/>
  <c r="AH55" i="5"/>
  <c r="AG55" i="5"/>
  <c r="AH54" i="5"/>
  <c r="AG54" i="5"/>
  <c r="AH53" i="5"/>
  <c r="AG53" i="5"/>
  <c r="AH52" i="5"/>
  <c r="AG52" i="5"/>
  <c r="AH51" i="5"/>
  <c r="AG51" i="5"/>
  <c r="AH50" i="5"/>
  <c r="AG50" i="5"/>
  <c r="AH49" i="5"/>
  <c r="AG49" i="5"/>
  <c r="AH48" i="5"/>
  <c r="AG48" i="5"/>
  <c r="AH47" i="5"/>
  <c r="AG47" i="5"/>
  <c r="AH46" i="5"/>
  <c r="AG46" i="5"/>
  <c r="AH45" i="5"/>
  <c r="AG45" i="5"/>
  <c r="AH44" i="5"/>
  <c r="AG44" i="5"/>
  <c r="AH43" i="5"/>
  <c r="AG43" i="5"/>
  <c r="AH42" i="5"/>
  <c r="AG42" i="5"/>
  <c r="AH41" i="5"/>
  <c r="AG41" i="5"/>
  <c r="AH40" i="5"/>
  <c r="AH100" i="5" s="1"/>
  <c r="B106" i="5" s="1"/>
  <c r="AG40" i="5"/>
  <c r="AG100" i="5" s="1"/>
  <c r="B105" i="5" s="1"/>
  <c r="AG38" i="5"/>
  <c r="B8" i="5"/>
  <c r="B8" i="4"/>
  <c r="B8" i="3"/>
  <c r="N8" i="2"/>
  <c r="AL562" i="2" s="1"/>
  <c r="AM562" i="2" s="1"/>
  <c r="B7" i="1"/>
  <c r="AO29" i="8" l="1"/>
  <c r="AO51" i="8"/>
  <c r="AO68" i="8"/>
  <c r="AO35" i="8"/>
  <c r="AO67" i="8"/>
  <c r="AO83" i="8"/>
  <c r="AL263" i="2"/>
  <c r="AM263" i="2" s="1"/>
  <c r="AL514" i="2"/>
  <c r="AM514" i="2" s="1"/>
  <c r="AO54" i="8"/>
  <c r="AO61" i="8"/>
  <c r="AL45" i="2"/>
  <c r="AM45" i="2" s="1"/>
  <c r="AL215" i="2"/>
  <c r="AM215" i="2" s="1"/>
  <c r="AL469" i="2"/>
  <c r="AM469" i="2" s="1"/>
  <c r="AO79" i="8"/>
  <c r="AN79" i="8"/>
  <c r="AO71" i="8"/>
  <c r="AN71" i="8"/>
  <c r="AO63" i="8"/>
  <c r="AN63" i="8"/>
  <c r="AO55" i="8"/>
  <c r="AN55" i="8"/>
  <c r="AO47" i="8"/>
  <c r="AN47" i="8"/>
  <c r="AO31" i="8"/>
  <c r="AN31" i="8"/>
  <c r="AO46" i="8"/>
  <c r="AO78" i="8"/>
  <c r="AL11" i="2"/>
  <c r="AM11" i="2" s="1"/>
  <c r="AL50" i="2"/>
  <c r="AM50" i="2" s="1"/>
  <c r="AL280" i="2"/>
  <c r="AM280" i="2" s="1"/>
  <c r="AL516" i="2"/>
  <c r="AM516" i="2" s="1"/>
  <c r="AL12" i="2"/>
  <c r="AM12" i="2" s="1"/>
  <c r="AL73" i="2"/>
  <c r="AM73" i="2" s="1"/>
  <c r="AL330" i="2"/>
  <c r="AM330" i="2" s="1"/>
  <c r="AO36" i="8"/>
  <c r="AN36" i="8"/>
  <c r="AO38" i="8"/>
  <c r="AO45" i="8"/>
  <c r="AO70" i="8"/>
  <c r="AO77" i="8"/>
  <c r="AL14" i="2"/>
  <c r="AM14" i="2" s="1"/>
  <c r="AL80" i="2"/>
  <c r="AM80" i="2" s="1"/>
  <c r="AL394" i="2"/>
  <c r="AM394" i="2" s="1"/>
  <c r="AL27" i="2"/>
  <c r="AM27" i="2" s="1"/>
  <c r="AL125" i="2"/>
  <c r="AM125" i="2" s="1"/>
  <c r="AL395" i="2"/>
  <c r="AM395" i="2" s="1"/>
  <c r="AO37" i="8"/>
  <c r="AO62" i="8"/>
  <c r="AO69" i="8"/>
  <c r="AL30" i="2"/>
  <c r="AM30" i="2" s="1"/>
  <c r="AL127" i="2"/>
  <c r="AM127" i="2" s="1"/>
  <c r="AL452" i="2"/>
  <c r="AM452" i="2" s="1"/>
  <c r="AO30" i="8"/>
  <c r="AL31" i="2"/>
  <c r="AM31" i="2" s="1"/>
  <c r="AL199" i="2"/>
  <c r="AM199" i="2" s="1"/>
  <c r="AL456" i="2"/>
  <c r="AM456" i="2" s="1"/>
  <c r="AO39" i="8"/>
  <c r="AN39" i="8"/>
  <c r="AO32" i="8"/>
  <c r="AO40" i="8"/>
  <c r="AO48" i="8"/>
  <c r="AO56" i="8"/>
  <c r="AO64" i="8"/>
  <c r="AO72" i="8"/>
  <c r="AO80" i="8"/>
  <c r="AL346" i="2"/>
  <c r="AM346" i="2" s="1"/>
  <c r="AL408" i="2"/>
  <c r="AM408" i="2" s="1"/>
  <c r="AL532" i="2"/>
  <c r="AM532" i="2" s="1"/>
  <c r="AL34" i="2"/>
  <c r="AM34" i="2" s="1"/>
  <c r="AL51" i="2"/>
  <c r="AM51" i="2" s="1"/>
  <c r="AL91" i="2"/>
  <c r="AM91" i="2" s="1"/>
  <c r="AL145" i="2"/>
  <c r="AM145" i="2" s="1"/>
  <c r="AL219" i="2"/>
  <c r="AM219" i="2" s="1"/>
  <c r="AL281" i="2"/>
  <c r="AM281" i="2" s="1"/>
  <c r="AL347" i="2"/>
  <c r="AM347" i="2" s="1"/>
  <c r="AL411" i="2"/>
  <c r="AM411" i="2" s="1"/>
  <c r="AL470" i="2"/>
  <c r="AM470" i="2" s="1"/>
  <c r="AL18" i="2"/>
  <c r="AM18" i="2" s="1"/>
  <c r="AL37" i="2"/>
  <c r="AM37" i="2" s="1"/>
  <c r="AL57" i="2"/>
  <c r="AM57" i="2" s="1"/>
  <c r="AL161" i="2"/>
  <c r="AM161" i="2" s="1"/>
  <c r="AL232" i="2"/>
  <c r="AM232" i="2" s="1"/>
  <c r="AL361" i="2"/>
  <c r="AM361" i="2" s="1"/>
  <c r="AL423" i="2"/>
  <c r="AM423" i="2" s="1"/>
  <c r="AL486" i="2"/>
  <c r="AM486" i="2" s="1"/>
  <c r="AL5" i="2"/>
  <c r="AM5" i="2" s="1"/>
  <c r="AL21" i="2"/>
  <c r="AM21" i="2" s="1"/>
  <c r="AL38" i="2"/>
  <c r="AM38" i="2" s="1"/>
  <c r="AL62" i="2"/>
  <c r="AM62" i="2" s="1"/>
  <c r="AL99" i="2"/>
  <c r="AM99" i="2" s="1"/>
  <c r="AL165" i="2"/>
  <c r="AM165" i="2" s="1"/>
  <c r="AL234" i="2"/>
  <c r="AM234" i="2" s="1"/>
  <c r="AL300" i="2"/>
  <c r="AM300" i="2" s="1"/>
  <c r="AL364" i="2"/>
  <c r="AM364" i="2" s="1"/>
  <c r="AL424" i="2"/>
  <c r="AM424" i="2" s="1"/>
  <c r="AL487" i="2"/>
  <c r="AM487" i="2" s="1"/>
  <c r="AL549" i="2"/>
  <c r="AM549" i="2" s="1"/>
  <c r="AL24" i="2"/>
  <c r="AM24" i="2" s="1"/>
  <c r="AL40" i="2"/>
  <c r="AM40" i="2" s="1"/>
  <c r="AL63" i="2"/>
  <c r="AM63" i="2" s="1"/>
  <c r="AL107" i="2"/>
  <c r="AM107" i="2" s="1"/>
  <c r="AL179" i="2"/>
  <c r="AM179" i="2" s="1"/>
  <c r="AL248" i="2"/>
  <c r="AM248" i="2" s="1"/>
  <c r="AL377" i="2"/>
  <c r="AM377" i="2" s="1"/>
  <c r="AL439" i="2"/>
  <c r="AM439" i="2" s="1"/>
  <c r="AL500" i="2"/>
  <c r="AM500" i="2" s="1"/>
  <c r="N7" i="1"/>
  <c r="AL574" i="2"/>
  <c r="AM574" i="2" s="1"/>
  <c r="AL567" i="2"/>
  <c r="AM567" i="2" s="1"/>
  <c r="AL560" i="2"/>
  <c r="AM560" i="2" s="1"/>
  <c r="AL548" i="2"/>
  <c r="AM548" i="2" s="1"/>
  <c r="AL542" i="2"/>
  <c r="AM542" i="2" s="1"/>
  <c r="AL536" i="2"/>
  <c r="AM536" i="2" s="1"/>
  <c r="AL531" i="2"/>
  <c r="AM531" i="2" s="1"/>
  <c r="AL513" i="2"/>
  <c r="AM513" i="2" s="1"/>
  <c r="AL507" i="2"/>
  <c r="AM507" i="2" s="1"/>
  <c r="AL502" i="2"/>
  <c r="AM502" i="2" s="1"/>
  <c r="AL485" i="2"/>
  <c r="AM485" i="2" s="1"/>
  <c r="AL479" i="2"/>
  <c r="AM479" i="2" s="1"/>
  <c r="AL473" i="2"/>
  <c r="AM473" i="2" s="1"/>
  <c r="AL468" i="2"/>
  <c r="AM468" i="2" s="1"/>
  <c r="AL462" i="2"/>
  <c r="AM462" i="2" s="1"/>
  <c r="AL449" i="2"/>
  <c r="AM449" i="2" s="1"/>
  <c r="AL438" i="2"/>
  <c r="AM438" i="2" s="1"/>
  <c r="AL427" i="2"/>
  <c r="AM427" i="2" s="1"/>
  <c r="AL421" i="2"/>
  <c r="AM421" i="2" s="1"/>
  <c r="AL416" i="2"/>
  <c r="AM416" i="2" s="1"/>
  <c r="AL410" i="2"/>
  <c r="AM410" i="2" s="1"/>
  <c r="AL393" i="2"/>
  <c r="AM393" i="2" s="1"/>
  <c r="AL376" i="2"/>
  <c r="AM376" i="2" s="1"/>
  <c r="AL369" i="2"/>
  <c r="AM369" i="2" s="1"/>
  <c r="AL358" i="2"/>
  <c r="AM358" i="2" s="1"/>
  <c r="AL352" i="2"/>
  <c r="AM352" i="2" s="1"/>
  <c r="AL340" i="2"/>
  <c r="AM340" i="2" s="1"/>
  <c r="AL334" i="2"/>
  <c r="AM334" i="2" s="1"/>
  <c r="AL329" i="2"/>
  <c r="AM329" i="2" s="1"/>
  <c r="AL323" i="2"/>
  <c r="AM323" i="2" s="1"/>
  <c r="AL317" i="2"/>
  <c r="AM317" i="2" s="1"/>
  <c r="AL311" i="2"/>
  <c r="AM311" i="2" s="1"/>
  <c r="AL304" i="2"/>
  <c r="AM304" i="2" s="1"/>
  <c r="AL299" i="2"/>
  <c r="AM299" i="2" s="1"/>
  <c r="AL291" i="2"/>
  <c r="AM291" i="2" s="1"/>
  <c r="AL285" i="2"/>
  <c r="AM285" i="2" s="1"/>
  <c r="AL279" i="2"/>
  <c r="AM279" i="2" s="1"/>
  <c r="AL272" i="2"/>
  <c r="AM272" i="2" s="1"/>
  <c r="AL267" i="2"/>
  <c r="AM267" i="2" s="1"/>
  <c r="AL259" i="2"/>
  <c r="AM259" i="2" s="1"/>
  <c r="AL242" i="2"/>
  <c r="AM242" i="2" s="1"/>
  <c r="AL237" i="2"/>
  <c r="AM237" i="2" s="1"/>
  <c r="AL231" i="2"/>
  <c r="AM231" i="2" s="1"/>
  <c r="AL225" i="2"/>
  <c r="AM225" i="2" s="1"/>
  <c r="AL218" i="2"/>
  <c r="AM218" i="2" s="1"/>
  <c r="AL211" i="2"/>
  <c r="AM211" i="2" s="1"/>
  <c r="AL205" i="2"/>
  <c r="AM205" i="2" s="1"/>
  <c r="AL198" i="2"/>
  <c r="AM198" i="2" s="1"/>
  <c r="AL191" i="2"/>
  <c r="AM191" i="2" s="1"/>
  <c r="AL185" i="2"/>
  <c r="AM185" i="2" s="1"/>
  <c r="AL177" i="2"/>
  <c r="AM177" i="2" s="1"/>
  <c r="AL171" i="2"/>
  <c r="AM171" i="2" s="1"/>
  <c r="AL157" i="2"/>
  <c r="AM157" i="2" s="1"/>
  <c r="AL151" i="2"/>
  <c r="AM151" i="2" s="1"/>
  <c r="AL144" i="2"/>
  <c r="AM144" i="2" s="1"/>
  <c r="AL137" i="2"/>
  <c r="AM137" i="2" s="1"/>
  <c r="AL131" i="2"/>
  <c r="AM131" i="2" s="1"/>
  <c r="AL117" i="2"/>
  <c r="AM117" i="2" s="1"/>
  <c r="AL110" i="2"/>
  <c r="AM110" i="2" s="1"/>
  <c r="AL97" i="2"/>
  <c r="AM97" i="2" s="1"/>
  <c r="AL90" i="2"/>
  <c r="AM90" i="2" s="1"/>
  <c r="AL83" i="2"/>
  <c r="AM83" i="2" s="1"/>
  <c r="AL77" i="2"/>
  <c r="AM77" i="2" s="1"/>
  <c r="AL573" i="2"/>
  <c r="AM573" i="2" s="1"/>
  <c r="AL566" i="2"/>
  <c r="AM566" i="2" s="1"/>
  <c r="AL555" i="2"/>
  <c r="AM555" i="2" s="1"/>
  <c r="AL530" i="2"/>
  <c r="AM530" i="2" s="1"/>
  <c r="AL525" i="2"/>
  <c r="AM525" i="2" s="1"/>
  <c r="AL519" i="2"/>
  <c r="AM519" i="2" s="1"/>
  <c r="AL512" i="2"/>
  <c r="AM512" i="2" s="1"/>
  <c r="AL506" i="2"/>
  <c r="AM506" i="2" s="1"/>
  <c r="AL496" i="2"/>
  <c r="AM496" i="2" s="1"/>
  <c r="AL491" i="2"/>
  <c r="AM491" i="2" s="1"/>
  <c r="AL484" i="2"/>
  <c r="AM484" i="2" s="1"/>
  <c r="AL478" i="2"/>
  <c r="AM478" i="2" s="1"/>
  <c r="AL467" i="2"/>
  <c r="AM467" i="2" s="1"/>
  <c r="AL461" i="2"/>
  <c r="AM461" i="2" s="1"/>
  <c r="AL455" i="2"/>
  <c r="AM455" i="2" s="1"/>
  <c r="AL443" i="2"/>
  <c r="AM443" i="2" s="1"/>
  <c r="AL437" i="2"/>
  <c r="AM437" i="2" s="1"/>
  <c r="AL432" i="2"/>
  <c r="AM432" i="2" s="1"/>
  <c r="AL426" i="2"/>
  <c r="AM426" i="2" s="1"/>
  <c r="AL420" i="2"/>
  <c r="AM420" i="2" s="1"/>
  <c r="AL415" i="2"/>
  <c r="AM415" i="2" s="1"/>
  <c r="AL404" i="2"/>
  <c r="AM404" i="2" s="1"/>
  <c r="AL399" i="2"/>
  <c r="AM399" i="2" s="1"/>
  <c r="AL387" i="2"/>
  <c r="AM387" i="2" s="1"/>
  <c r="AL381" i="2"/>
  <c r="AM381" i="2" s="1"/>
  <c r="AL375" i="2"/>
  <c r="AM375" i="2" s="1"/>
  <c r="AL363" i="2"/>
  <c r="AM363" i="2" s="1"/>
  <c r="AL357" i="2"/>
  <c r="AM357" i="2" s="1"/>
  <c r="AL351" i="2"/>
  <c r="AM351" i="2" s="1"/>
  <c r="AL345" i="2"/>
  <c r="AM345" i="2" s="1"/>
  <c r="AL339" i="2"/>
  <c r="AM339" i="2" s="1"/>
  <c r="AL333" i="2"/>
  <c r="AM333" i="2" s="1"/>
  <c r="AL328" i="2"/>
  <c r="AM328" i="2" s="1"/>
  <c r="AL322" i="2"/>
  <c r="AM322" i="2" s="1"/>
  <c r="AL316" i="2"/>
  <c r="AM316" i="2" s="1"/>
  <c r="AL310" i="2"/>
  <c r="AM310" i="2" s="1"/>
  <c r="AL298" i="2"/>
  <c r="AM298" i="2" s="1"/>
  <c r="AL290" i="2"/>
  <c r="AM290" i="2" s="1"/>
  <c r="AL284" i="2"/>
  <c r="AM284" i="2" s="1"/>
  <c r="AL278" i="2"/>
  <c r="AM278" i="2" s="1"/>
  <c r="AL266" i="2"/>
  <c r="AM266" i="2" s="1"/>
  <c r="AL258" i="2"/>
  <c r="AM258" i="2" s="1"/>
  <c r="AL253" i="2"/>
  <c r="AM253" i="2" s="1"/>
  <c r="AL247" i="2"/>
  <c r="AM247" i="2" s="1"/>
  <c r="AL241" i="2"/>
  <c r="AM241" i="2" s="1"/>
  <c r="AL236" i="2"/>
  <c r="AM236" i="2" s="1"/>
  <c r="AL230" i="2"/>
  <c r="AM230" i="2" s="1"/>
  <c r="AL224" i="2"/>
  <c r="AM224" i="2" s="1"/>
  <c r="AL210" i="2"/>
  <c r="AM210" i="2" s="1"/>
  <c r="AL204" i="2"/>
  <c r="AM204" i="2" s="1"/>
  <c r="AL197" i="2"/>
  <c r="AM197" i="2" s="1"/>
  <c r="AL190" i="2"/>
  <c r="AM190" i="2" s="1"/>
  <c r="AL184" i="2"/>
  <c r="AM184" i="2" s="1"/>
  <c r="AL170" i="2"/>
  <c r="AM170" i="2" s="1"/>
  <c r="AL164" i="2"/>
  <c r="AM164" i="2" s="1"/>
  <c r="AL156" i="2"/>
  <c r="AM156" i="2" s="1"/>
  <c r="AL150" i="2"/>
  <c r="AM150" i="2" s="1"/>
  <c r="AL143" i="2"/>
  <c r="AM143" i="2" s="1"/>
  <c r="AL136" i="2"/>
  <c r="AM136" i="2" s="1"/>
  <c r="AL130" i="2"/>
  <c r="AM130" i="2" s="1"/>
  <c r="AL123" i="2"/>
  <c r="AM123" i="2" s="1"/>
  <c r="AL116" i="2"/>
  <c r="AM116" i="2" s="1"/>
  <c r="AL103" i="2"/>
  <c r="AM103" i="2" s="1"/>
  <c r="AL96" i="2"/>
  <c r="AM96" i="2" s="1"/>
  <c r="AL82" i="2"/>
  <c r="AM82" i="2" s="1"/>
  <c r="AL76" i="2"/>
  <c r="AM76" i="2" s="1"/>
  <c r="AL572" i="2"/>
  <c r="AM572" i="2" s="1"/>
  <c r="AL559" i="2"/>
  <c r="AM559" i="2" s="1"/>
  <c r="AL554" i="2"/>
  <c r="AM554" i="2" s="1"/>
  <c r="AL547" i="2"/>
  <c r="AM547" i="2" s="1"/>
  <c r="AL541" i="2"/>
  <c r="AM541" i="2" s="1"/>
  <c r="AL535" i="2"/>
  <c r="AM535" i="2" s="1"/>
  <c r="AL529" i="2"/>
  <c r="AM529" i="2" s="1"/>
  <c r="AL524" i="2"/>
  <c r="AM524" i="2" s="1"/>
  <c r="AL518" i="2"/>
  <c r="AM518" i="2" s="1"/>
  <c r="AL501" i="2"/>
  <c r="AM501" i="2" s="1"/>
  <c r="AL490" i="2"/>
  <c r="AM490" i="2" s="1"/>
  <c r="AL483" i="2"/>
  <c r="AM483" i="2" s="1"/>
  <c r="AL472" i="2"/>
  <c r="AM472" i="2" s="1"/>
  <c r="AL466" i="2"/>
  <c r="AM466" i="2" s="1"/>
  <c r="AL460" i="2"/>
  <c r="AM460" i="2" s="1"/>
  <c r="AL454" i="2"/>
  <c r="AM454" i="2" s="1"/>
  <c r="AL448" i="2"/>
  <c r="AM448" i="2" s="1"/>
  <c r="AL442" i="2"/>
  <c r="AM442" i="2" s="1"/>
  <c r="AL425" i="2"/>
  <c r="AM425" i="2" s="1"/>
  <c r="AL414" i="2"/>
  <c r="AM414" i="2" s="1"/>
  <c r="AL409" i="2"/>
  <c r="AM409" i="2" s="1"/>
  <c r="AL403" i="2"/>
  <c r="AM403" i="2" s="1"/>
  <c r="AL398" i="2"/>
  <c r="AM398" i="2" s="1"/>
  <c r="AL392" i="2"/>
  <c r="AM392" i="2" s="1"/>
  <c r="AL386" i="2"/>
  <c r="AM386" i="2" s="1"/>
  <c r="AL380" i="2"/>
  <c r="AM380" i="2" s="1"/>
  <c r="AL374" i="2"/>
  <c r="AM374" i="2" s="1"/>
  <c r="AL368" i="2"/>
  <c r="AM368" i="2" s="1"/>
  <c r="AL362" i="2"/>
  <c r="AM362" i="2" s="1"/>
  <c r="AL350" i="2"/>
  <c r="AM350" i="2" s="1"/>
  <c r="AL338" i="2"/>
  <c r="AM338" i="2" s="1"/>
  <c r="AL315" i="2"/>
  <c r="AM315" i="2" s="1"/>
  <c r="AL309" i="2"/>
  <c r="AM309" i="2" s="1"/>
  <c r="AL303" i="2"/>
  <c r="AM303" i="2" s="1"/>
  <c r="AL297" i="2"/>
  <c r="AM297" i="2" s="1"/>
  <c r="AL283" i="2"/>
  <c r="AM283" i="2" s="1"/>
  <c r="AL277" i="2"/>
  <c r="AM277" i="2" s="1"/>
  <c r="AL271" i="2"/>
  <c r="AM271" i="2" s="1"/>
  <c r="AL265" i="2"/>
  <c r="AM265" i="2" s="1"/>
  <c r="AL252" i="2"/>
  <c r="AM252" i="2" s="1"/>
  <c r="AL246" i="2"/>
  <c r="AM246" i="2" s="1"/>
  <c r="AL229" i="2"/>
  <c r="AM229" i="2" s="1"/>
  <c r="AL223" i="2"/>
  <c r="AM223" i="2" s="1"/>
  <c r="AL217" i="2"/>
  <c r="AM217" i="2" s="1"/>
  <c r="AL209" i="2"/>
  <c r="AM209" i="2" s="1"/>
  <c r="AL203" i="2"/>
  <c r="AM203" i="2" s="1"/>
  <c r="AL189" i="2"/>
  <c r="AM189" i="2" s="1"/>
  <c r="AL183" i="2"/>
  <c r="AM183" i="2" s="1"/>
  <c r="AL176" i="2"/>
  <c r="AM176" i="2" s="1"/>
  <c r="AL169" i="2"/>
  <c r="AM169" i="2" s="1"/>
  <c r="AL163" i="2"/>
  <c r="AM163" i="2" s="1"/>
  <c r="AL149" i="2"/>
  <c r="AM149" i="2" s="1"/>
  <c r="AL142" i="2"/>
  <c r="AM142" i="2" s="1"/>
  <c r="AL129" i="2"/>
  <c r="AM129" i="2" s="1"/>
  <c r="AL122" i="2"/>
  <c r="AM122" i="2" s="1"/>
  <c r="AL115" i="2"/>
  <c r="AM115" i="2" s="1"/>
  <c r="AL109" i="2"/>
  <c r="AM109" i="2" s="1"/>
  <c r="AL102" i="2"/>
  <c r="AM102" i="2" s="1"/>
  <c r="AL95" i="2"/>
  <c r="AM95" i="2" s="1"/>
  <c r="AL89" i="2"/>
  <c r="AM89" i="2" s="1"/>
  <c r="AL81" i="2"/>
  <c r="AM81" i="2" s="1"/>
  <c r="AL75" i="2"/>
  <c r="AM75" i="2" s="1"/>
  <c r="AL61" i="2"/>
  <c r="AM61" i="2" s="1"/>
  <c r="AL55" i="2"/>
  <c r="AM55" i="2" s="1"/>
  <c r="AL571" i="2"/>
  <c r="AM571" i="2" s="1"/>
  <c r="AL565" i="2"/>
  <c r="AM565" i="2" s="1"/>
  <c r="AL558" i="2"/>
  <c r="AM558" i="2" s="1"/>
  <c r="AL553" i="2"/>
  <c r="AM553" i="2" s="1"/>
  <c r="AL546" i="2"/>
  <c r="AM546" i="2" s="1"/>
  <c r="AL540" i="2"/>
  <c r="AM540" i="2" s="1"/>
  <c r="AL534" i="2"/>
  <c r="AM534" i="2" s="1"/>
  <c r="AL517" i="2"/>
  <c r="AM517" i="2" s="1"/>
  <c r="AL511" i="2"/>
  <c r="AM511" i="2" s="1"/>
  <c r="AL505" i="2"/>
  <c r="AM505" i="2" s="1"/>
  <c r="AL495" i="2"/>
  <c r="AM495" i="2" s="1"/>
  <c r="AL489" i="2"/>
  <c r="AM489" i="2" s="1"/>
  <c r="AL482" i="2"/>
  <c r="AM482" i="2" s="1"/>
  <c r="AL477" i="2"/>
  <c r="AM477" i="2" s="1"/>
  <c r="AL471" i="2"/>
  <c r="AM471" i="2" s="1"/>
  <c r="AL465" i="2"/>
  <c r="AM465" i="2" s="1"/>
  <c r="AL453" i="2"/>
  <c r="AM453" i="2" s="1"/>
  <c r="AL447" i="2"/>
  <c r="AM447" i="2" s="1"/>
  <c r="AL436" i="2"/>
  <c r="AM436" i="2" s="1"/>
  <c r="AL431" i="2"/>
  <c r="AM431" i="2" s="1"/>
  <c r="AL419" i="2"/>
  <c r="AM419" i="2" s="1"/>
  <c r="AL402" i="2"/>
  <c r="AM402" i="2" s="1"/>
  <c r="AL397" i="2"/>
  <c r="AM397" i="2" s="1"/>
  <c r="AL379" i="2"/>
  <c r="AM379" i="2" s="1"/>
  <c r="AL373" i="2"/>
  <c r="AM373" i="2" s="1"/>
  <c r="AL356" i="2"/>
  <c r="AM356" i="2" s="1"/>
  <c r="AL344" i="2"/>
  <c r="AM344" i="2" s="1"/>
  <c r="AL337" i="2"/>
  <c r="AM337" i="2" s="1"/>
  <c r="AL332" i="2"/>
  <c r="AM332" i="2" s="1"/>
  <c r="AL327" i="2"/>
  <c r="AM327" i="2" s="1"/>
  <c r="AL321" i="2"/>
  <c r="AM321" i="2" s="1"/>
  <c r="AL314" i="2"/>
  <c r="AM314" i="2" s="1"/>
  <c r="AL302" i="2"/>
  <c r="AM302" i="2" s="1"/>
  <c r="AL296" i="2"/>
  <c r="AM296" i="2" s="1"/>
  <c r="AL289" i="2"/>
  <c r="AM289" i="2" s="1"/>
  <c r="AL282" i="2"/>
  <c r="AM282" i="2" s="1"/>
  <c r="AL270" i="2"/>
  <c r="AM270" i="2" s="1"/>
  <c r="AL264" i="2"/>
  <c r="AM264" i="2" s="1"/>
  <c r="AL257" i="2"/>
  <c r="AM257" i="2" s="1"/>
  <c r="AL251" i="2"/>
  <c r="AM251" i="2" s="1"/>
  <c r="AL240" i="2"/>
  <c r="AM240" i="2" s="1"/>
  <c r="AL235" i="2"/>
  <c r="AM235" i="2" s="1"/>
  <c r="AL222" i="2"/>
  <c r="AM222" i="2" s="1"/>
  <c r="AL216" i="2"/>
  <c r="AM216" i="2" s="1"/>
  <c r="AL202" i="2"/>
  <c r="AM202" i="2" s="1"/>
  <c r="AL196" i="2"/>
  <c r="AM196" i="2" s="1"/>
  <c r="AL188" i="2"/>
  <c r="AM188" i="2" s="1"/>
  <c r="AL182" i="2"/>
  <c r="AM182" i="2" s="1"/>
  <c r="AL175" i="2"/>
  <c r="AM175" i="2" s="1"/>
  <c r="AL168" i="2"/>
  <c r="AM168" i="2" s="1"/>
  <c r="AL162" i="2"/>
  <c r="AM162" i="2" s="1"/>
  <c r="AL155" i="2"/>
  <c r="AM155" i="2" s="1"/>
  <c r="AL148" i="2"/>
  <c r="AM148" i="2" s="1"/>
  <c r="AL135" i="2"/>
  <c r="AM135" i="2" s="1"/>
  <c r="AL128" i="2"/>
  <c r="AM128" i="2" s="1"/>
  <c r="AL114" i="2"/>
  <c r="AM114" i="2" s="1"/>
  <c r="AL108" i="2"/>
  <c r="AM108" i="2" s="1"/>
  <c r="AL101" i="2"/>
  <c r="AM101" i="2" s="1"/>
  <c r="AL94" i="2"/>
  <c r="AM94" i="2" s="1"/>
  <c r="AL88" i="2"/>
  <c r="AM88" i="2" s="1"/>
  <c r="AL74" i="2"/>
  <c r="AM74" i="2" s="1"/>
  <c r="AL68" i="2"/>
  <c r="AM68" i="2" s="1"/>
  <c r="AL60" i="2"/>
  <c r="AM60" i="2" s="1"/>
  <c r="AL54" i="2"/>
  <c r="AM54" i="2" s="1"/>
  <c r="AL569" i="2"/>
  <c r="AM569" i="2" s="1"/>
  <c r="AL563" i="2"/>
  <c r="AM563" i="2" s="1"/>
  <c r="AL557" i="2"/>
  <c r="AM557" i="2" s="1"/>
  <c r="AL551" i="2"/>
  <c r="AM551" i="2" s="1"/>
  <c r="AL545" i="2"/>
  <c r="AM545" i="2" s="1"/>
  <c r="AL538" i="2"/>
  <c r="AM538" i="2" s="1"/>
  <c r="AL533" i="2"/>
  <c r="AM533" i="2" s="1"/>
  <c r="AL522" i="2"/>
  <c r="AM522" i="2" s="1"/>
  <c r="AL515" i="2"/>
  <c r="AM515" i="2" s="1"/>
  <c r="AL504" i="2"/>
  <c r="AM504" i="2" s="1"/>
  <c r="AL499" i="2"/>
  <c r="AM499" i="2" s="1"/>
  <c r="AL481" i="2"/>
  <c r="AM481" i="2" s="1"/>
  <c r="AL475" i="2"/>
  <c r="AM475" i="2" s="1"/>
  <c r="AL464" i="2"/>
  <c r="AM464" i="2" s="1"/>
  <c r="AL458" i="2"/>
  <c r="AM458" i="2" s="1"/>
  <c r="AL451" i="2"/>
  <c r="AM451" i="2" s="1"/>
  <c r="AL434" i="2"/>
  <c r="AM434" i="2" s="1"/>
  <c r="AL429" i="2"/>
  <c r="AM429" i="2" s="1"/>
  <c r="AL412" i="2"/>
  <c r="AM412" i="2" s="1"/>
  <c r="AL407" i="2"/>
  <c r="AM407" i="2" s="1"/>
  <c r="AL401" i="2"/>
  <c r="AM401" i="2" s="1"/>
  <c r="AL390" i="2"/>
  <c r="AM390" i="2" s="1"/>
  <c r="AL384" i="2"/>
  <c r="AM384" i="2" s="1"/>
  <c r="AL372" i="2"/>
  <c r="AM372" i="2" s="1"/>
  <c r="AL366" i="2"/>
  <c r="AM366" i="2" s="1"/>
  <c r="AL360" i="2"/>
  <c r="AM360" i="2" s="1"/>
  <c r="AL354" i="2"/>
  <c r="AM354" i="2" s="1"/>
  <c r="AL348" i="2"/>
  <c r="AM348" i="2" s="1"/>
  <c r="AL342" i="2"/>
  <c r="AM342" i="2" s="1"/>
  <c r="AL336" i="2"/>
  <c r="AM336" i="2" s="1"/>
  <c r="AL331" i="2"/>
  <c r="AM331" i="2" s="1"/>
  <c r="AL325" i="2"/>
  <c r="AM325" i="2" s="1"/>
  <c r="AL319" i="2"/>
  <c r="AM319" i="2" s="1"/>
  <c r="AL313" i="2"/>
  <c r="AM313" i="2" s="1"/>
  <c r="AL307" i="2"/>
  <c r="AM307" i="2" s="1"/>
  <c r="AL294" i="2"/>
  <c r="AM294" i="2" s="1"/>
  <c r="AL287" i="2"/>
  <c r="AM287" i="2" s="1"/>
  <c r="AL275" i="2"/>
  <c r="AM275" i="2" s="1"/>
  <c r="AL269" i="2"/>
  <c r="AM269" i="2" s="1"/>
  <c r="AL262" i="2"/>
  <c r="AM262" i="2" s="1"/>
  <c r="AL249" i="2"/>
  <c r="AM249" i="2" s="1"/>
  <c r="AL239" i="2"/>
  <c r="AM239" i="2" s="1"/>
  <c r="AL233" i="2"/>
  <c r="AM233" i="2" s="1"/>
  <c r="AL220" i="2"/>
  <c r="AM220" i="2" s="1"/>
  <c r="AL214" i="2"/>
  <c r="AM214" i="2" s="1"/>
  <c r="AL207" i="2"/>
  <c r="AM207" i="2" s="1"/>
  <c r="AL200" i="2"/>
  <c r="AM200" i="2" s="1"/>
  <c r="AL194" i="2"/>
  <c r="AM194" i="2" s="1"/>
  <c r="AL187" i="2"/>
  <c r="AM187" i="2" s="1"/>
  <c r="AL180" i="2"/>
  <c r="AM180" i="2" s="1"/>
  <c r="AL167" i="2"/>
  <c r="AM167" i="2" s="1"/>
  <c r="AL160" i="2"/>
  <c r="AM160" i="2" s="1"/>
  <c r="AL146" i="2"/>
  <c r="AM146" i="2" s="1"/>
  <c r="AL140" i="2"/>
  <c r="AM140" i="2" s="1"/>
  <c r="AL133" i="2"/>
  <c r="AM133" i="2" s="1"/>
  <c r="AL126" i="2"/>
  <c r="AM126" i="2" s="1"/>
  <c r="AL120" i="2"/>
  <c r="AM120" i="2" s="1"/>
  <c r="AL106" i="2"/>
  <c r="AM106" i="2" s="1"/>
  <c r="AL100" i="2"/>
  <c r="AM100" i="2" s="1"/>
  <c r="AL92" i="2"/>
  <c r="AM92" i="2" s="1"/>
  <c r="AL86" i="2"/>
  <c r="AM86" i="2" s="1"/>
  <c r="AL79" i="2"/>
  <c r="AM79" i="2" s="1"/>
  <c r="AL72" i="2"/>
  <c r="AM72" i="2" s="1"/>
  <c r="AL66" i="2"/>
  <c r="AM66" i="2" s="1"/>
  <c r="AL59" i="2"/>
  <c r="AM59" i="2" s="1"/>
  <c r="AL52" i="2"/>
  <c r="AM52" i="2" s="1"/>
  <c r="AL570" i="2"/>
  <c r="AM570" i="2" s="1"/>
  <c r="AL556" i="2"/>
  <c r="AM556" i="2" s="1"/>
  <c r="AL537" i="2"/>
  <c r="AM537" i="2" s="1"/>
  <c r="AL523" i="2"/>
  <c r="AM523" i="2" s="1"/>
  <c r="AL508" i="2"/>
  <c r="AM508" i="2" s="1"/>
  <c r="AL493" i="2"/>
  <c r="AM493" i="2" s="1"/>
  <c r="AL476" i="2"/>
  <c r="AM476" i="2" s="1"/>
  <c r="AL463" i="2"/>
  <c r="AM463" i="2" s="1"/>
  <c r="AL445" i="2"/>
  <c r="AM445" i="2" s="1"/>
  <c r="AL430" i="2"/>
  <c r="AM430" i="2" s="1"/>
  <c r="AL385" i="2"/>
  <c r="AM385" i="2" s="1"/>
  <c r="AL370" i="2"/>
  <c r="AM370" i="2" s="1"/>
  <c r="AL324" i="2"/>
  <c r="AM324" i="2" s="1"/>
  <c r="AL306" i="2"/>
  <c r="AM306" i="2" s="1"/>
  <c r="AL288" i="2"/>
  <c r="AM288" i="2" s="1"/>
  <c r="AL273" i="2"/>
  <c r="AM273" i="2" s="1"/>
  <c r="AL255" i="2"/>
  <c r="AM255" i="2" s="1"/>
  <c r="AL552" i="2"/>
  <c r="AM552" i="2" s="1"/>
  <c r="AL521" i="2"/>
  <c r="AM521" i="2" s="1"/>
  <c r="AL492" i="2"/>
  <c r="AM492" i="2" s="1"/>
  <c r="AL474" i="2"/>
  <c r="AM474" i="2" s="1"/>
  <c r="AL459" i="2"/>
  <c r="AM459" i="2" s="1"/>
  <c r="AL444" i="2"/>
  <c r="AM444" i="2" s="1"/>
  <c r="AL428" i="2"/>
  <c r="AM428" i="2" s="1"/>
  <c r="AL413" i="2"/>
  <c r="AM413" i="2" s="1"/>
  <c r="AL400" i="2"/>
  <c r="AM400" i="2" s="1"/>
  <c r="AL383" i="2"/>
  <c r="AM383" i="2" s="1"/>
  <c r="AL367" i="2"/>
  <c r="AM367" i="2" s="1"/>
  <c r="AL353" i="2"/>
  <c r="AM353" i="2" s="1"/>
  <c r="AL320" i="2"/>
  <c r="AM320" i="2" s="1"/>
  <c r="AL305" i="2"/>
  <c r="AM305" i="2" s="1"/>
  <c r="AL286" i="2"/>
  <c r="AM286" i="2" s="1"/>
  <c r="AL254" i="2"/>
  <c r="AM254" i="2" s="1"/>
  <c r="AL238" i="2"/>
  <c r="AM238" i="2" s="1"/>
  <c r="AL221" i="2"/>
  <c r="AM221" i="2" s="1"/>
  <c r="AL186" i="2"/>
  <c r="AM186" i="2" s="1"/>
  <c r="AL152" i="2"/>
  <c r="AM152" i="2" s="1"/>
  <c r="AL113" i="2"/>
  <c r="AM113" i="2" s="1"/>
  <c r="AL98" i="2"/>
  <c r="AM98" i="2" s="1"/>
  <c r="AL78" i="2"/>
  <c r="AM78" i="2" s="1"/>
  <c r="AL65" i="2"/>
  <c r="AM65" i="2" s="1"/>
  <c r="AL56" i="2"/>
  <c r="AM56" i="2" s="1"/>
  <c r="AL46" i="2"/>
  <c r="AM46" i="2" s="1"/>
  <c r="AL33" i="2"/>
  <c r="AM33" i="2" s="1"/>
  <c r="AL26" i="2"/>
  <c r="AM26" i="2" s="1"/>
  <c r="AL20" i="2"/>
  <c r="AM20" i="2" s="1"/>
  <c r="AL7" i="2"/>
  <c r="AM7" i="2" s="1"/>
  <c r="AL19" i="2"/>
  <c r="AM19" i="2" s="1"/>
  <c r="AL13" i="2"/>
  <c r="AM13" i="2" s="1"/>
  <c r="AL6" i="2"/>
  <c r="AM6" i="2" s="1"/>
  <c r="AL568" i="2"/>
  <c r="AM568" i="2" s="1"/>
  <c r="AL550" i="2"/>
  <c r="AM550" i="2" s="1"/>
  <c r="AL520" i="2"/>
  <c r="AM520" i="2" s="1"/>
  <c r="AL488" i="2"/>
  <c r="AM488" i="2" s="1"/>
  <c r="AL457" i="2"/>
  <c r="AM457" i="2" s="1"/>
  <c r="AL441" i="2"/>
  <c r="AM441" i="2" s="1"/>
  <c r="AL396" i="2"/>
  <c r="AM396" i="2" s="1"/>
  <c r="AL382" i="2"/>
  <c r="AM382" i="2" s="1"/>
  <c r="AL365" i="2"/>
  <c r="AM365" i="2" s="1"/>
  <c r="AL349" i="2"/>
  <c r="AM349" i="2" s="1"/>
  <c r="AL335" i="2"/>
  <c r="AM335" i="2" s="1"/>
  <c r="AL318" i="2"/>
  <c r="AM318" i="2" s="1"/>
  <c r="AL301" i="2"/>
  <c r="AM301" i="2" s="1"/>
  <c r="AL268" i="2"/>
  <c r="AM268" i="2" s="1"/>
  <c r="AL250" i="2"/>
  <c r="AM250" i="2" s="1"/>
  <c r="AL201" i="2"/>
  <c r="AM201" i="2" s="1"/>
  <c r="AL166" i="2"/>
  <c r="AM166" i="2" s="1"/>
  <c r="AL147" i="2"/>
  <c r="AM147" i="2" s="1"/>
  <c r="AL132" i="2"/>
  <c r="AM132" i="2" s="1"/>
  <c r="AL112" i="2"/>
  <c r="AM112" i="2" s="1"/>
  <c r="AL93" i="2"/>
  <c r="AM93" i="2" s="1"/>
  <c r="AL64" i="2"/>
  <c r="AM64" i="2" s="1"/>
  <c r="AL53" i="2"/>
  <c r="AM53" i="2" s="1"/>
  <c r="AL39" i="2"/>
  <c r="AM39" i="2" s="1"/>
  <c r="AL32" i="2"/>
  <c r="AM32" i="2" s="1"/>
  <c r="AL561" i="2"/>
  <c r="AM561" i="2" s="1"/>
  <c r="AL544" i="2"/>
  <c r="AM544" i="2" s="1"/>
  <c r="AL528" i="2"/>
  <c r="AM528" i="2" s="1"/>
  <c r="AL498" i="2"/>
  <c r="AM498" i="2" s="1"/>
  <c r="AL450" i="2"/>
  <c r="AM450" i="2" s="1"/>
  <c r="AL435" i="2"/>
  <c r="AM435" i="2" s="1"/>
  <c r="AL422" i="2"/>
  <c r="AM422" i="2" s="1"/>
  <c r="AL406" i="2"/>
  <c r="AM406" i="2" s="1"/>
  <c r="AL391" i="2"/>
  <c r="AM391" i="2" s="1"/>
  <c r="AL343" i="2"/>
  <c r="AM343" i="2" s="1"/>
  <c r="AL295" i="2"/>
  <c r="AM295" i="2" s="1"/>
  <c r="AL261" i="2"/>
  <c r="AM261" i="2" s="1"/>
  <c r="AL245" i="2"/>
  <c r="AM245" i="2" s="1"/>
  <c r="AL213" i="2"/>
  <c r="AM213" i="2" s="1"/>
  <c r="AL195" i="2"/>
  <c r="AM195" i="2" s="1"/>
  <c r="AL178" i="2"/>
  <c r="AM178" i="2" s="1"/>
  <c r="AL159" i="2"/>
  <c r="AM159" i="2" s="1"/>
  <c r="AL141" i="2"/>
  <c r="AM141" i="2" s="1"/>
  <c r="AL124" i="2"/>
  <c r="AM124" i="2" s="1"/>
  <c r="AL105" i="2"/>
  <c r="AM105" i="2" s="1"/>
  <c r="AL87" i="2"/>
  <c r="AM87" i="2" s="1"/>
  <c r="AL71" i="2"/>
  <c r="AM71" i="2" s="1"/>
  <c r="AL49" i="2"/>
  <c r="AM49" i="2" s="1"/>
  <c r="AL43" i="2"/>
  <c r="AM43" i="2" s="1"/>
  <c r="AL29" i="2"/>
  <c r="AM29" i="2" s="1"/>
  <c r="AL23" i="2"/>
  <c r="AM23" i="2" s="1"/>
  <c r="AL17" i="2"/>
  <c r="AM17" i="2" s="1"/>
  <c r="AL10" i="2"/>
  <c r="AM10" i="2" s="1"/>
  <c r="AL4" i="2"/>
  <c r="AM4" i="2" s="1"/>
  <c r="AL543" i="2"/>
  <c r="AM543" i="2" s="1"/>
  <c r="AL527" i="2"/>
  <c r="AM527" i="2" s="1"/>
  <c r="AL510" i="2"/>
  <c r="AM510" i="2" s="1"/>
  <c r="AL497" i="2"/>
  <c r="AM497" i="2" s="1"/>
  <c r="AL480" i="2"/>
  <c r="AM480" i="2" s="1"/>
  <c r="AL418" i="2"/>
  <c r="AM418" i="2" s="1"/>
  <c r="AL405" i="2"/>
  <c r="AM405" i="2" s="1"/>
  <c r="AL389" i="2"/>
  <c r="AM389" i="2" s="1"/>
  <c r="AL359" i="2"/>
  <c r="AM359" i="2" s="1"/>
  <c r="AL341" i="2"/>
  <c r="AM341" i="2" s="1"/>
  <c r="AL326" i="2"/>
  <c r="AM326" i="2" s="1"/>
  <c r="AL312" i="2"/>
  <c r="AM312" i="2" s="1"/>
  <c r="AL293" i="2"/>
  <c r="AM293" i="2" s="1"/>
  <c r="AL276" i="2"/>
  <c r="AM276" i="2" s="1"/>
  <c r="AL260" i="2"/>
  <c r="AM260" i="2" s="1"/>
  <c r="AL244" i="2"/>
  <c r="AM244" i="2" s="1"/>
  <c r="AL228" i="2"/>
  <c r="AM228" i="2" s="1"/>
  <c r="AL212" i="2"/>
  <c r="AM212" i="2" s="1"/>
  <c r="AL193" i="2"/>
  <c r="AM193" i="2" s="1"/>
  <c r="AL174" i="2"/>
  <c r="AM174" i="2" s="1"/>
  <c r="AL158" i="2"/>
  <c r="AM158" i="2" s="1"/>
  <c r="AL139" i="2"/>
  <c r="AM139" i="2" s="1"/>
  <c r="AL121" i="2"/>
  <c r="AM121" i="2" s="1"/>
  <c r="AL104" i="2"/>
  <c r="AM104" i="2" s="1"/>
  <c r="AL85" i="2"/>
  <c r="AM85" i="2" s="1"/>
  <c r="AL70" i="2"/>
  <c r="AM70" i="2" s="1"/>
  <c r="AL58" i="2"/>
  <c r="AM58" i="2" s="1"/>
  <c r="AL42" i="2"/>
  <c r="AM42" i="2" s="1"/>
  <c r="AL36" i="2"/>
  <c r="AM36" i="2" s="1"/>
  <c r="AL28" i="2"/>
  <c r="AM28" i="2" s="1"/>
  <c r="AL22" i="2"/>
  <c r="AM22" i="2" s="1"/>
  <c r="AL16" i="2"/>
  <c r="AM16" i="2" s="1"/>
  <c r="AL539" i="2"/>
  <c r="AM539" i="2" s="1"/>
  <c r="AL526" i="2"/>
  <c r="AM526" i="2" s="1"/>
  <c r="AL509" i="2"/>
  <c r="AM509" i="2" s="1"/>
  <c r="AL494" i="2"/>
  <c r="AM494" i="2" s="1"/>
  <c r="AL446" i="2"/>
  <c r="AM446" i="2" s="1"/>
  <c r="AL433" i="2"/>
  <c r="AM433" i="2" s="1"/>
  <c r="AL417" i="2"/>
  <c r="AM417" i="2" s="1"/>
  <c r="AL388" i="2"/>
  <c r="AM388" i="2" s="1"/>
  <c r="AL371" i="2"/>
  <c r="AM371" i="2" s="1"/>
  <c r="AL355" i="2"/>
  <c r="AM355" i="2" s="1"/>
  <c r="AL308" i="2"/>
  <c r="AM308" i="2" s="1"/>
  <c r="AL292" i="2"/>
  <c r="AM292" i="2" s="1"/>
  <c r="AL274" i="2"/>
  <c r="AM274" i="2" s="1"/>
  <c r="AL256" i="2"/>
  <c r="AM256" i="2" s="1"/>
  <c r="AL243" i="2"/>
  <c r="AM243" i="2" s="1"/>
  <c r="AL227" i="2"/>
  <c r="AM227" i="2" s="1"/>
  <c r="AL208" i="2"/>
  <c r="AM208" i="2" s="1"/>
  <c r="AL192" i="2"/>
  <c r="AM192" i="2" s="1"/>
  <c r="AL173" i="2"/>
  <c r="AM173" i="2" s="1"/>
  <c r="AL154" i="2"/>
  <c r="AM154" i="2" s="1"/>
  <c r="AL138" i="2"/>
  <c r="AM138" i="2" s="1"/>
  <c r="AL119" i="2"/>
  <c r="AM119" i="2" s="1"/>
  <c r="AL84" i="2"/>
  <c r="AM84" i="2" s="1"/>
  <c r="AL69" i="2"/>
  <c r="AM69" i="2" s="1"/>
  <c r="AL48" i="2"/>
  <c r="AM48" i="2" s="1"/>
  <c r="AL41" i="2"/>
  <c r="AM41" i="2" s="1"/>
  <c r="AL35" i="2"/>
  <c r="AM35" i="2" s="1"/>
  <c r="AL15" i="2"/>
  <c r="AM15" i="2" s="1"/>
  <c r="AL9" i="2"/>
  <c r="AM9" i="2" s="1"/>
  <c r="AL226" i="2"/>
  <c r="AM226" i="2" s="1"/>
  <c r="AL206" i="2"/>
  <c r="AM206" i="2" s="1"/>
  <c r="AL172" i="2"/>
  <c r="AM172" i="2" s="1"/>
  <c r="AL153" i="2"/>
  <c r="AM153" i="2" s="1"/>
  <c r="AL134" i="2"/>
  <c r="AM134" i="2" s="1"/>
  <c r="AL118" i="2"/>
  <c r="AM118" i="2" s="1"/>
  <c r="AL8" i="2"/>
  <c r="AM8" i="2" s="1"/>
  <c r="AL25" i="2"/>
  <c r="AM25" i="2" s="1"/>
  <c r="AL44" i="2"/>
  <c r="AM44" i="2" s="1"/>
  <c r="AL67" i="2"/>
  <c r="AM67" i="2" s="1"/>
  <c r="AL111" i="2"/>
  <c r="AM111" i="2" s="1"/>
  <c r="AL181" i="2"/>
  <c r="AM181" i="2" s="1"/>
  <c r="AL378" i="2"/>
  <c r="AM378" i="2" s="1"/>
  <c r="AL440" i="2"/>
  <c r="AM440" i="2" s="1"/>
  <c r="AL503" i="2"/>
  <c r="AM503" i="2" s="1"/>
  <c r="AL564" i="2"/>
  <c r="AM564" i="2" s="1"/>
  <c r="N8" i="4"/>
  <c r="N8" i="5"/>
  <c r="AL228" i="5"/>
  <c r="B234" i="5"/>
  <c r="B230" i="5"/>
  <c r="AL251" i="5"/>
  <c r="AL847" i="5"/>
  <c r="AN847" i="5"/>
  <c r="AP847" i="5"/>
  <c r="AL277" i="5"/>
  <c r="BC250" i="5"/>
  <c r="AN251" i="5" s="1"/>
  <c r="AZ276" i="5"/>
  <c r="AT309" i="5"/>
  <c r="AN310" i="5" s="1"/>
  <c r="AY334" i="5"/>
  <c r="AG484" i="5"/>
  <c r="B488" i="5" s="1"/>
  <c r="AQ484" i="5"/>
  <c r="AL865" i="5"/>
  <c r="B869" i="5" s="1"/>
  <c r="AL641" i="6"/>
  <c r="B645" i="6" s="1"/>
  <c r="N8" i="9"/>
  <c r="N8" i="7"/>
  <c r="N8" i="6"/>
  <c r="N8" i="8"/>
  <c r="AN406" i="5"/>
  <c r="AH484" i="5"/>
  <c r="B489" i="5" s="1"/>
  <c r="AZ484" i="5"/>
  <c r="BH484" i="5"/>
  <c r="AV484" i="5"/>
  <c r="AG134" i="5"/>
  <c r="AH134" i="5"/>
  <c r="AN335" i="5"/>
  <c r="AH376" i="5"/>
  <c r="B381" i="5" s="1"/>
  <c r="AZ376" i="5"/>
  <c r="BH376" i="5"/>
  <c r="BF376" i="5"/>
  <c r="AK484" i="5"/>
  <c r="AN485" i="5" s="1"/>
  <c r="AS484" i="5"/>
  <c r="AJ674" i="5"/>
  <c r="AN866" i="5"/>
  <c r="AL866" i="5"/>
  <c r="AP866" i="5"/>
  <c r="N8" i="3"/>
  <c r="BC227" i="5"/>
  <c r="AN228" i="5" s="1"/>
  <c r="AW309" i="5"/>
  <c r="BE309" i="5"/>
  <c r="AL310" i="5" s="1"/>
  <c r="BB334" i="5"/>
  <c r="AK376" i="5"/>
  <c r="AT484" i="5"/>
  <c r="BB484" i="5"/>
  <c r="AG770" i="5"/>
  <c r="B774" i="5" s="1"/>
  <c r="AN276" i="5"/>
  <c r="AN277" i="5" s="1"/>
  <c r="BB276" i="5"/>
  <c r="AM334" i="5"/>
  <c r="AT376" i="5"/>
  <c r="BC484" i="5"/>
  <c r="AH770" i="5"/>
  <c r="B775" i="5" s="1"/>
  <c r="AG940" i="5"/>
  <c r="B944" i="5" s="1"/>
  <c r="AL485" i="5"/>
  <c r="AL632" i="5"/>
  <c r="B636" i="5"/>
  <c r="BE276" i="5"/>
  <c r="AM376" i="5"/>
  <c r="AL377" i="5" s="1"/>
  <c r="AN484" i="5"/>
  <c r="AI770" i="5"/>
  <c r="B776" i="5" s="1"/>
  <c r="B392" i="6"/>
  <c r="AG426" i="6"/>
  <c r="AG430" i="6"/>
  <c r="AG434" i="6"/>
  <c r="AG438" i="6"/>
  <c r="AG442" i="6"/>
  <c r="AG446" i="6"/>
  <c r="AG450" i="6"/>
  <c r="AG454" i="6"/>
  <c r="AH648" i="7"/>
  <c r="B655" i="7" s="1"/>
  <c r="AG771" i="7"/>
  <c r="B775" i="7" s="1"/>
  <c r="AT84" i="8"/>
  <c r="B91" i="8" s="1"/>
  <c r="AG481" i="6"/>
  <c r="AG485" i="6"/>
  <c r="AG489" i="6"/>
  <c r="AG493" i="6"/>
  <c r="AG497" i="6"/>
  <c r="AG501" i="6"/>
  <c r="AG505" i="6"/>
  <c r="AG533" i="6"/>
  <c r="AG537" i="6"/>
  <c r="AG541" i="6"/>
  <c r="AG545" i="6"/>
  <c r="AG549" i="6"/>
  <c r="AG553" i="6"/>
  <c r="AG557" i="6"/>
  <c r="AG561" i="6"/>
  <c r="AG565" i="6"/>
  <c r="AG569" i="6"/>
  <c r="AG573" i="6"/>
  <c r="AG577" i="6"/>
  <c r="AG581" i="6"/>
  <c r="AG585" i="6"/>
  <c r="AG589" i="6"/>
  <c r="AI125" i="6"/>
  <c r="AG158" i="6"/>
  <c r="AG169" i="6" s="1"/>
  <c r="B173" i="6" s="1"/>
  <c r="AG166" i="6"/>
  <c r="AH401" i="6"/>
  <c r="AG427" i="6"/>
  <c r="AG431" i="6"/>
  <c r="AG435" i="6"/>
  <c r="AG439" i="6"/>
  <c r="AG443" i="6"/>
  <c r="AG447" i="6"/>
  <c r="AG451" i="6"/>
  <c r="AG455" i="6"/>
  <c r="AL796" i="6"/>
  <c r="B804" i="6" s="1"/>
  <c r="AH389" i="7"/>
  <c r="AG425" i="7"/>
  <c r="AG473" i="7"/>
  <c r="AG514" i="7"/>
  <c r="AG530" i="7"/>
  <c r="AG546" i="7"/>
  <c r="AG562" i="7"/>
  <c r="AL616" i="7"/>
  <c r="B620" i="7" s="1"/>
  <c r="AI771" i="7"/>
  <c r="B778" i="7"/>
  <c r="AI120" i="6"/>
  <c r="AI132" i="6" s="1"/>
  <c r="B140" i="6" s="1"/>
  <c r="AI128" i="6"/>
  <c r="AG163" i="6"/>
  <c r="B369" i="6"/>
  <c r="AG482" i="6"/>
  <c r="AG486" i="6"/>
  <c r="AG490" i="6"/>
  <c r="AG494" i="6"/>
  <c r="AG498" i="6"/>
  <c r="AG502" i="6"/>
  <c r="AG506" i="6"/>
  <c r="AG532" i="6"/>
  <c r="AG536" i="6"/>
  <c r="AG540" i="6"/>
  <c r="AG544" i="6"/>
  <c r="AG548" i="6"/>
  <c r="AG552" i="6"/>
  <c r="AG556" i="6"/>
  <c r="AG560" i="6"/>
  <c r="AG564" i="6"/>
  <c r="AG568" i="6"/>
  <c r="AG572" i="6"/>
  <c r="AG576" i="6"/>
  <c r="AG580" i="6"/>
  <c r="AG584" i="6"/>
  <c r="AG588" i="6"/>
  <c r="AG592" i="6"/>
  <c r="AH291" i="7"/>
  <c r="B293" i="7" s="1"/>
  <c r="B369" i="7"/>
  <c r="B391" i="7"/>
  <c r="AG469" i="7"/>
  <c r="AG478" i="7"/>
  <c r="AG520" i="7"/>
  <c r="AG536" i="7"/>
  <c r="AI597" i="7"/>
  <c r="AK648" i="7"/>
  <c r="B656" i="7" s="1"/>
  <c r="AG708" i="5"/>
  <c r="AI123" i="6"/>
  <c r="AI131" i="6"/>
  <c r="AG160" i="6"/>
  <c r="AG168" i="6"/>
  <c r="B406" i="6"/>
  <c r="AG428" i="6"/>
  <c r="AG432" i="6"/>
  <c r="AG436" i="6"/>
  <c r="AG440" i="6"/>
  <c r="AG444" i="6"/>
  <c r="AG448" i="6"/>
  <c r="AG452" i="6"/>
  <c r="AG456" i="6"/>
  <c r="AK717" i="6"/>
  <c r="B723" i="6" s="1"/>
  <c r="AI102" i="7"/>
  <c r="AG565" i="7"/>
  <c r="AG561" i="7"/>
  <c r="AG557" i="7"/>
  <c r="AG553" i="7"/>
  <c r="AG549" i="7"/>
  <c r="AG545" i="7"/>
  <c r="AG541" i="7"/>
  <c r="AG537" i="7"/>
  <c r="AG533" i="7"/>
  <c r="AG529" i="7"/>
  <c r="AG525" i="7"/>
  <c r="AG521" i="7"/>
  <c r="AG517" i="7"/>
  <c r="AG513" i="7"/>
  <c r="AG509" i="7"/>
  <c r="AG479" i="7"/>
  <c r="AG475" i="7"/>
  <c r="AG471" i="7"/>
  <c r="AG467" i="7"/>
  <c r="AG444" i="7"/>
  <c r="AG440" i="7"/>
  <c r="AG436" i="7"/>
  <c r="AG432" i="7"/>
  <c r="AG428" i="7"/>
  <c r="AG424" i="7"/>
  <c r="AG443" i="7"/>
  <c r="AG439" i="7"/>
  <c r="AG435" i="7"/>
  <c r="AG431" i="7"/>
  <c r="AG427" i="7"/>
  <c r="AG423" i="7"/>
  <c r="B392" i="7"/>
  <c r="AG567" i="7"/>
  <c r="AG563" i="7"/>
  <c r="AG559" i="7"/>
  <c r="AG555" i="7"/>
  <c r="AG551" i="7"/>
  <c r="AG547" i="7"/>
  <c r="AG543" i="7"/>
  <c r="AG539" i="7"/>
  <c r="AG535" i="7"/>
  <c r="AG531" i="7"/>
  <c r="AG527" i="7"/>
  <c r="AG523" i="7"/>
  <c r="AG519" i="7"/>
  <c r="AG515" i="7"/>
  <c r="AG511" i="7"/>
  <c r="AG507" i="7"/>
  <c r="AG481" i="7"/>
  <c r="AG442" i="7"/>
  <c r="AG438" i="7"/>
  <c r="AG434" i="7"/>
  <c r="AG430" i="7"/>
  <c r="AG426" i="7"/>
  <c r="AG422" i="7"/>
  <c r="B294" i="7"/>
  <c r="B405" i="7"/>
  <c r="AH401" i="7"/>
  <c r="AG433" i="7"/>
  <c r="AG474" i="7"/>
  <c r="AG510" i="7"/>
  <c r="AG526" i="7"/>
  <c r="AG542" i="7"/>
  <c r="AG558" i="7"/>
  <c r="AL692" i="7"/>
  <c r="B699" i="7" s="1"/>
  <c r="AG483" i="6"/>
  <c r="AG487" i="6"/>
  <c r="AG491" i="6"/>
  <c r="AG495" i="6"/>
  <c r="AG499" i="6"/>
  <c r="AG503" i="6"/>
  <c r="AG535" i="6"/>
  <c r="AG539" i="6"/>
  <c r="AG543" i="6"/>
  <c r="AG547" i="6"/>
  <c r="AG551" i="6"/>
  <c r="AG555" i="6"/>
  <c r="AG559" i="6"/>
  <c r="AG563" i="6"/>
  <c r="AG567" i="6"/>
  <c r="AG571" i="6"/>
  <c r="AG575" i="6"/>
  <c r="AG579" i="6"/>
  <c r="AG583" i="6"/>
  <c r="AG587" i="6"/>
  <c r="AG591" i="6"/>
  <c r="AG673" i="6"/>
  <c r="B679" i="6" s="1"/>
  <c r="AI568" i="7"/>
  <c r="AL771" i="7"/>
  <c r="B779" i="7" s="1"/>
  <c r="AR84" i="8"/>
  <c r="B89" i="8" s="1"/>
  <c r="AI121" i="6"/>
  <c r="AI129" i="6"/>
  <c r="AG425" i="6"/>
  <c r="AG429" i="6"/>
  <c r="AG433" i="6"/>
  <c r="AG437" i="6"/>
  <c r="AG441" i="6"/>
  <c r="AG445" i="6"/>
  <c r="AG449" i="6"/>
  <c r="AG453" i="6"/>
  <c r="AG457" i="6"/>
  <c r="AH796" i="6"/>
  <c r="B801" i="6" s="1"/>
  <c r="AG441" i="7"/>
  <c r="AG480" i="7"/>
  <c r="AG522" i="7"/>
  <c r="AG538" i="7"/>
  <c r="AG554" i="7"/>
  <c r="B391" i="6"/>
  <c r="AG480" i="6"/>
  <c r="AG484" i="6"/>
  <c r="AG488" i="6"/>
  <c r="AG492" i="6"/>
  <c r="AG496" i="6"/>
  <c r="AG500" i="6"/>
  <c r="AG504" i="6"/>
  <c r="AG534" i="6"/>
  <c r="AG538" i="6"/>
  <c r="AG542" i="6"/>
  <c r="AG546" i="6"/>
  <c r="AG550" i="6"/>
  <c r="AG554" i="6"/>
  <c r="AG558" i="6"/>
  <c r="AG562" i="6"/>
  <c r="AG566" i="6"/>
  <c r="AG570" i="6"/>
  <c r="AG574" i="6"/>
  <c r="AG578" i="6"/>
  <c r="AG582" i="6"/>
  <c r="AG586" i="6"/>
  <c r="AH445" i="7"/>
  <c r="B454" i="7" s="1"/>
  <c r="AK568" i="7"/>
  <c r="B575" i="7" s="1"/>
  <c r="AG528" i="7"/>
  <c r="AG544" i="7"/>
  <c r="AG560" i="7"/>
  <c r="AG648" i="7"/>
  <c r="B654" i="7" s="1"/>
  <c r="AI119" i="7"/>
  <c r="AI127" i="7"/>
  <c r="AI132" i="7" s="1"/>
  <c r="B140" i="7" s="1"/>
  <c r="AG164" i="7"/>
  <c r="AI125" i="7"/>
  <c r="AG158" i="7"/>
  <c r="AG169" i="7" s="1"/>
  <c r="B173" i="7" s="1"/>
  <c r="AG166" i="7"/>
  <c r="AI120" i="7"/>
  <c r="AI128" i="7"/>
  <c r="AN84" i="8" l="1"/>
  <c r="B87" i="8" s="1"/>
  <c r="AO84" i="8"/>
  <c r="B88" i="8" s="1"/>
  <c r="AP229" i="5"/>
  <c r="AL229" i="5"/>
  <c r="AN229" i="5"/>
  <c r="AP311" i="5"/>
  <c r="AN311" i="5"/>
  <c r="AL311" i="5"/>
  <c r="B315" i="5" s="1"/>
  <c r="AN278" i="5"/>
  <c r="AL278" i="5"/>
  <c r="B282" i="5" s="1"/>
  <c r="AP278" i="5"/>
  <c r="AP252" i="5"/>
  <c r="AN252" i="5"/>
  <c r="AL252" i="5"/>
  <c r="AP486" i="5"/>
  <c r="AN486" i="5"/>
  <c r="AL486" i="5"/>
  <c r="B490" i="5" s="1"/>
  <c r="AG482" i="7"/>
  <c r="AG568" i="7"/>
  <c r="B572" i="7" s="1"/>
  <c r="AG593" i="6"/>
  <c r="B597" i="6" s="1"/>
  <c r="AN377" i="5"/>
  <c r="AG445" i="7"/>
  <c r="AN336" i="5"/>
  <c r="AL336" i="5"/>
  <c r="AP336" i="5"/>
  <c r="AP407" i="5"/>
  <c r="AN407" i="5"/>
  <c r="AL407" i="5"/>
  <c r="B411" i="5" s="1"/>
  <c r="AL335" i="5"/>
  <c r="AG507" i="6"/>
  <c r="AG458" i="6"/>
  <c r="AL378" i="5" l="1"/>
  <c r="AN378" i="5"/>
  <c r="AP378" i="5"/>
  <c r="B340" i="5"/>
  <c r="B256" i="5"/>
  <c r="B235" i="5"/>
  <c r="B382" i="5" l="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<sst xmlns="http://schemas.openxmlformats.org/spreadsheetml/2006/main" count="9285" uniqueCount="6094">
  <si>
    <t>CENSO NACIONAL DE GOBIERNOS
ESTATALES 2023</t>
  </si>
  <si>
    <t>Módulo 4.
Defensoría pública</t>
  </si>
  <si>
    <t>Índice</t>
  </si>
  <si>
    <t>Entidad:</t>
  </si>
  <si>
    <t>Clave:</t>
  </si>
  <si>
    <t>Presentación</t>
  </si>
  <si>
    <t>Informantes</t>
  </si>
  <si>
    <t>Participantes</t>
  </si>
  <si>
    <t>Sección I. Estructura organizacional y recursos</t>
  </si>
  <si>
    <t>Preguntas 1.1 a 1.25</t>
  </si>
  <si>
    <t>Sección II. Ejercicio de la función de defensoría pública</t>
  </si>
  <si>
    <t>Preguntas 2.1 a 2.14</t>
  </si>
  <si>
    <t>Sección III. Ejercicio de la función de asesoría jurídica</t>
  </si>
  <si>
    <t>Preguntas 3.1 a 3.14</t>
  </si>
  <si>
    <t>Complemento. Tipo de posesión, ubicación geográfica, horario de atención y datos de contacto de las unidades de defensoría pública y/o de asesoría jurídica</t>
  </si>
  <si>
    <t>Glosario</t>
  </si>
  <si>
    <t>Entidad</t>
  </si>
  <si>
    <t>Clave a 3 dígitos</t>
  </si>
  <si>
    <t>Aguascalientes</t>
  </si>
  <si>
    <t>201</t>
  </si>
  <si>
    <t>Baja California</t>
  </si>
  <si>
    <t>202</t>
  </si>
  <si>
    <t>Baja California Sur</t>
  </si>
  <si>
    <t>203</t>
  </si>
  <si>
    <t>Campeche</t>
  </si>
  <si>
    <t>204</t>
  </si>
  <si>
    <t>Coahuila de Zaragoza</t>
  </si>
  <si>
    <t>205</t>
  </si>
  <si>
    <t>Colima</t>
  </si>
  <si>
    <t>206</t>
  </si>
  <si>
    <t>CONFIDENCIALIDAD</t>
  </si>
  <si>
    <t>OBLIGATORIEDAD</t>
  </si>
  <si>
    <t>Chiapas</t>
  </si>
  <si>
    <t>207</t>
  </si>
  <si>
    <t>Conforme a lo dispuesto por el Artículo 37, párrafo primero de la Ley del Sistema Nacional de Información Estadística y Geográfica: "Los datos que proporcionen para fines estadísticos los Informantes del Sistema a las Unidades en términos de la presente Ley, serán estrictamente confidenciales y bajo ninguna circunstancia podrán utilizarse para otro fin que no sea el estadístico."</t>
  </si>
  <si>
    <t>Conforme a lo dispuesto por el Artículo 45, párrafo primero de la Ley del Sistema Nacional de Información Estadística y Geográfica: "Los Informantes del Sistema estarán obligados a proporcionar, con veracidad y oportunidad, los datos e informes que les soliciten las autoridades competentes para fines estadísticos, censales y geográficos, y prestarán apoyo a las mismas", así como lo señalado por el Artículo 46 de la misma: "[...] Los servidores públicos de la Federación, de las entidades federativas, de los municipios y de las demarcaciones territoriales de la Ciudad de México, tendrán la obligación de proporcionar la información básica que hubieren obtenido en el ejercicio de sus funciones y sirva para generar Información de Interés Nacional, que les solicite el Instituto [...]"</t>
  </si>
  <si>
    <t>Chihuahua</t>
  </si>
  <si>
    <t>208</t>
  </si>
  <si>
    <t>Ciudad de México</t>
  </si>
  <si>
    <t>209</t>
  </si>
  <si>
    <t>DERECHOS DE LOS INFORMANTES DEL SISTEMA</t>
  </si>
  <si>
    <t>Durango</t>
  </si>
  <si>
    <t>210</t>
  </si>
  <si>
    <t>De conformidad con lo previsto en el Artículo 41 de la Ley del Sistema Nacional de Información Estadística y Geográfica, los informantes del Sistema tendrán el derecho de solicitar al Instituto Nacional de Estadística y Geografía que sean rectificados los datos que les conciernan, para lo cual deberán demostrar que son inexactos, incompletos o equívocos.</t>
  </si>
  <si>
    <t>Guanajuato</t>
  </si>
  <si>
    <t>211</t>
  </si>
  <si>
    <t>Guerrero</t>
  </si>
  <si>
    <t>212</t>
  </si>
  <si>
    <t>Hidalgo</t>
  </si>
  <si>
    <t>213</t>
  </si>
  <si>
    <t>El Instituto Nacional de Estadística y Geografía (INEGI) presenta la elaboración del Censo Nacional de Gobiernos Estatales (CNGE) 2023 como respuesta a su responsabilidad de suministrar a la sociedad y al Estado información de calidad, pertinente, veraz y oportuna, atendiendo el mandato constitucional de normar y coordinar el Sistema Nacional de Información Estadística y Geográfica (SNIEG).</t>
  </si>
  <si>
    <t>Jalisco</t>
  </si>
  <si>
    <t>214</t>
  </si>
  <si>
    <t>México</t>
  </si>
  <si>
    <t>215</t>
  </si>
  <si>
    <t>Dicho Sistema se integra por cuatro subsistemas, mismos que permiten agrupar por temas los diversos campos de información de interés nacional, lo que se traduce en la generación, suministro y difusión de información de manera ordenada y bajo esquemas integrales y homogéneos que promuevan el cumplimiento de los objetivos del SNIEG.</t>
  </si>
  <si>
    <t>Michoacán de Ocampo</t>
  </si>
  <si>
    <t>216</t>
  </si>
  <si>
    <t>Morelos</t>
  </si>
  <si>
    <t>217</t>
  </si>
  <si>
    <t>Los subsistemas son los siguientes:</t>
  </si>
  <si>
    <t>Nayarit</t>
  </si>
  <si>
    <t>218</t>
  </si>
  <si>
    <t>Nuevo León</t>
  </si>
  <si>
    <t>219</t>
  </si>
  <si>
    <t>Subsistema Nacional de Información Demográfica y Social.
Subsistema Nacional de Información Económica.
Subsistema Nacional de Información Geográfica, Medio Ambiente, Ordenamiento Territorial y Urbano.
Subsistema Nacional de Información de Gobierno, Seguridad Pública e Impartición de Justicia.</t>
  </si>
  <si>
    <t>Oaxaca</t>
  </si>
  <si>
    <t>220</t>
  </si>
  <si>
    <t>Puebla</t>
  </si>
  <si>
    <t>221</t>
  </si>
  <si>
    <t>El Subsistema Nacional de Información de Gobierno, Seguridad Pública e Impartición de Justicia (SNIGSPIJ) fue creado mediante acuerdo de la Junta de Gobierno del INEGI el 8 de diciembre de 2008, quedando establecido como el cuarto Subsistema Nacional de Información según los artículos 17 y 28 bis de la Ley del SNIEG.</t>
  </si>
  <si>
    <t>Querétaro</t>
  </si>
  <si>
    <t>222</t>
  </si>
  <si>
    <t>Quintana Roo</t>
  </si>
  <si>
    <t>223</t>
  </si>
  <si>
    <t>El SNIGSPIJ tiene como objetivo estratégico institucionalizar y operar un esquema coordinado para la producción, integración, conservación y difusión de información estadística y geográfica de interés nacional, de calidad, pertinente, veraz y oportuna que permita conocer la situación que guardan la gestión y el desempeño de las instituciones públicas que conforman el Estado y sus respectivos poderes en las funciones de gobierno, seguridad pública e impartición de justicia, para apoyar los procesos de diseño, implementación, monitoreo y evaluación de las políticas públicas en estas materias.</t>
  </si>
  <si>
    <t>San Luis Potosí</t>
  </si>
  <si>
    <t>224</t>
  </si>
  <si>
    <t>Sinaloa</t>
  </si>
  <si>
    <t>225</t>
  </si>
  <si>
    <t>En el marco de dicho Subsistema, específicamente de los trabajos del Comité Técnico Especializado de Información de Gobierno, desde el año 2009 se iniciaron las actividades de revisión y generación de lo que sería el primer instrumento de captación en materia de gobierno, en el que participaron los representantes de las principales instituciones y organizaciones que convergen en dicha materia.</t>
  </si>
  <si>
    <t>Sonora</t>
  </si>
  <si>
    <t>226</t>
  </si>
  <si>
    <t>Tabasco</t>
  </si>
  <si>
    <t>227</t>
  </si>
  <si>
    <t xml:space="preserve">Como resultado, se logró el acuerdo para generar información estadística en materia de gobierno con una visión integral, implementando así en 2010 el primer instrumento de captación en el ámbito estatal denominado Encuesta Nacional de Gobierno 2010 – Poder Ejecutivo Estatal (ENGPEE 10), con lo cual se inició una serie histórica de información que permite diseñar, monitorear y evaluar las políticas públicas en este tema. </t>
  </si>
  <si>
    <t>Tamaulipas</t>
  </si>
  <si>
    <t>228</t>
  </si>
  <si>
    <t>Tlaxcala</t>
  </si>
  <si>
    <t>229</t>
  </si>
  <si>
    <t>Posteriormente, en 2011 se realizó el segundo levantamiento de este programa estadístico bajo la denominación de Censo Nacional de Gobierno 2011. Poder Ejecutivo Estatal (CNG 2011 PEE). El 20 de diciembre de ese mismo año se publicó en el Diario Oficial de la Federación el acuerdo por el cual la Junta de Gobierno del INEGI determinó como Información de Interés Nacional (IIN) los datos generados por este programa, otorgándoles el carácter de oficiales y de uso obligatorio para la Federación, las entidades federativas, el Distrito Federal (ahora Ciudad de México) y los municipios, siendo a partir de ese momento que se institucionalizó como Censo Nacional de Gobierno, Seguridad Pública y Sistema Penitenciario Estatales, por lo que dicha edición (con información 2010) se publicó con la denominación de IIN.</t>
  </si>
  <si>
    <t>Veracruz de Ignacio de la Llave</t>
  </si>
  <si>
    <t>230</t>
  </si>
  <si>
    <t>Yucatán</t>
  </si>
  <si>
    <t>231</t>
  </si>
  <si>
    <t>Desde entonces, se continuaron anualmente las labores de levantamiento del CNGSPSPE hasta su última edición en 2020, año a partir del cual se separa este programa estadístico en tres Censos Nacionales de Gobierno; cada uno orientado a las materias específicas de gobierno, seguridad pública y sistema penitenciario:</t>
  </si>
  <si>
    <t>Zacatecas</t>
  </si>
  <si>
    <t>232</t>
  </si>
  <si>
    <t>Censo Nacional de Gobiernos Estatales;
Censo Nacional de Seguridad Pública Estatal; y
Censo Nacional de Sistemas Penitenciarios Estatales.</t>
  </si>
  <si>
    <t>Lo anterior, como resultado de las numerosas e importantes reformas constitucionales realizadas en los últimos años, entre las que destacan aquellas en materia de seguridad pública y combate a la corrupción. En consecuencia, el Estado Mexicano ha venido transitando por un periodo de evolución, crecimiento y diversificación institucional, multiplicando con ello sus obligaciones, responsabilidades y facultades. Desde el punto de vista estadístico, los nuevos arreglos institucionales y compromisos establecidos por ley generaron nuevas necesidades de información, lo que incidió en la necesidad de realizar ajustes en materias y conceptos previamente establecidos.</t>
  </si>
  <si>
    <t>Este proceso de segmentación implicó revocar la determinación de Información de Interés Nacional al CNGSPSPE mediante el acuerdo de la Junta de Gobierno del INEGI publicado el 29 de enero de 2021 en el Diario Oficial de la Federación. Este cambio tuvo como finalidad ampliar el alcance temático y analítico de cada rubro, así como adecuar conceptual y metodológicamente sus contenidos a las necesidades de información vigentes en las reformas constitucionales y en la transformación institucional del país.</t>
  </si>
  <si>
    <t>Como resultado de dicha división, ahora se cuenta con el Censo Nacional de Gobiernos Estatales (CNGE) 2022, cuyos resultados pueden ser consultados en la página de internet del Instituto: https://www.inegi.org.mx/programas/cnge/2022/</t>
  </si>
  <si>
    <t>Específicamente para la materia de protección civil es importante mencionar que durante 2021 y 2022 ocurrieron una serie de reuniones con personal del Centro Nacional de Prevención de Desastres (CENAPRED), de la Dirección General de Protección Civil y de la Dirección General para la Gestión de Riesgos de la Secretaría de Seguridad y Protección Ciudadana (SSPC) a efecto de consolidar un instrumento de captación que permita conocer de forma específica las capacidades operativas con las que cuentan las Unidades Estatales de Protección Civil u homólogas de las entidades federativas, retomando los contenidos establecidos en la Encuesta de Autoevaluación para las Unidades Estatales de Protección Civil, misma que fue implementada por dicha institución en ejercicios anteriores.</t>
  </si>
  <si>
    <t>Asimismo, a partir del contexto nacional y de la implementación de la Ley General en Materia de Desaparición Forzada de Personas, Desaparición Cometida por Particulares y del Sistema Nacional de Búsqueda de Personas, así como del Programa Nacional de Exhumaciones e Identificación Forense, que de ella emana, fue necesario comenzar a generar información específica sobre las capacidades institucionales de los servicios médicos forenses y periciales del país, así como del ejercicio de su función en cuanto a la identificación, disposición y almacenamientos de cadáveres y/o de restos de seres humanos.</t>
  </si>
  <si>
    <t>Derivado de las similitudes operativas con los temas de protección civil y servicios periciales, y considerando su naturaleza normativa, conceptual y metodológica, se tomó la decisión de elaborar un módulo específico con información asociada a la función de defensoría pública, retomando las principales necesidades de información existentes en la materia, así como los diseños institucionales establecidos para el ejercicio de la misma.</t>
  </si>
  <si>
    <t>Como resultado, esta edición del CNGE consolida la información generada en dichas materias en tres módulos específicos, los cuales retoman y profundizan los contenidos que hacían parte de las respectivas secciones del módulo 1 en anteriores ediciones.</t>
  </si>
  <si>
    <t>Por su parte, atendiendo a los procesos de levantamientos diferenciados establecidos para un mejor aprovechamiento de la información estadística, la presente edición del CNGE considera el tema de justicia cívica (aplicable únicamente a la Ciudad de México). Su finalidad es generar información estandarizada y comparable con la emanada del Censo Nacional de Gobiernos Municipales y Demarcaciones Territoriales de la Ciudad de México (CNGMD); de tal forma que se generen datos con una misma temporalidad que permitan conocer la implementación del Modelo Homologado de Justicia Cívica, Buen Gobierno y Cultura de la Legalidad para los Municipios de México.</t>
  </si>
  <si>
    <t>Así, se presenta el Censo Nacional de Gobiernos Estatales (CNGE) 2023, como el decimocuarto programa estadístico desarrollado por el INEGI en materia de gobierno en el ámbito estatal del Estado Mexicano. Si bien el proceso de maduración de la información captada a través de este ha obligado a realizar ajustes en algunas variables, se ha preservado en todo momento la consistencia conceptual respecto de sus ediciones anteriores, continuando con la serie estadística y enriqueciendo sus contenidos por los temas que actualmente se desarrollan.</t>
  </si>
  <si>
    <t>El CNGE 2023 se conforma por los siguientes módulos:</t>
  </si>
  <si>
    <t>Módulo 1. Administración Pública de la entidad federativa
Módulo 2. Protección civil
Módulo 3. Servicios periciales
Módulo 4. Defensoría pública
Módulo 5. Justicia cívica
Módulo 6. Medio ambiente
Módulo 7. Catastro, registro y territorio</t>
  </si>
  <si>
    <t>Cada uno de estos módulos está conformado, cuando menos, por los siguientes apartados:</t>
  </si>
  <si>
    <t>Presentación. Contiene la introducción general y antecedentes del censo, así como las instrucciones generales para la entrega formal del presente instrumento de captación.</t>
  </si>
  <si>
    <t>Informantes. En este apartado se recaba información sobre las personas servidoras públicas designadas por las Unidades del Estado como responsables de recopilar, integrar y entregar la información requerida en el cuestionario.</t>
  </si>
  <si>
    <t xml:space="preserve">Participantes. Presenta un espacio destinado a la identificación de las personas servidoras públicas que participaron en el llenado de cada módulo y/o sección, según corresponda. </t>
  </si>
  <si>
    <t>Cuestionario. Se integra por cada una de las preguntas destinadas a generar información estadística sobre los aspectos que conforman la estructura temática del presente programa. Con la finalidad de facilitar la ubicación de los temas contenidos, la versión electrónica del mismo se ha dividido en tantas pestañas como secciones son requeridas.</t>
  </si>
  <si>
    <t>Glosario. Contiene un listado de conceptos y definiciones que se consideran relevantes para el llenado del cuestionario.</t>
  </si>
  <si>
    <t>Asimismo, tomando en consideración la naturaleza de la información solicitada en cada módulo, alguno de estos puede presentar apartados adicionales a los anteriores, mismos que obedecen a características específicas del programa estadístico relacionado. Dichos apartados pueden ser: complementos, anexos y adiciones.</t>
  </si>
  <si>
    <t>Particularmente, en el módulo 4 se solicita, entre otra, información sobre la estructura organizacional de la institución encargada de la defensoría pública y/o de la asesoría jurídica de cada entidad federativa; la distribución de los recursos humanos, materiales y presupuestales con los que cuenta; así como la cantidad de solicitudes recibidas y de asuntos de defensoría pública y servicios de asesoría jurídica atendidos.</t>
  </si>
  <si>
    <t>Para ello, este módulo contiene 53 preguntas agrupadas en las siguientes secciones:</t>
  </si>
  <si>
    <t xml:space="preserve">Sección I. Estructura organizacional y recursos
Sección II. Ejercicio de la función de defensoría pública
Sección III. Ejercicio de la función de asesoría jurídica                                                                                                                                                                                                                                                                                                                                                      </t>
  </si>
  <si>
    <t>Considerando la relevancia y diversidad de la información solicitada a través del cuestionario, es necesario que los informantes responsables de su llenado sean personas funcionarias públicas que, por sus atribuciones y actividades cotidianas, cuenten con la información adecuada y necesaria. A efecto de facilitar la recolección de la información solicitada, las personas responsables del llenado del cuestionario pueden auxiliarse de las personas servidoras públicas que integran sus equipos de trabajo. Cuando esto suceda, se solicita que registren sus datos en el apartado Participantes.</t>
  </si>
  <si>
    <t>Las personas servidoras públicas que se establecen como informantes deberán validar y formalizar la entrega de la información proporcionada, ello mediante el estampado de su firma en la portada de cada módulo o sección, así como del sello de la institución que representan. Cabe destacar que la información recabada mediante el censo, una vez recibida con la firma de la o las personas servidoras públicas responsables y sello de la institución, será considerada como información oficial en términos de lo establecido en la Ley del SNIEG.</t>
  </si>
  <si>
    <t>El INEGI pondrá a disposición de la sociedad la información de este programa de forma gratuita a través del Servicio Público de Información, además de poder consultarse y descargarse de forma electrónica en el portal del Instituto.</t>
  </si>
  <si>
    <t>La entrega de información deberá hacerse a través del Departamento de Estadísticas de Gobierno de la Coordinación Estatal del INEGI en su entidad federativa, quien se acercará a los equipos de trabajo designados por la persona titular y/o servidora pública responsable para el llenado del cuestionario, con el objetivo de organizar los trabajos y recuperar la información requerida.</t>
  </si>
  <si>
    <t>Una primera versión completa de la información, considerada como preliminar, tendrá un proceso de revisión y validación por parte del personal del INEGI en la Coordinación Estatal, con base en los criterios establecidos. Una vez concluida, el cuestionario será devuelto a la persona servidora pública responsable del llenado en la institución informante, a efecto de notificarle los resultados de la revisión y los ajustes o aclaraciones de información que, de ser procedentes, deberán atenderse. En caso de no presentar observaciones, será remitido a las Oficinas Centrales del INEGI para una verificación y revisión central.</t>
  </si>
  <si>
    <t>Si la verificación y revisión central arroja observaciones o solicitud de aclaración de información, el cuestionario será devuelto a la Coordinación Estatal para la atención o justificación de estas situaciones con la institución informante. En caso de que no existan observaciones o estas sean debidamente atendidas, se procederá con la liberación del cuestionario como versión definitiva, para que se proceda con la impresión y formalización de la información plasmada, mediante la firma y sello del instrumento físico por parte del informante básico e informantes complementarios.</t>
  </si>
  <si>
    <t>A efecto de llevar a cabo la revisión y validación del cuestionario, en la siguiente tabla se detallan los periodos en los que se realizarán las actividades en cada entidad federativa:</t>
  </si>
  <si>
    <t>Fecha</t>
  </si>
  <si>
    <t>Actividad</t>
  </si>
  <si>
    <t>XX de al XX de</t>
  </si>
  <si>
    <t>Integración de información por la institución. 
Entrega a la CE del INEGI para revisión.</t>
  </si>
  <si>
    <t>Revisión de información preliminar por parte de la CE del INEGI y aclaración o ajustes por parte del informante. 
Envío de información preliminar a OC para verificación central.</t>
  </si>
  <si>
    <t>Verificación de información preliminar por parte de OC y aclaración o ajustes de información.
Liberación de cuestionario como información definitiva.</t>
  </si>
  <si>
    <t>Recuperación de cuestionario físico con información completa y definitiva, con firma y sello.</t>
  </si>
  <si>
    <t>Una vez que el archivo electrónico esté impreso y firmado, se llevará a cabo la entrega de la versión definitiva del cuestionario vía electrónica y de manera física, para lo cual se tomará en cuenta lo siguiente:</t>
  </si>
  <si>
    <t>1) Entrega electrónica:</t>
  </si>
  <si>
    <t>2) Entrega física:</t>
  </si>
  <si>
    <t xml:space="preserve">La versión impresa, con las firmas correspondientes, deberá entregarse en la Coordinación Estatal del INEGI con los siguientes datos: 
</t>
  </si>
  <si>
    <t>Destinatario:</t>
  </si>
  <si>
    <t>Dirección:</t>
  </si>
  <si>
    <t>En caso de dudas o comentarios, deberá hacerlos llegar al personal del Departamento de Estadísticas de Gobierno de la Coordinación Estatal del INEGI que haya sido designado para el seguimiento de este programa de información, quien tiene los siguientes datos de contacto:</t>
  </si>
  <si>
    <t>Nombre:</t>
  </si>
  <si>
    <t>Área o unidad de adscripción:</t>
  </si>
  <si>
    <t>Cargo:</t>
  </si>
  <si>
    <t>Correo electrónico:</t>
  </si>
  <si>
    <t>Teléfono:</t>
  </si>
  <si>
    <t>Extensión:</t>
  </si>
  <si>
    <t>Informantes
(Responde: institución encargada de la defensoría pública y/o de la asesoría jurídica de la entidad federativa)</t>
  </si>
  <si>
    <t>INFORMANTE BÁSICO</t>
  </si>
  <si>
    <t>FIRMA Y SELLO</t>
  </si>
  <si>
    <t>(Persona titular o servidora pública de la institución designada para proveer la información del presente módulo, y que tiene el carácter de figura responsable de validar y oficializar la información. Cuando menos, se encuentra en el segundo o tercer nivel jerárquico de la misma)</t>
  </si>
  <si>
    <t>VoBo. a la información contenida en el presente cuestionario</t>
  </si>
  <si>
    <t>Título (Lic., Mtro(a)., Dr(a)., Ing., C., Sr(a)., etc.):</t>
  </si>
  <si>
    <t>FIRMA</t>
  </si>
  <si>
    <t>Nombre(s):</t>
  </si>
  <si>
    <t>Primer apellido:</t>
  </si>
  <si>
    <t>Segundo apellido:</t>
  </si>
  <si>
    <t>Institución u órgano:</t>
  </si>
  <si>
    <t>INFORMANTE COMPLEMENTARIO 1</t>
  </si>
  <si>
    <t>(Persona servidora pública que, por las funciones que tiene asignadas dentro de la institución, es la principal productora y/o integradora de la información correspondiente al presente módulo y, cuando menos, se encuentra en el segundo o tercer nivel jerárquico de la misma. Nota: en caso de no requerir al "Informante Complementario 1" deje las siguientes celdas en blanco)</t>
  </si>
  <si>
    <t>INFORMANTE COMPLEMENTARIO 2</t>
  </si>
  <si>
    <t>(Persona servidora pública que, por las funciones que tiene asignadas dentro de la institución, es la segunda principal productora y/o integradora de la información correspondiente al presente módulo y, cuando menos, se encuentra en el segundo o tercer nivel jerárquico de la misma. Nota: en caso de no requerir al "Informante Complementario 2" deje las siguientes celdas en blanco)</t>
  </si>
  <si>
    <t>OBSERVACIONES:</t>
  </si>
  <si>
    <t>Participantes
(Registrar a las personas servidoras públicas y áreas que participaron en la integración de la información y/o en el llenado de los reactivos que se solicitan en el presente módulo. En caso de que las personas servidoras públicas registradas como informantes básico y complementarios hayan integrado información, o llenado algunas preguntas, también deben registrarse en el presente apartado)</t>
  </si>
  <si>
    <t>Personas servidoras públicas que participaron en el llenado del módulo</t>
  </si>
  <si>
    <t>Instrucciones de llenado:</t>
  </si>
  <si>
    <t>Título: anotar el grado escolar o el formalismo para referirse a la persona participante: Licenciado(a), Maestro(a), Doctor(a), Ingeniero(a), Ciudadano(a), Señor(a), etcétera.</t>
  </si>
  <si>
    <t>Nombre, primer y segundo apellido: escribir los datos completos, sin abreviaturas y con acentos.</t>
  </si>
  <si>
    <t>Unidad administrativa de adscripción: incluir el nombre completo de la unidad administrativa o área, tal como aparece en su estructura orgánica.</t>
  </si>
  <si>
    <t>Cargo o puesto: incluir el nombre completo del cargo o puesto desempeñado.</t>
  </si>
  <si>
    <t>Correo electrónico: registrar preferentemente el correo institucional de la persona participante, evitando cuentas genéricas o personales.</t>
  </si>
  <si>
    <t>Sección y/o preguntas en las que participó: registrar la sección, subsección, apartado, subapartado y/o preguntas en las que participó, conforme a lo siguiente:</t>
  </si>
  <si>
    <t>a) Para referirse a preguntas individuales, anotar el número de la pregunta anteponiendo la letra "P", separando con coma en caso de ser varias preguntas. Ejemplo: P1.1, P1.3, P1.8.
b) Si participó en el llenado de todo el cuestionario, anotar la palabra "Todas".
c) Si participó en el llenado de todas las preguntas de una sección, subsección, apartado y/o subapartado, anotar la nomenclatura correspondiente, separando con comas en caso de que sean dos o más. Ejemplo: I, I.2, I.3.1, I.4.1.1.
d) En caso de que su participación incluya secciones, subsecciones, apartados o subapartados completos, así como algunas preguntas específicas, anotar de forma combinada. Ejemplo: I, II.2, I.4.2, P1.25, P1.26.</t>
  </si>
  <si>
    <t>Principales fuentes de información utilizadas para la integración de información proporcionada:</t>
  </si>
  <si>
    <t>- Por fuente principal debe considerarse la fuente con la cual se genera toda o la mayor cantidad de información proporcionada, mientras que por fuentes secundarias debe considerar aquellas de las cuales se obtiene el resto de información (cuando hay más de una fuente).</t>
  </si>
  <si>
    <t xml:space="preserve">- En la columna Nombre de la fuente debe anotar el nombre o descripción de la fuente principal y, en su caso, de las secundarias a partir de la(s) cual(es) se obtiene la información requerida en el presente instrumento de captación, y que la persona participante proporcionó. </t>
  </si>
  <si>
    <t xml:space="preserve">- En la columna Tipo de fuente debe clasificar esa fuente según los tipos establecidos en el catálogo siguiente, con base en las características que más se adapten a la fuente utilizada (seleccionar de la lista desplegable el tipo): </t>
  </si>
  <si>
    <t>Sistema informático propio: corresponde a una solución informática que haya sido desarrollada de manera específica para los fines de la institución, ya sea de forma interna o por un tercero, y tenga el propósito de almacenar o procesar la información generada o utilizada por la institución.
Software comercial especializado: se refiere a algún programa o plataforma comercial diseñada o gestionada por un tercero ajeno a la institución, que sirve para los fines de almacenamiento y procesamiento de su información, sin ser un desarrollo exclusivo para la misma.
Base de datos u hojas de cálculo estructuradas y estandarizadas: se refiere a la existencia de bases de datos, tablas o conjunto de datos planos que se encuentran estructurados y estandarizados, permitiendo su explotación o consulta a través de softwares estadísticos o de bases de datos (incluye tablas dinámicas, programación de macros en VBA, formularios y BD en Access o similares).
Hojas de cálculo no estructuradas o no estandarizadas: corresponde a que la fuente de información son libros u hojas de Excel que concentran información generada por la institución y es consultada de forma directa sin posibilidad de hacer consultas de forma masiva o de un conjunto de datos. 
Libro de gobierno en formato electrónico: corresponde a los libros o documentos en formato electrónico que se organizan conforme a lineamientos específicos y cuentan con formalidades como foliación, firmas, sellos o autorizaciones, etcétera, que contienen los registros de los procesos o actividades sustantivas del área o institución que genera la información.
Libro de gobierno en papel: corresponde a los libros o documentos físicos que se organizan conforme a lineamientos específicos y cuentan con formalidades como foliación, firmas, sellos o autorizaciones, etcétera, que contienen los registros de los procesos o actividades sustantivas del área o institución que genera la información.
Bitácora en documento de texto electrónico: se refiere al registro o fuente en la que la información contenida está registrada en documentos electrónicos sin la formalidad de un libro de gobierno y que se utiliza para las actividades cotidianas del área o institución que proporciona la información.
Bitácora en documento de texto en papel: se refiere al registro o fuente en la que la información contenida está registrada en documentos físicos sin la formalidad de un libro de gobierno y que se utiliza para las actividades cotidianas del área o institución que proporciona la información.
De palabra: corresponde a cuando no existe una documentación o registro físico o electrónico y la información se obtiene "de palabra", es decir, la información se obtiene directamente de las personas involucradas en las actividades (ellas son la fuente) y está supeditada a la memoria de las personas servidoras públicas, no existiendo evidencia documental de lo reportado.
Otra: se debe seleccionar cuando ninguno de los tipos de fuente listados anteriormente responde a las características de la fuente o medio de registro que es utilizado por el área o institución participante para el registro de la información proporcionada en este instrumento de captación.</t>
  </si>
  <si>
    <t>En caso de que seleccione en la categoría "Otra" en alguna de las columnas "Tipo de fuente", favor de especificar ese otro tipo de fuente(s) en la columna "Comentarios o especificaciones sobre el tipo de fuente".</t>
  </si>
  <si>
    <t xml:space="preserve">No. </t>
  </si>
  <si>
    <t>Título</t>
  </si>
  <si>
    <t>Nombre(s)</t>
  </si>
  <si>
    <t>Primer apellido</t>
  </si>
  <si>
    <t>Segundo apellido</t>
  </si>
  <si>
    <t xml:space="preserve">Unidad administrativa de adscripción </t>
  </si>
  <si>
    <t xml:space="preserve">Cargo o puesto </t>
  </si>
  <si>
    <t>Correo electrónico</t>
  </si>
  <si>
    <t>Sección y/o preguntas en las que participó</t>
  </si>
  <si>
    <t>Principales fuentes utilizadas para la integración de la información proporcionada</t>
  </si>
  <si>
    <t>Fuente principal</t>
  </si>
  <si>
    <t>Fuente secundaria 1</t>
  </si>
  <si>
    <t>Fuente secundaria 2</t>
  </si>
  <si>
    <t>Comentarios o especificaciones sobre el tipo de fuente</t>
  </si>
  <si>
    <t>Nombre de la fuente</t>
  </si>
  <si>
    <t>Tipo de fuente</t>
  </si>
  <si>
    <t>Ej.</t>
  </si>
  <si>
    <t>Licenciada</t>
  </si>
  <si>
    <t>Guadalupe</t>
  </si>
  <si>
    <t>Hernández</t>
  </si>
  <si>
    <t>García</t>
  </si>
  <si>
    <t>Dirección General de Administración</t>
  </si>
  <si>
    <t>Directora de Recursos Financieros</t>
  </si>
  <si>
    <t>hernandezg@dgsp.gob.mx</t>
  </si>
  <si>
    <t>I, II.2, I.4.2, P1.25, P1.26</t>
  </si>
  <si>
    <t>Control de nómina</t>
  </si>
  <si>
    <t>Hojas de cálculo no estructuradas o no estandarizadas</t>
  </si>
  <si>
    <t>Sistema de control financiero</t>
  </si>
  <si>
    <t>Sistema Informático propio</t>
  </si>
  <si>
    <t>Hojas de cálculo  no estructuradas o no estandarizadas</t>
  </si>
  <si>
    <t>1.</t>
  </si>
  <si>
    <t>2.</t>
  </si>
  <si>
    <t>Software comercial especializado</t>
  </si>
  <si>
    <t>3.</t>
  </si>
  <si>
    <t>Base de datos u hojas de cálculo estructuradas y estandarizadas</t>
  </si>
  <si>
    <t>4.</t>
  </si>
  <si>
    <t>5.</t>
  </si>
  <si>
    <t>Libro de gobierno en formato electrónico</t>
  </si>
  <si>
    <t>6.</t>
  </si>
  <si>
    <t>Libro de gobierno en papel</t>
  </si>
  <si>
    <t>7.</t>
  </si>
  <si>
    <t>Bitácora en documento de texto electrónico</t>
  </si>
  <si>
    <t>8.</t>
  </si>
  <si>
    <t>Bitácora en documento de texto en papel</t>
  </si>
  <si>
    <t>9.</t>
  </si>
  <si>
    <t>De palabra</t>
  </si>
  <si>
    <t>10.</t>
  </si>
  <si>
    <t>Otra</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</si>
  <si>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</si>
  <si>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</si>
  <si>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</si>
  <si>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</si>
  <si>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</si>
  <si>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</si>
  <si>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</si>
  <si>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</si>
  <si>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</si>
  <si>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</si>
  <si>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</si>
  <si>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</si>
  <si>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</si>
  <si>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</si>
  <si>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</si>
  <si>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</si>
  <si>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</si>
  <si>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</si>
  <si>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</si>
  <si>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</si>
  <si>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</si>
  <si>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</si>
  <si>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</si>
  <si>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</si>
  <si>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</si>
  <si>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Instrucciones generales para las preguntas de la sección:</t>
  </si>
  <si>
    <t>1.- Periodo de referencia de los datos:
Durante el año: la información se refiere a lo existente del 1 de enero al 31 de diciembre de 2022.
Al cierre del año: la información se refiere a lo existente al 31 de diciembre de 2022.</t>
  </si>
  <si>
    <t>2.- Los catálogos utilizados en el presente cuestionario corresponden a denominaciones estándar, de tal forma que si el nombre de alguna categoría no coincide exactamente con la utilizada en su institución, debe registrar los datos en aquella que sea homóloga.</t>
  </si>
  <si>
    <t>3.- Debe considerar como institución a la dirección general, coordinación general, división, departamento, instituto o, en términos genéricos, cualquier órgano, unidad administrativa o área encargada de la defensoría pública y/o de la asesoría jurídica de la entidad federativa. Para efectos del presente censo no debe considerar la información, de ser el caso, de la Comisión Ejecutiva de Atención a Víctimas u homóloga de la entidad federativa.</t>
  </si>
  <si>
    <t>4.- Únicamente debe considerar la información de las unidades de defensoría pública y/o de asesoría jurídica que liste en la pregunta 1.1.</t>
  </si>
  <si>
    <t>5.- Para las preguntas 1.11, 1.19 y 1.24, el listado de unidades de defensoría pública y/o de asesoría jurídica que se despliega corresponde al que registre como respuesta en la pregunta 1.1.</t>
  </si>
  <si>
    <t>6.- Con excepción de la existencia de instrucciones, variables y/o catálogos específicos que prevean alguna situación particular asociada a la información requerida, en caso de que determinada categoría no se encuentre prevista en su normatividad aplicable, anote "NA" (No aplica) en las celdas correspondientes.</t>
  </si>
  <si>
    <t>7.- Con excepción de la existencia de instrucciones, variables y/o catálogos específicos que prevean alguna situación particular asociada a la información requerida, en caso de que los registros con los que cuente no le permitan desglosar la información de acuerdo con los requerimientos solicitados, anote "NS" (No se sabe) en las celdas donde no disponga de información. En el recuadro para comentarios de cada pregunta debe proporcionar una justificación respecto del uso del "NS" en determinado reactivo.</t>
  </si>
  <si>
    <t xml:space="preserve">8.- No deje celdas en blanco, salvo en los casos en que la instrucción así lo solicite. </t>
  </si>
  <si>
    <t>Glosario de la sección:</t>
  </si>
  <si>
    <t>1.- Asesoría jurídica: se refiere a la prestación de los servicios de asesoría jurídica y orientación en asuntos que no requieren la intervención en un proceso, con la finalidad de garantizar el derecho de acceso a la justicia en materia civil, familiar, laboral, penal y justicia para adolescentes, entre otras materias. Asimismo, contempla aquellos servicios de asesoría o representación jurídica especializada en procesos penales a víctimas o personas ofendidas. Los servicios son gratuitos y se brindan a las personas que deben ser elegibles de acuerdo con la normatividad aplicable.</t>
  </si>
  <si>
    <t>2.- Defensoría pública: se refiere a la prestación de los servicios de defensa y representación jurídica en procesos que requieren dicha intervención a efecto de garantizar el derecho a la defensa en juicios en materia civil, familiar, laboral, penal, justicia para adolescentes, entre otras materias. Los servicios son gratuitos y se brindan a las personas que deben ser elegibles de acuerdo con la normatividad aplicable.</t>
  </si>
  <si>
    <t>.</t>
  </si>
  <si>
    <t>I.1 Estructura organizacional</t>
  </si>
  <si>
    <t>Instrucción general para la pregunta de la subsección:</t>
  </si>
  <si>
    <t>1.- Debe considerar la información de las unidades de defensoría pública y/o de asesoría jurídica en operación que formen parte de la estructura orgánica de la institución, de acuerdo con la correspondiente ley orgánica, reglamento interno, acuerdos de creación o normatividad equivalente.</t>
  </si>
  <si>
    <t>Glosario de la subsección:</t>
  </si>
  <si>
    <t>1.- Unidades de defensoría pública y/o de asesoría jurídica: se refiere a las instalaciones (áreas, oficinas, delegaciones, etc.) en donde se llevan a cabo las actividades sustantivas destinadas a la atención de los servicios de defensoría pública y de asesoría jurídica que proporciona la institución responsable de atender dichos temas en la entidad federativa.</t>
  </si>
  <si>
    <t>1.1.-</t>
  </si>
  <si>
    <t>Anote el nombre de cada una de las unidades de defensoría pública y/o de asesoría jurídica en operación que conformaban al cierre del año 2022 la estructura orgánica de su institución. Por cada una de estas, señale la función desarrollada.</t>
  </si>
  <si>
    <t>En la columna "Nombre de las unidades de defensoría pública y/o de asesoría jurídica" debe anotar el nombre de cada una de las unidades de defensoría pública y/o de asesoría jurídica con las que haya contado, mientras que en la columna "ID unidad de defensoría pública y/o de asesoría jurídica" debe anotar su clave y/o número de identificación.</t>
  </si>
  <si>
    <t>El nombre de las unidades de defensoría pública y/o de asesoría jurídica debe registrarse en mayúsculas, sin comillas ni signos de acentuación, puntuación, paréntesis y abreviaturas.</t>
  </si>
  <si>
    <t>En el numeral 1 debe considerar la información relacionada con las oficinas centrales de su institución, aun cuando en estas se realicen funciones administrativas y/o de coordinación de las unidades de defensoría pública y/o de asesoría jurídica.</t>
  </si>
  <si>
    <t>En caso de que su institución solo desarrolle una de las funciones (defensoría pública o asesoría jurídica), no puede seleccionar el código "3" en la columna "Función desarrollada" de ninguna de las unidades de defensoría pública y/o de asesoría jurídica listadas.</t>
  </si>
  <si>
    <t>En caso de que su institución ejerza ambas funciones de manera simultánea (defensoría pública y asesoría jurídica), seleccione el código "3" en la columna "Función desarrollada" de la unidad de defensoría pública y/o de asesoría jurídica listada en el numeral 1.</t>
  </si>
  <si>
    <t>En el Complemento debe anotar el tipo de posesión, ubicación geográfica, horario de atención y datos de contacto de cada una de las unidades de defensoría pública y/o de asesoría jurídica registradas.</t>
  </si>
  <si>
    <t>Complemento</t>
  </si>
  <si>
    <t>Nombre de las unidades de defensoría pública y/o de asesoría jurídica</t>
  </si>
  <si>
    <t>ID unidad de defensoría pública y/o de asesoría jurídica
(para uso exclusivo del personal del INEGI)</t>
  </si>
  <si>
    <t>Función desarrollada
(1. Defensoría pública / 2. Asesoría jurídica /
3. Defensoría pública y asesoría jurídica)</t>
  </si>
  <si>
    <t>BLANCOS</t>
  </si>
  <si>
    <t>NS</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</si>
  <si>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</si>
  <si>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</si>
  <si>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</si>
  <si>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</si>
  <si>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</si>
  <si>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</si>
  <si>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</si>
  <si>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</si>
  <si>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</si>
  <si>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</si>
  <si>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</si>
  <si>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</si>
  <si>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</si>
  <si>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</si>
  <si>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</si>
  <si>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</si>
  <si>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</si>
  <si>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</si>
  <si>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</si>
  <si>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</si>
  <si>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</si>
  <si>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</si>
  <si>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</si>
  <si>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</si>
  <si>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</si>
  <si>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Total de unidades de defensoría pública y/o de asesoría jurídica</t>
  </si>
  <si>
    <t>En caso de tener algún comentario u observación al dato registrado en la respuesta de la presente pregunta, o los datos que derivan de la misma, favor de anotarlo en el siguiente espacio. De lo contrario, déjelo en blanco.</t>
  </si>
  <si>
    <t>I.2 Recursos humanos</t>
  </si>
  <si>
    <t>I.2.1 Perfil de la persona titular de la institución</t>
  </si>
  <si>
    <t>1.2.-</t>
  </si>
  <si>
    <t>Anote el nombre de su institución e indique los datos de la persona titular al cierre del año 2022, utilizando para tal efecto los catálogos que se presentan en la parte inferior de la siguiente tabla.</t>
  </si>
  <si>
    <t>El nombre de la institución debe registrarse en mayúsculas, sin comillas ni signos de acentuación, puntuación, paréntesis y abreviaturas.</t>
  </si>
  <si>
    <t>En caso de que al cierre del año 2022 no se hubiera realizado el nombramiento de la persona titular de la institución, o se encontrara vacante, seleccione el código "8" en la columna "Sexo" y deje el resto de la fila en blanco.</t>
  </si>
  <si>
    <t>Para el caso de la edad, debe considerar los años cumplidos al 31 de diciembre de 2022.</t>
  </si>
  <si>
    <t>Para el caso de los ingresos brutos mensuales, únicamente debe considerar aquellos percibidos por el desempeño de sus funciones como persona titular de la institución. Estos ingresos deben anotarse en pesos mexicanos (números enteros), por lo que no debe agregar la frase "miles o millones" ni desagregar decimales.</t>
  </si>
  <si>
    <t>Para el caso de los ingresos brutos mensuales, en caso de que la persona titular de la institución no haya recibido alguna contraprestación por el ejercicio de dicho cargo, anote "NA" (No aplica) en la columna correspondiente y justifíquelo en el recuadro que se encuentra en la parte inferior de los catálogos de respuesta.</t>
  </si>
  <si>
    <t>Para el caso del último grado de estudios, seleccione en la primera columna el último nivel de escolaridad cursado de acuerdo con las opciones del catálogo. En la columna "Estatus" debe indicar la opción que corresponda de acuerdo con el tipo de conclusión de dicho nivel al 31 de diciembre de 2022.</t>
  </si>
  <si>
    <t>Para el caso del último grado de estudios, en caso de que registre el código "1" en la columna "Nivel de escolaridad", debe anotar el código "8" en la columna "Estatus".</t>
  </si>
  <si>
    <t>Para el caso del último grado de estudios, en caso de que registre el código "2", "3" o "4" en la columna "Nivel de escolaridad", no puede hacer uso del código "4" en la columna "Estatus".</t>
  </si>
  <si>
    <t>Para el caso del último grado de estudios, en caso de que registre el código "9" en la columna "Nivel de escolaridad", únicamente puede seleccionar el código "9" en la columna "Estatus".</t>
  </si>
  <si>
    <t>Para el caso de la institución de procedencia, debe considerar la última institución en la que la persona titular de la institución haya prestado sus servicios previo a su nombramiento.</t>
  </si>
  <si>
    <t>Para el caso de la antigüedad en el servicio público, debe considerar los años en el mismo al 31 de diciembre de 2022, aunque estos no hayan sido continuos y/o en el mismo cargo y/o plaza. En caso de que dicha antigüedad sea menor a 12 meses, debe registrar 0.</t>
  </si>
  <si>
    <t>En caso de que en la columna "Institución de procedencia" seleccione algún código diferente al "14", "15", "16" o "99", en la columna "Antigüedad en el servicio público" no puede registrar 0. En caso de que esta instrucción no le aplique, justifíquelo en el recuadro que se encuentra en la parte inferior de los catálogos de respuesta.</t>
  </si>
  <si>
    <t>Para el caso de la antigüedad en el cargo, debe considerar los años continuos en el mismo al 31 de diciembre de 2022. En caso de que dicha antigüedad sea menor a 12 meses, debe registrar 0. En consecuencia, el dato registrado en esta columna debe ser igual o menor al reportado en la columna "Antigüedad en el servicio público".</t>
  </si>
  <si>
    <t>En caso de que seleccione el código "5" en la columna "Forma de designación", debe anotar el nombre de dicha forma de designación en el recuadro destinado para tal efecto que se encuentra al final de la tabla de respuesta.</t>
  </si>
  <si>
    <t>Nombre de la institución</t>
  </si>
  <si>
    <t>Perfil de la persona titular de la institución</t>
  </si>
  <si>
    <t>Sexo
(ver catálogo)</t>
  </si>
  <si>
    <t>Edad
(años)</t>
  </si>
  <si>
    <t>Ingresos brutos mensuales
(pesos)</t>
  </si>
  <si>
    <t>Último grado de estudios</t>
  </si>
  <si>
    <t>Institución de procedencia
(ver catálogo)</t>
  </si>
  <si>
    <t>Antigüedad en el servicio público
(años)</t>
  </si>
  <si>
    <t>Antigüedad en el cargo 
(años)</t>
  </si>
  <si>
    <t>Condición de pertenencia a pueblo indígena 
(ver catálogo)</t>
  </si>
  <si>
    <t>Condición de discapacidad
(ver catálogo)</t>
  </si>
  <si>
    <t>Forma de designación
(ver catálogo)</t>
  </si>
  <si>
    <t>Nivel de escolaridad 
(ver catálogo)</t>
  </si>
  <si>
    <t>Estatus
(ver catálogo)</t>
  </si>
  <si>
    <t>DECIMALES</t>
  </si>
  <si>
    <t>Otra forma de designación:
(especifique)</t>
  </si>
  <si>
    <t>Catálogo de sexo</t>
  </si>
  <si>
    <t>Catálogo de institución de procedencia</t>
  </si>
  <si>
    <t>Catálogo de condición de pertenencia a pueblo indígena</t>
  </si>
  <si>
    <t>Hombre</t>
  </si>
  <si>
    <t>Poder Judicial de la Federación (sin incluir, de ser el caso, al Instituto Federal de la Defensoría Pública y a la Defensoría Pública Electoral para Pueblos y Comunidades Indígenas)</t>
  </si>
  <si>
    <t>Chinanteco</t>
  </si>
  <si>
    <t>Mujer</t>
  </si>
  <si>
    <t>Instituto Federal de la Defensoría Pública</t>
  </si>
  <si>
    <t>Ch'ol</t>
  </si>
  <si>
    <t>Vacante</t>
  </si>
  <si>
    <t>Defensoría Pública Electoral para Pueblos y Comunidades Indígenas</t>
  </si>
  <si>
    <t>Cora</t>
  </si>
  <si>
    <t>No identificado</t>
  </si>
  <si>
    <t>Comisión Ejecutiva de Atención a Víctimas</t>
  </si>
  <si>
    <t>Huasteco</t>
  </si>
  <si>
    <t>Consejería Jurídica u homóloga de la entidad federativa (sin incluir, de ser el caso, a la institución encargada de la defensoría pública y/o de la asesoría jurídica)</t>
  </si>
  <si>
    <t>Huichol</t>
  </si>
  <si>
    <t>Catálogo de nivel de escolaridad</t>
  </si>
  <si>
    <t>Consejería Jurídica u homóloga de otra entidad federativa (sin incluir, de ser el caso, a la institución encargada de la defensoría pública y/o de la asesoría jurídica)</t>
  </si>
  <si>
    <t>Maya</t>
  </si>
  <si>
    <t>Ninguno</t>
  </si>
  <si>
    <t>Poder Judicial de la entidad federativa (sin incluir, de ser el caso, a la institución encargada de la defensoría pública y/o de la asesoría jurídica)</t>
  </si>
  <si>
    <t>Mayo</t>
  </si>
  <si>
    <t>Preescolar o primaria</t>
  </si>
  <si>
    <t>Poder Judicial de otra entidad federativa (sin incluir, de ser el caso, a la institución encargada de la defensoría pública y/o de la asesoría jurídica)</t>
  </si>
  <si>
    <t>Mazahua</t>
  </si>
  <si>
    <t>Secundaria</t>
  </si>
  <si>
    <t>Institución encargada de la defensoría pública y/o de la asesoría jurídica de la entidad federativa</t>
  </si>
  <si>
    <t>Mazateco</t>
  </si>
  <si>
    <t>Preparatoria</t>
  </si>
  <si>
    <t>Institución encargada de la defensoría pública y/o de la asesoría jurídica de otra entidad federativa</t>
  </si>
  <si>
    <t>Mixe</t>
  </si>
  <si>
    <t>Carrera técnica o carrera comercial</t>
  </si>
  <si>
    <t>Comisión Ejecutiva de Atención a Víctimas u homóloga de la entidad federativa</t>
  </si>
  <si>
    <t>Mixteco</t>
  </si>
  <si>
    <t>Licenciatura</t>
  </si>
  <si>
    <t>Comisión Ejecutiva de Atención a Víctimas u homóloga de otra entidad federativa</t>
  </si>
  <si>
    <t>Náhuatl</t>
  </si>
  <si>
    <t>Maestría</t>
  </si>
  <si>
    <t>Otra institución del sector público</t>
  </si>
  <si>
    <t>Otomí</t>
  </si>
  <si>
    <t>Doctorado</t>
  </si>
  <si>
    <t>Organización del sector privado</t>
  </si>
  <si>
    <t>Tarasco / Purépecha</t>
  </si>
  <si>
    <t>Es primer trabajo</t>
  </si>
  <si>
    <t>Tarahumara</t>
  </si>
  <si>
    <t>Otra institución</t>
  </si>
  <si>
    <t>Tepehuano</t>
  </si>
  <si>
    <t>Catálogo de estatus del nivel de escolaridad</t>
  </si>
  <si>
    <t>99.</t>
  </si>
  <si>
    <t>Tlapaneco</t>
  </si>
  <si>
    <t>Cursando</t>
  </si>
  <si>
    <t>Totonaco</t>
  </si>
  <si>
    <t>Inconcluso</t>
  </si>
  <si>
    <t>Catálogo de condición de discapacidad</t>
  </si>
  <si>
    <t>Tseltal</t>
  </si>
  <si>
    <t>Concluido</t>
  </si>
  <si>
    <t>Dificultad o impedimento para caminar, subir o bajar escalones usando sus piernas</t>
  </si>
  <si>
    <t>Tsotsil</t>
  </si>
  <si>
    <t xml:space="preserve">Titulado </t>
  </si>
  <si>
    <t>Dificultad o impedimento para ver, aun usando lentes</t>
  </si>
  <si>
    <t>Yaqui</t>
  </si>
  <si>
    <t>No aplica</t>
  </si>
  <si>
    <t>Dificultad o impedimento para mover o usar sus brazos o manos</t>
  </si>
  <si>
    <t>Zapoteco</t>
  </si>
  <si>
    <t>Dificultad o impedimento para aprender, recordar o concentrarse por alguna condición intelectual, por ejemplo síndrome de Down</t>
  </si>
  <si>
    <t>Zoque</t>
  </si>
  <si>
    <t>Dificultad o impedimento para oír, aun usando aparato auditivo</t>
  </si>
  <si>
    <t>Otro pueblo indígena</t>
  </si>
  <si>
    <t>Catálogo de forma de designación</t>
  </si>
  <si>
    <t>Dificultad o impedimento para hablar o comunicarse (entender o ser entendido o entendida por otras personas)</t>
  </si>
  <si>
    <t>Pueblo indígena no identificado</t>
  </si>
  <si>
    <t>Gobernador(a) o Jefe(a) de Gobierno</t>
  </si>
  <si>
    <t>Dificultad o impedimento para bañarse, vestirse o comer</t>
  </si>
  <si>
    <t>Magistrado(a) Presidente(a) del Tribunal Superior de Justicia de la entidad federativa</t>
  </si>
  <si>
    <t>Dificultad o impedimento para realizar sus actividades diarias por alguna condicional emocional o mental, por ejemplo esquizofrenia o depresión</t>
  </si>
  <si>
    <t>Congreso Estatal</t>
  </si>
  <si>
    <t>Otro tipo de discapacidad</t>
  </si>
  <si>
    <t>Servicio Profesional de Carrera u homólogo</t>
  </si>
  <si>
    <t>Discapacidad no identificada</t>
  </si>
  <si>
    <t>Otra forma de designación (especifique)</t>
  </si>
  <si>
    <t xml:space="preserve">Más de un tipo de discapacidad </t>
  </si>
  <si>
    <t>Ninguna</t>
  </si>
  <si>
    <t>I.2.2 Características del personal</t>
  </si>
  <si>
    <t>Instrucciones generales para las preguntas del apartado:</t>
  </si>
  <si>
    <t>1.- Con excepción de la persona titular referida en la respuesta de la pregunta anterior, debe considerar la totalidad del personal que se encontraba ejerciendo sus funciones en la institución, de todos los tipos de régimen de contratación (confianza, base, eventual, honorarios, etc.); independientemente de que se haya encontrado adscrito a la misma.</t>
  </si>
  <si>
    <t>2.- De las preguntas 1.4 a la 1.9, la suma de las cantidades registradas en la columna "Total" debe ser igual a la suma de las cantidades reportadas como respuesta en la columna "Total" de la pregunta 1.3, así como corresponder a su desagregación por cargo y/o función desempeñada y sexo.</t>
  </si>
  <si>
    <t>Glosario del apartado:</t>
  </si>
  <si>
    <t>1.- Personal directivo: se refiere a todo el personal que ocupa algún puesto de mando, coordinación y/o dirección. Dentro de esta categoría debe considerar a las personas titulares de las coordinaciones o direcciones de área, subdirecciones de área y/o jefaturas de departamento.</t>
  </si>
  <si>
    <t>2.- Personas defensoras públicas: se refiere, en el caso de la materia penal o justicia para adolescentes, a las personas servidoras públicas capacitadas y autorizadas para que, de forma gratuita, representen legalmente en el procedimiento penal a las personas imputadas o procesadas que lo requieran, ello derivado de la solicitud formulada por la persona destinataria de los servicios, por el Ministerio Público, o bien, por la persona juzgadora, según sea el caso. Para el resto de las materias, se refiere a aquellas que, de forma gratuita, representen legalmente en procesos judiciales a quienes lo requieran, o bien, brindarles asesoría u orientación. Las personas destinatarias de los servicios deben ser elegibles de acuerdo con la normatividad aplicable.</t>
  </si>
  <si>
    <t>3.- Personas asesoras jurídicas: se refiere, en el caso de la materia penal o justicia para adolescentes, a las personas servidoras públicas capacitadas y autorizadas para que, de forma gratuita, orienten, asesoren y, en su caso, representen jurídicamente en el procedimiento penal a las víctimas o personas ofendidas. Para el resto de las materias, se refiere a aquellas que, de forma gratuita, orienten y asesoren a las personas que así lo soliciten y que sean elegibles de acuerdo con la normatividad aplicable.</t>
  </si>
  <si>
    <t>4.- Personas peritas: se refiere a las personas servidoras públicas expertas en alguna ciencia, técnica o arte, con competencia para llevar a cabo una investigación respecto de alguna materia o asunto encomendado por el Ministerio Público u otras autoridades.</t>
  </si>
  <si>
    <t>5.- Personas trabajadoras sociales: se refiere a las personas servidoras públicas encargadas, entre otras actividades, de brindar asistencia a la ciudadanía al interior de las instituciones de la administración de justicia.</t>
  </si>
  <si>
    <t>6.- Personal administrativo y de apoyo: se refiere a todo el personal que desempeña funciones de asistencia al personal directivo, de logística, de soporte técnico, de gestión de recursos humanos, materiales, financieros y tecnológicos, u otras similares. Dentro de esta categoría debe considerar al personal secretarial, de mensajería, de conducción de vehículos, de limpieza, o cualquier otro que realice funciones similares.</t>
  </si>
  <si>
    <t>1.3.-</t>
  </si>
  <si>
    <t>Anote la cantidad de personal que se encontraba ejerciendo sus funciones al cierre del año 2022 en la institución, según cargo y/o función desempeñada y sexo.</t>
  </si>
  <si>
    <t>En caso de que registre algún valor numérico mayor a cero en el numeral 7, debe anotar el nombre de dicho(s) cargo(s) y/o función(es) desempeñada(s) en el recuadro destinado para tal efecto que se encuentra al final de la tabla de respuesta.</t>
  </si>
  <si>
    <t>Cargo y/o función desempeñada</t>
  </si>
  <si>
    <t>Personal que se encontraba ejerciendo sus funciones en la institución, según sexo</t>
  </si>
  <si>
    <t>Total</t>
  </si>
  <si>
    <t>Hombres</t>
  </si>
  <si>
    <t>Mujeres</t>
  </si>
  <si>
    <t>SUMA</t>
  </si>
  <si>
    <t>COMPARA</t>
  </si>
  <si>
    <t>Personal directivo</t>
  </si>
  <si>
    <t>Personas defensoras públicas</t>
  </si>
  <si>
    <t>Personas asesoras jurídicas</t>
  </si>
  <si>
    <t>Personas peritas</t>
  </si>
  <si>
    <t>Personas trabajadoras sociales</t>
  </si>
  <si>
    <t>Personal administrativo y de apoyo</t>
  </si>
  <si>
    <t>Otro cargo y/o función desempeñada (especifique)</t>
  </si>
  <si>
    <t>S</t>
  </si>
  <si>
    <t>Otro cargo y/o función desempeñada:
(especifique)</t>
  </si>
  <si>
    <t>1.4.-</t>
  </si>
  <si>
    <t>De acuerdo con el total de personal que reportó como respuesta en la pregunta anterior, anote la cantidad del mismo especificando su régimen de contratación, cargo y/o función desempeñada y sexo.</t>
  </si>
  <si>
    <t>En caso de que registre algún valor numérico mayor a cero en el numeral 5, debe anotar el nombre de dicho(s) régimen(es) de contratación en el recuadro destinado para tal efecto que se encuentra al final de la tabla de respuesta.</t>
  </si>
  <si>
    <t>Régimen de contratación</t>
  </si>
  <si>
    <t>Personal que se encontraba ejerciendo sus funciones en la institución, según cargo y/o función desempeñada y sexo</t>
  </si>
  <si>
    <t>Otro cargo y/o función desempeñada</t>
  </si>
  <si>
    <t>Subtotal</t>
  </si>
  <si>
    <t>NS 1</t>
  </si>
  <si>
    <t>SUMA 1</t>
  </si>
  <si>
    <t>COMP 1</t>
  </si>
  <si>
    <t>NS 2</t>
  </si>
  <si>
    <t>SUMA 2</t>
  </si>
  <si>
    <t>COMP 2</t>
  </si>
  <si>
    <t>NS 3</t>
  </si>
  <si>
    <t>SUMA 3</t>
  </si>
  <si>
    <t>COMP 3</t>
  </si>
  <si>
    <t>NS 4</t>
  </si>
  <si>
    <t>SUMA 4</t>
  </si>
  <si>
    <t>COMP 4</t>
  </si>
  <si>
    <t>NS 5</t>
  </si>
  <si>
    <t>SUMA 5</t>
  </si>
  <si>
    <t>COMP 5</t>
  </si>
  <si>
    <t>NS 6</t>
  </si>
  <si>
    <t>SUMA 6</t>
  </si>
  <si>
    <t>COMP 6</t>
  </si>
  <si>
    <t>NS 7</t>
  </si>
  <si>
    <t>SUMA 7</t>
  </si>
  <si>
    <t>COMP 7</t>
  </si>
  <si>
    <t>NS 8</t>
  </si>
  <si>
    <t>SUMA 8</t>
  </si>
  <si>
    <t>COMP 8</t>
  </si>
  <si>
    <t>Confianza</t>
  </si>
  <si>
    <t>Base</t>
  </si>
  <si>
    <t>Eventual</t>
  </si>
  <si>
    <t>Honorarios</t>
  </si>
  <si>
    <t>Otro régimen de contratación (especifique)</t>
  </si>
  <si>
    <t>SUM COMP:</t>
  </si>
  <si>
    <t>NS COMP:</t>
  </si>
  <si>
    <t>Otro régimen de contratación:
(especifique)</t>
  </si>
  <si>
    <t>TOT COMP:</t>
  </si>
  <si>
    <t>DES1 COMP:</t>
  </si>
  <si>
    <t>DES2 COMP:</t>
  </si>
  <si>
    <t>1.5.-</t>
  </si>
  <si>
    <t>De acuerdo con el total de personal que reportó como respuesta en la pregunta 1.3, anote la cantidad del mismo especificando la institución de seguridad social en la que se encontraba registrado, cargo y/o función desempeñada y sexo.</t>
  </si>
  <si>
    <t>Institución de seguridad social</t>
  </si>
  <si>
    <t>Instituto de Seguridad y Servicios Sociales de los Trabajadores del Estado (ISSSTE)</t>
  </si>
  <si>
    <t>Institución de Seguridad Social de la entidad federativa u homóloga</t>
  </si>
  <si>
    <t>Instituto Mexicano del Seguro Social (IMSS)</t>
  </si>
  <si>
    <t>Otra institución de seguridad social</t>
  </si>
  <si>
    <t>Sin seguridad social</t>
  </si>
  <si>
    <t>1.6.-</t>
  </si>
  <si>
    <t>De acuerdo con el total de personal que reportó como respuesta en la pregunta 1.3, anote la cantidad del mismo especificando su rango de edad, cargo y/o función desempeñada y sexo.</t>
  </si>
  <si>
    <t>Debe considerar los años cumplidos al cierre del año 2022 del personal que se encontraba ejerciendo sus funciones en la institución.</t>
  </si>
  <si>
    <t>Rango de edad</t>
  </si>
  <si>
    <t>De 18 a 24 años</t>
  </si>
  <si>
    <t>De 25 a 29 años</t>
  </si>
  <si>
    <t>De 30 a 34 años</t>
  </si>
  <si>
    <t>De 35 a 39 años</t>
  </si>
  <si>
    <t>De 40 a 44 años</t>
  </si>
  <si>
    <t>De 45 a 49 años</t>
  </si>
  <si>
    <t>De 50 a 54 años</t>
  </si>
  <si>
    <t>De 55 a 59 años</t>
  </si>
  <si>
    <t>De 60 años o más</t>
  </si>
  <si>
    <t>1.7.-</t>
  </si>
  <si>
    <t>De acuerdo con el total de personal que reportó como respuesta en la pregunta 1.3, anote la cantidad del mismo especificando su rango de ingresos, cargo y/o función desempeñada y sexo.</t>
  </si>
  <si>
    <t>Debe considerar en pesos los ingresos brutos mensuales del personal que se encontraba ejerciendo sus funciones en la institución.</t>
  </si>
  <si>
    <t>Rango de ingresos</t>
  </si>
  <si>
    <t>Sin paga</t>
  </si>
  <si>
    <t>De 1 a 5,000 pesos</t>
  </si>
  <si>
    <t>De 5,001 a 10,000 pesos</t>
  </si>
  <si>
    <t>De 10,001 a 15,000 pesos</t>
  </si>
  <si>
    <t>De 15,001 a 20,000 pesos</t>
  </si>
  <si>
    <t>De 20,001 a 25,000 pesos</t>
  </si>
  <si>
    <t>De 25,001 a 30,000 pesos</t>
  </si>
  <si>
    <t>De 30,001 a 35,000 pesos</t>
  </si>
  <si>
    <t>De 35,001 a 40,000 pesos</t>
  </si>
  <si>
    <t>De 40,001 a 45,000 pesos</t>
  </si>
  <si>
    <t>De 45,001 a 50,000 pesos</t>
  </si>
  <si>
    <t>De 50,001 a 55,000 pesos</t>
  </si>
  <si>
    <t>De 55,001 a 60,000 pesos</t>
  </si>
  <si>
    <t>De 60,001 a 65,000 pesos</t>
  </si>
  <si>
    <t>De 65,001 a 70,000 pesos</t>
  </si>
  <si>
    <t>Más de 70,000 pesos</t>
  </si>
  <si>
    <t>1.8.-</t>
  </si>
  <si>
    <t>De acuerdo con el total de personal que reportó como respuesta en la pregunta 1.3, anote la cantidad del mismo especificando su nivel de escolaridad, cargo y/o función desempeñada y sexo.</t>
  </si>
  <si>
    <t>Debe considerar el grado máximo de estudios del que hayan cursado todos los años al cierre del año 2022 el personal que se encontraba ejerciendo sus funciones en la institución, independientemente de que se cuente con el título o certificado del mismo.</t>
  </si>
  <si>
    <t>Nivel de escolaridad</t>
  </si>
  <si>
    <t>1.9.-</t>
  </si>
  <si>
    <t>De acuerdo con el total de personal que reportó como respuesta de la pregunta 1.3, anote la cantidad del mismo especificando su condición de pertenencia a pueblo indígena, cargo y/o función desempeñada y sexo.</t>
  </si>
  <si>
    <t>Condición de pertenencia a pueblo indígena</t>
  </si>
  <si>
    <t>1.10.-</t>
  </si>
  <si>
    <t>De acuerdo con el total de personal que reportó como respuesta en la pregunta 1.3, anote la cantidad del mismo especificando su condición de discapacidad, cargo y/o función desempeñada y sexo.</t>
  </si>
  <si>
    <t>La suma de las cantidades registradas en la columna "Total" debe ser igual o mayor a la suma de las cantidades reportadas como respuesta en la columna "Total" de la pregunta 1.3, así como corresponder a su desagregación por cargo y/o función desempeñada y sexo; toda vez que una persona servidora pública puede presentar uno o más tipos de discapacidad.</t>
  </si>
  <si>
    <t>La cantidad registrada en la columna "Total" de cada tipo de discapacidad debe ser igual o menor a la suma de las cantidades reportadas como respuesta en la columna "Total" de la pregunta 1.3, así como corresponder a su desagregación por cargo y/o función desempeñada y sexo.</t>
  </si>
  <si>
    <t>Condición de discapacidad</t>
  </si>
  <si>
    <t>1.11.-</t>
  </si>
  <si>
    <t>De acuerdo con el total de personal que reportó como respuesta en la pregunta 1.3, anote, por cada una de las unidades de defensoría pública y/o de asesoría jurídica, la cantidad del mismo especificando su cargo y/o función desempeñada y sexo.</t>
  </si>
  <si>
    <t>En caso de que no le sea posible identificar la unidad de defensoría pública y/o de asesoría jurídica en donde se haya encontrado ejerciendo sus funciones una parcialidad o la totalidad del personal, haga uso de la fila "No identificado".</t>
  </si>
  <si>
    <t>La suma de las cantidades registradas en la columna "Total" debe ser igual o mayor a la suma de las cantidades reportadas como respuesta en la columna "Total" de la pregunta 1.3, así como corresponder a su desagregación por cargo y/o función desempeñada y sexo; toda vez que una persona servidora pública pudo haber ejercido sus funciones en una o más unidades de defensoría pública y/o de asesoría jurídica.</t>
  </si>
  <si>
    <t>La cantidad registrada en la columna "Total" de cada unidad de defensoría pública y/o de asesoría jurídica debe ser igual o menor a la suma de las cantidades reportadas como respuesta en la columna "Total" de la pregunta 1.3, así como corresponder a su desagregación por cargo y/o función desempeñada y sexo.</t>
  </si>
  <si>
    <t>0.</t>
  </si>
  <si>
    <t>1.12.-</t>
  </si>
  <si>
    <t>Indique las materias de las cuales al cierre del año 2022 su institución estuvo facultada para su atención. Por cada una de estas, anote la cantidad de personas defensoras públicas y de personas asesoras jurídicas que se encontraban destinadas a su atención, según sexo.</t>
  </si>
  <si>
    <t>En caso de que no haya estado facultada para atender determinada materia, o no cuente con información para determinarlo, indíquelo en la columna correspondiente conforme al catálogo respectivo y deje el resto de la fila en blanco.</t>
  </si>
  <si>
    <t>En caso de que una persona defensora pública o asesora jurídica, según corresponda, se haya encontrado destinada a la atención de más de una materia, debe registrarla tantas veces como sea necesario en las materias correspondientes.</t>
  </si>
  <si>
    <t>Para cada materia, la cantidad registrada en la columna "Total" del apartado "Personas defensoras públicas, según sexo", debe ser igual o menor a la cantidad reportada como respuesta en la columna "Total" del numeral 2 de la pregunta 1.3, así como corresponder a su desagregación por sexo.</t>
  </si>
  <si>
    <t>Para cada materia, la cantidad registrada en la columna "Total" del apartado "Personas asesoras jurídicas, según sexo", debe ser igual o menor a la cantidad reportada como respuesta en la columna "Total" del numeral 3 de la pregunta 1.3, así como corresponder a su desagregación por sexo.</t>
  </si>
  <si>
    <t>En caso de que seleccione para el numeral 11 el código "1" en la columna "¿Estuvo facultada para su atención?", debe anotar el nombre de dicha(s) materia(s) en el recuadro destinado para tal efecto que se encuentra al final de la tabla de respuesta.</t>
  </si>
  <si>
    <t>Materia</t>
  </si>
  <si>
    <t>¿Estuvo facultada para su atención?
(1. Sí / 2. No / 9. No identificado)</t>
  </si>
  <si>
    <t>Personas defensoras públicas, según sexo</t>
  </si>
  <si>
    <t>Personas asesoras jurídicas, según sexo</t>
  </si>
  <si>
    <t>Civil</t>
  </si>
  <si>
    <t>Familiar</t>
  </si>
  <si>
    <t>Mercantil</t>
  </si>
  <si>
    <t>Laboral</t>
  </si>
  <si>
    <t>Penal</t>
  </si>
  <si>
    <t>Justicia para adolescentes</t>
  </si>
  <si>
    <t>Administrativa</t>
  </si>
  <si>
    <t>Indígena</t>
  </si>
  <si>
    <t>Amparo</t>
  </si>
  <si>
    <t>Agraria</t>
  </si>
  <si>
    <t>Otra materia (especifique)</t>
  </si>
  <si>
    <t>Otra materia:
(especifique)</t>
  </si>
  <si>
    <t>1.13.-</t>
  </si>
  <si>
    <t>De acuerdo con el total de personas defensoras públicas y de personas asesoras jurídicas que reportó como respuesta en la pregunta 1.3, anote la cantidad de las mismas especificando la o las autoridades en las que prestaron sus servicios y sexo.</t>
  </si>
  <si>
    <t>Debe considerar las autoridades ministeriales, jurisdiccionales y de responsabilidades administrativas en donde las personas defensoras públicas y las personas asesoras jurídicas hayan prestado sus servicios, sin que ello implique haberse encontrado adscritas a las mismas.</t>
  </si>
  <si>
    <t>La suma de las cantidades registradas en la columna "Total" del apartado "Personas defensoras públicas, según sexo" debe ser igual o mayor a la cantidad reportada como respuesta en la columna "Total" del numeral 2 de la pregunta 1.3, así como corresponder a su desagregación por sexo; toda vez que una persona defensora pública pudo haber prestado sus servicios en una o más autoridades ministeriales, jurisdiccionales o de responsabilidades administrativas.</t>
  </si>
  <si>
    <t>La cantidad registrada en la columna "Total" del apartado "Personas defensoras públicas, según sexo" de cada autoridad debe ser igual o menor a la cantidad reportada como respuesta en la columna "Total" del numeral 2 de la pregunta 1.3, así como corresponder a su desagregación por sexo.</t>
  </si>
  <si>
    <t>La suma de las cantidades registradas en la columna "Total" del apartado "Personas asesoras jurídicas, según sexo" debe ser igual o mayor a la cantidad reportada como respuesta en la columna "Total" del numeral 3 de la pregunta 1.3, así como corresponder a su desagregación por sexo; toda vez que una persona asesora jurídica pudo haber prestado sus servicios en una o más autoridades ministeriales, jurisdiccionales o de responsabilidades administrativas.</t>
  </si>
  <si>
    <t>La cantidad registrada en la columna "Total" del apartado "Personas asesoras jurídicas, según sexo" de cada autoridad debe ser igual o menor a la cantidad reportada como respuesta en la columna "Total" del numeral 3 de la pregunta 1.3, así como corresponder a su desagregación por sexo.</t>
  </si>
  <si>
    <t>En caso de que registre algún valor numérico mayor a cero en el numeral 4, debe anotar el nombre de dicho(s) tipo(s) de autoridad(es) en el recuadro destinado para tal efecto que se encuentra al final de la tabla de respuesta.</t>
  </si>
  <si>
    <t>Autoridades</t>
  </si>
  <si>
    <t>1. Órganos jurisdiccionales de la entidad federativa</t>
  </si>
  <si>
    <t>1.1</t>
  </si>
  <si>
    <t>Órganos jurisdiccionales especializados en materia penal</t>
  </si>
  <si>
    <t>1.2</t>
  </si>
  <si>
    <t>Órganos jurisdiccionales especializados en materia de justicia para adolescentes</t>
  </si>
  <si>
    <t>1.3</t>
  </si>
  <si>
    <t>Órganos jurisdiccionales especializados en materia laboral</t>
  </si>
  <si>
    <t>1.4</t>
  </si>
  <si>
    <t>Órganos jurisdiccionales especializados en materia administrativa</t>
  </si>
  <si>
    <t>1.5</t>
  </si>
  <si>
    <t>Órganos jurisdiccionales especializados en materia agraria</t>
  </si>
  <si>
    <t>1.6</t>
  </si>
  <si>
    <t>Órganos jurisdiccionales especializados en el resto de las materias (excepto penal, justicia para adolescentes, laboral, administrativa y agraria)</t>
  </si>
  <si>
    <t>Ministerio Público de la Fiscalía General o Procuraduría General de Justicia de la entidad federativa</t>
  </si>
  <si>
    <t>Órganos internos de control u homólogos de la entidad federativa</t>
  </si>
  <si>
    <t>Otra autoridad (especifique)</t>
  </si>
  <si>
    <t>Otra autoridad:
(especifique)</t>
  </si>
  <si>
    <t>1.14.-</t>
  </si>
  <si>
    <t>De acuerdo con el total de personas defensoras públicas y de personas asesoras jurídicas que reportó como respuesta en la pregunta 1.3, anote la cantidad de las mismas que son bilingües, según sexo.</t>
  </si>
  <si>
    <t>La cantidad registrada en la columna "Total" del apartado "Personas defensoras públicas bilingües, según sexo" debe ser igual o menor a la cantidad reportada como respuesta en la columna "Total" del numeral 2 de la pregunta 1.3, así como corresponder a su desagregación por sexo.</t>
  </si>
  <si>
    <t>La cantidad registrada en la columna "Total" del apartado "Personas asesoras jurídicas, según sexo" debe ser igual o menor a la cantidad reportada como respuesta en la columna "Total" del numeral 3 de la pregunta 1.3, así como corresponder a su desagregación por sexo.</t>
  </si>
  <si>
    <t>Personas defensoras públicas bilingües, según sexo</t>
  </si>
  <si>
    <t>Personas asesoras jurídicas bilingües, según sexo</t>
  </si>
  <si>
    <t>1.15.-</t>
  </si>
  <si>
    <t>De acuerdo con el total de personas defensoras públicas y de personas asesoras jurídicas que reportó como respuesta en la pregunta 1.3, anote la cantidad de las mismas especificando la familia lingüística de la lengua indígena que hablan y sexo.</t>
  </si>
  <si>
    <t>La suma de las cantidades registradas en la columna "Total" del apartado "Personas defensoras públicas, según sexo" debe ser igual o mayor a la cantidad reportada como respuesta en la columna "Total" del numeral 2 de la pregunta 1.3, así como corresponder a su desagregación por sexo; toda vez que una persona defensora pública puede hablar más de una lengua indígena de diferente familia lingüística.</t>
  </si>
  <si>
    <t>La cantidad registrada en la columna "Total" del apartado "Personas defensoras públicas, según sexo" de cada familia lingüística debe ser igual o menor a la cantidad reportada como respuesta en la columna "Total" del numeral 2 de la pregunta 1.3, así como corresponder a su desagregación por sexo. En caso de que esta instrucción no le aplique, justifíquelo en el recuadro que se encuentra al final de la tabla de respuesta.</t>
  </si>
  <si>
    <t>La suma de las cantidades registradas en la columna "Total" del apartado "Personas asesoras jurídicas, según sexo" debe ser igual o mayor a la cantidad reportada como respuesta en la columna "Total" del numeral 3 de la pregunta 1.3, así como corresponder a su desagregación por sexo; toda vez que una persona asesora jurídica puede hablar más de una lengua indígena de diferente familia lingüística.</t>
  </si>
  <si>
    <t>La cantidad registrada en la columna "Total" del apartado "Personas asesoras jurídicas, según sexo" de cada familia lingüística debe ser igual o menor a la cantidad reportada como respuesta en la columna "Total" del numeral 3 de la pregunta 1.3, así como corresponder a su desagregación por sexo. En caso de que esta instrucción no le aplique, justifíquelo en el recuadro que se encuentra al final de la tabla de respuesta.</t>
  </si>
  <si>
    <t>En caso de que registre algún valor numérico mayor a cero en el numeral 13, debe anotar el nombre de dicha(s) familia(s) lingüística(s) en el recuadro destinado para tal efecto que se encuentra al final de la tabla de respuesta.</t>
  </si>
  <si>
    <t>El catálogo mostrado únicamente contempla el nivel familia lingüística, sin desagregar grupo y lengua. Una consulta más detallada puede encontrarse en: https://www.inegi.org.mx/contenidos/productos/prod_serv/contenidos/espanol/bvinegi/productos/nueva_estruc/702825197254.pdf</t>
  </si>
  <si>
    <t>Familia lingüística</t>
  </si>
  <si>
    <t>Hokana</t>
  </si>
  <si>
    <t>Chinanteca</t>
  </si>
  <si>
    <t>Otopame</t>
  </si>
  <si>
    <t>Oaxaqueña</t>
  </si>
  <si>
    <t>Huave</t>
  </si>
  <si>
    <t>Tlapaneca</t>
  </si>
  <si>
    <t>Totonaca</t>
  </si>
  <si>
    <t>Mixe-zoque</t>
  </si>
  <si>
    <t>Yutoazteca</t>
  </si>
  <si>
    <t>Tarasca</t>
  </si>
  <si>
    <t>Algonquina</t>
  </si>
  <si>
    <t>Otra familia lingüística (especifique)</t>
  </si>
  <si>
    <t>Familia lingüística no identificada</t>
  </si>
  <si>
    <t>Otra familia lingüística:
(especifique)</t>
  </si>
  <si>
    <t>I.2.3 Capacitación</t>
  </si>
  <si>
    <t>1.- Únicamente debe considerar la información de las acciones formativas impartidas al personal que se encontraba ejerciendo sus funciones en la institución, independientemente de las instituciones, unidades administrativas o áreas que las hayan impartido.</t>
  </si>
  <si>
    <t>2.- Únicamente debe considerar aquellas acciones formativas que hayan realizado o consideren realizar alguna evaluación para su acreditación, por lo que no debe considerar aquellas de carácter informativo o de naturaleza similar.</t>
  </si>
  <si>
    <t>1.- Acciones formativas: se refiere a las acciones orientadas a la adquisición de conocimientos y competencias personales e interpersonales para el ejercicio de la función pública, mismas que conllevan algún tipo de evaluación para su acreditación. Dichas acciones pueden ser cursos, talleres, diplomados, entre otros de naturaleza similar. Para efectos del presente censo, se consideran tres tipos de medios de presentación:</t>
  </si>
  <si>
    <t>Presencial: se refiere a las acciones formativas impartidas presencialmente en un horario y lugar establecido.</t>
  </si>
  <si>
    <t>En línea: se refiere a las acciones formativas impartidas en línea, en las cuales los contenidos de capacitación están disponibles en horarios y periodos determinados, con la finalidad de que las personas participantes puedan consultarlos y/o utilizarlos de acuerdo con sus necesidades y disponibilidad de tiempo.</t>
  </si>
  <si>
    <t>Síncrono: se refiere a las acciones formativas impartidas en línea que hacen uso de herramientas de comunicación en tiempo real y bajo un horario establecido.</t>
  </si>
  <si>
    <t>1.16.-</t>
  </si>
  <si>
    <t>Indique si durante el año 2022 se impartieron acciones formativas al personal que se encontraba ejerciendo sus funciones en la institución. En caso afirmativo, anote la cantidad de acciones formativas impartidas, según medio de presentación, así como la cantidad de personal capacitado, según sexo.</t>
  </si>
  <si>
    <t>En caso de que no se le hayan impartido acciones formativas al personal, o no cuente con información para determinarlo, indíquelo en la columna correspondiente conforme al catálogo respectivo y deje el resto de la fila en blanco.</t>
  </si>
  <si>
    <t>En el apartado "Acciones formativas impartidas, según medio de presentación" debe considerar las acciones formativas impartidas del 1 de enero al 31 de diciembre de 2022 al personal, independientemente de que hayan concluido durante el referido año.</t>
  </si>
  <si>
    <t>En el apartado "Acciones formativas impartidas y concluidas, según medio de presentación" debe considerar las acciones formativas impartidas del 1 de enero al 31 de diciembre de 2022 al personal, y que además hayan concluido durante el referido año. En consecuencia, la cantidad registrada en la columna "Total" de este apartado debe ser igual o menor a la cantidad reportada en la columna "Total" del apartado "Acciones formativas impartidas, según medio de presentación", así como corresponder a su desagregación por medio de presentación.</t>
  </si>
  <si>
    <t>Debe considerar al personal que haya concluido determinada acción formativa impartida y concluida entre el 1 de enero y el 31 de diciembre de 2022, independientemente de que, por cuestiones de temporalidad, cuente con el certificado, constancia, calificación aprobatoria o cualquier documento que lo acredite.</t>
  </si>
  <si>
    <t xml:space="preserve">En caso de que alguna persona servidora pública haya concluido más de una acción formativa impartida y concluida entre el 1 de enero y el 31 de diciembre de 2022, debe ser considerada una sola vez en el registro de esta pregunta. </t>
  </si>
  <si>
    <t>¿Se impartieron acciones formativas al personal?
(1. Sí / 2. No / 9. No identificado)</t>
  </si>
  <si>
    <t>Acciones formativas impartidas, según medio de presentación</t>
  </si>
  <si>
    <t>Acciones formativas impartidas y concluidas, según medio de presentación</t>
  </si>
  <si>
    <t>Personal capacitado que se encontraba ejerciendo sus funciones en la institución, según sexo</t>
  </si>
  <si>
    <t xml:space="preserve">Presencial </t>
  </si>
  <si>
    <t>En línea</t>
  </si>
  <si>
    <t>Síncrono</t>
  </si>
  <si>
    <t>INST 3</t>
  </si>
  <si>
    <t>NS1</t>
  </si>
  <si>
    <t>NS2</t>
  </si>
  <si>
    <t>NS3</t>
  </si>
  <si>
    <t>1.17.-</t>
  </si>
  <si>
    <t>Anote la cantidad de acciones formativas, según tema, impartidas durante el año 2022 al personal que se encontraba ejerciendo sus funciones en la institución, así como la cantidad de personal capacitado, según sexo.</t>
  </si>
  <si>
    <t>En caso de que haya seleccionado el código "2" o "9" en la columna "¿Se impartieron acciones formativas al personal?" de la pregunta anterior, no puede registrar información en el presente reactivo.</t>
  </si>
  <si>
    <t>En caso de que no se haya realizado alguna acción formativa en determinado tema, anote una "X" en la columna "No se realizaron acciones formativas" y deje el resto de la fila en blanco.</t>
  </si>
  <si>
    <t>En caso de que una acción formativa haya contemplado más de un tema, debe registrarla tantas veces como sea necesario en los temas correspondientes.</t>
  </si>
  <si>
    <t xml:space="preserve">La suma de las cantidades registradas en la columna "Acciones formativas impartidas" debe ser igual o mayor a la cantidad reportada como respuesta en la columna "Total" del apartado "Acciones formativas impartidas, según medio de presentación" de la pregunta anterior. </t>
  </si>
  <si>
    <t>Para cada tema, la cantidad registrada en la columna "Acciones formativas impartidas" debe ser igual o menor a la cantidad reportada como respuesta en la columna "Total" del apartado "Acciones formativas impartidas, según medio de presentación" de la pregunta anterior. En caso de que esta instrucción no le aplique, justifíquelo en el recuadro que se encuentra al final de la tabla de respuesta.</t>
  </si>
  <si>
    <t xml:space="preserve">La suma de las cantidades registradas en la columna "Acciones formativas impartidas y concluidas" debe ser igual o mayor a la cantidad reportada como respuesta en la columna "Total" del apartado "Acciones formativas impartidas y concluidas, según medio de presentación" de la pregunta anterior. </t>
  </si>
  <si>
    <t>Para cada tema, la cantidad registrada en la columna "Acciones formativas impartidas y concluidas" debe ser igual o menor a la cantidad reportada como respuesta en la columna "Total" del apartado "Acciones formativas impartidas y concluidas, según medio de presentación" de la pregunta anterior. En caso de que esta instrucción no le aplique, justifíquelo en el recuadro que se encuentra al final de la tabla de respuesta.</t>
  </si>
  <si>
    <t>La suma de las cantidades registradas en la columna "Acciones formativas impartidas y concluidas" debe ser igual o menor a la suma de las cantidades reportadas en la columna "Acciones formativas impartidas", así como corresponder a su desagregación por tema. En caso de que esta instrucción no le aplique, justifíquelo en el recuadro que se encuentra al final de la tabla de respuesta.</t>
  </si>
  <si>
    <t>En caso de que alguna persona servidora pública haya concluido más de una acción formativa impartida y concluida entre el 1 de enero y el 31 de diciembre de 2022, debe registrarla tantas veces como sea necesario en el o los temas correspondientes.</t>
  </si>
  <si>
    <t>La suma de las cantidades registradas en la columna "Total" debe ser igual o mayor a la cantidad reportada como respuesta en la columna "Total" del apartado "Personal capacitado que se encontraba ejerciendo sus funciones en la institución, según sexo" de la pregunta anterior, así como corresponder a su desagregación por sexo.</t>
  </si>
  <si>
    <t>Para cada tema, la cantidad registrada en la columna "Total" debe ser igual o menor a la cantidad reportada como respuesta en la columna "Total" del apartado "Personal capacitado que se encontraba ejerciendo sus funciones en la institución, según sexo" de la pregunta anterior, así como corresponder a su desagregación por sexo. En caso de que esta instrucción no le aplique, justifíquelo en el recuadro que se encuentra al final de la tabla de respuesta.</t>
  </si>
  <si>
    <t>En caso de que registre algún valor numérico mayor a cero en el numeral 18, debe anotar el nombre de dicho(s) tema(s) en el recuadro destinado para tal efecto que se encuentra al final de la tabla de respuesta.</t>
  </si>
  <si>
    <t>Temas</t>
  </si>
  <si>
    <t>No se realizaron acciones formativas</t>
  </si>
  <si>
    <t>Acciones formativas impartidas</t>
  </si>
  <si>
    <t>Acciones formativas impartidas y concluidas</t>
  </si>
  <si>
    <t>Atención a víctimas</t>
  </si>
  <si>
    <t>Derechos humanos</t>
  </si>
  <si>
    <t>Derechos de niñas, niños y adolescentes</t>
  </si>
  <si>
    <t>Juicio de amparo (directo y/o indirecto)</t>
  </si>
  <si>
    <t>Juicios orales en materia civil, mercantil y familiar</t>
  </si>
  <si>
    <t>Justicia administrativa (derecho administrativo y/o fiscal)</t>
  </si>
  <si>
    <t>Justicia laboral (derecho laboral)</t>
  </si>
  <si>
    <t>Mecanismos alternativos de solución de controversias en materia civil y familiar</t>
  </si>
  <si>
    <t>Mecanismos alternativos de solución de controversias en materia penal y justicia para adolescentes</t>
  </si>
  <si>
    <t>Perspectiva de género</t>
  </si>
  <si>
    <t>Sistema Integral de Justicia Penal para Adolescentes</t>
  </si>
  <si>
    <t>Sistema Penal Acusatorio</t>
  </si>
  <si>
    <t>Acceso a la justicia de personas y grupos de población vulnerable</t>
  </si>
  <si>
    <t>Derecho constitucional</t>
  </si>
  <si>
    <t>Procedimiento de extinción de dominio</t>
  </si>
  <si>
    <t>Ejecución penal</t>
  </si>
  <si>
    <t>Derecho penal y procesal</t>
  </si>
  <si>
    <t>Otro tema (especifique)</t>
  </si>
  <si>
    <t>ESP 18</t>
  </si>
  <si>
    <t>Otro tema:
(especifique)</t>
  </si>
  <si>
    <t>I.3 Recursos presupuestales</t>
  </si>
  <si>
    <t>Instrucciones generales para las preguntas de la subsección:</t>
  </si>
  <si>
    <t>1.- Las cifras deben anotarse en pesos mexicanos (no debe agregar la frase “miles o millones de pesos”).</t>
  </si>
  <si>
    <t>2.- No debe considerar decimales en las cifras registradas en las preguntas correspondientes, por lo que debe redondear las cifras a sus valores enteros más cercanos.</t>
  </si>
  <si>
    <t>1.- Presupuesto ejercido: se refiere al importe total erogado, el cual se encuentra respaldado por documentos comprobatorios presentados ante las dependencias o entidades autorizadas, con cargo al presupuesto aprobado.</t>
  </si>
  <si>
    <t>1.18.-</t>
  </si>
  <si>
    <t>Anote el total de presupuesto ejercido durante el año 2022 por su institución.</t>
  </si>
  <si>
    <t>Total de presupuesto ejercido</t>
  </si>
  <si>
    <t>1.19.-</t>
  </si>
  <si>
    <t>De acuerdo con el total de presupuesto ejercido que reportó como respuesta en la pregunta anterior, anote la cantidad ejercida por cada una de las unidades de defensoría pública y/o de asesoría jurídica.</t>
  </si>
  <si>
    <t>En caso de no poder desagregar la información solicitada por cada una de las unidades de defensoría pública y/o de asesoría jurídica, anote "NA" (No aplica) en las celdas correspondientes y explique dicha situación en el recuadro que se encuentra en la parte inferior de la tabla de respuesta.</t>
  </si>
  <si>
    <t>La suma de las cantidades registradas debe ser igual a la cantidad reportada como respuesta en la pregunta anterior.</t>
  </si>
  <si>
    <t>Presupuesto ejercido</t>
  </si>
  <si>
    <t>NA</t>
  </si>
  <si>
    <t>1.20.-</t>
  </si>
  <si>
    <t>De acuerdo con el total de presupuesto ejercido que reportó como respuesta en la pregunta 1.18, anote la cantidad del mismo especificando el capítulo del Clasificador por Objeto del Gasto.</t>
  </si>
  <si>
    <t>La suma de las cantidades registradas debe ser igual a la cantidad reportada como respuesta en la pregunta 1.18.</t>
  </si>
  <si>
    <t>Presupuesto ejercido por capítulo del Clasificador por Objeto del Gasto</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</si>
  <si>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</si>
  <si>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</si>
  <si>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</si>
  <si>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</si>
  <si>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</si>
  <si>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</si>
  <si>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</si>
  <si>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</si>
  <si>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</si>
  <si>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Capítulo 1000</t>
  </si>
  <si>
    <t>Capítulo 2000</t>
  </si>
  <si>
    <t>Capítulo 3000</t>
  </si>
  <si>
    <t>Capítulo
4000</t>
  </si>
  <si>
    <t>Capítulo 5000</t>
  </si>
  <si>
    <t>Capítulo 6000</t>
  </si>
  <si>
    <t>Capítulo 7000</t>
  </si>
  <si>
    <t>Capítulo 8000</t>
  </si>
  <si>
    <t>Capítulo 9000</t>
  </si>
  <si>
    <t>I.4 Recursos materiales</t>
  </si>
  <si>
    <t>Instrucción general para las preguntas de la subsección:</t>
  </si>
  <si>
    <t>1.- No debe considerar los vehículos, líneas telefónicas, aparatos telefónicos, computadoras, impresoras, multifuncionales, servidores y tabletas electrónicas que se hayan encontrado fuera de servicio, o bien, no habían sido asignados para su uso u operación al cierre del año 2022.</t>
  </si>
  <si>
    <t>I.4.1 Parque vehicular</t>
  </si>
  <si>
    <t>1.- Parque vehicular: se refiere a todos los vehículos o medios de transporte en funcionamiento con los que cuenta determinada institución para el ejercicio de sus funciones.</t>
  </si>
  <si>
    <t>1.21.-</t>
  </si>
  <si>
    <t>Anote la cantidad de vehículos con los que contaba al cierre del año 2022 su institución, según tipo.</t>
  </si>
  <si>
    <t>En caso de que registre algún valor numérico mayor a cero en el numeral 9, debe anotar el nombre de dicho(s) tipo(s) de vehículo(s) en el recuadro destinado para tal efecto que se encuentra al final de las opciones de respuesta.</t>
  </si>
  <si>
    <t>Total de vehículos (1. + 2. + 3. + 4. + 5. + 6. + 7. + 8. + 9.)</t>
  </si>
  <si>
    <t>1. Automóviles</t>
  </si>
  <si>
    <t>2. Camiones y camionetas</t>
  </si>
  <si>
    <t>3. Motocicletas y cuatrimotos</t>
  </si>
  <si>
    <t>4. Bicicletas</t>
  </si>
  <si>
    <t>5. Helicópteros</t>
  </si>
  <si>
    <t>6. Aviones</t>
  </si>
  <si>
    <t>7. Lanchas</t>
  </si>
  <si>
    <t>8. Drones</t>
  </si>
  <si>
    <t>9. Otro tipo de vehículo (especifique)</t>
  </si>
  <si>
    <t>Otro tipo de vehículo:
(especifique)</t>
  </si>
  <si>
    <t>I.4.2 Líneas y aparatos telefónicos</t>
  </si>
  <si>
    <t>1.22.-</t>
  </si>
  <si>
    <t>Anote la cantidad de líneas telefónicas y de aparatos telefónicos con los que contaba al cierre del año 2022 su institución, según tipo.</t>
  </si>
  <si>
    <t>No debe considerar aquellos aparatos que tenían como único uso la radiocomunicación, o bien, números y aparatos que únicamente tienen función para enviar y recibir mensajes, u otro de características similares.</t>
  </si>
  <si>
    <t>Líneas telefónicas, según tipo</t>
  </si>
  <si>
    <t>Aparatos telefónicos, según tipo</t>
  </si>
  <si>
    <t>Fijas</t>
  </si>
  <si>
    <t>Móviles</t>
  </si>
  <si>
    <t>Fijos</t>
  </si>
  <si>
    <t>I.4.3 Equipo informático</t>
  </si>
  <si>
    <t>1.- Multifuncional: se refiere al dispositivo que tiene la particularidad de integrar, en una máquina, las funciones de varios dispositivos, permitiendo realizar varias tareas de modo simultáneo. Incorpora diferentes funciones de otros equipos o multitareas que permiten escanear, imprimir y fotocopiar a la vez, además de la capacidad de almacenar documentos en red.</t>
  </si>
  <si>
    <t>2.- Servicios de conexión remota: se refiere a los servicios que posibilitan a los usuarios conectarse por red a otro ordenador como si se accediera desde el propio ordenador, permitiendo utilizar y/o extraer información y datos. Un ejemplo de estos servicios es la VPN, que permite conectar una o más computadoras a una red privada utilizando internet.</t>
  </si>
  <si>
    <t>1.23.-</t>
  </si>
  <si>
    <t>Anote la cantidad de multifuncionales, servidores y tabletas electrónicas, así como de computadoras e impresoras, según tipo, con las que contaba al cierre del año 2022 su institución. Asimismo, indique si durante el referido año contó con servicios de conexión remota.</t>
  </si>
  <si>
    <t>Multifuncionales</t>
  </si>
  <si>
    <t>Servidores</t>
  </si>
  <si>
    <t>Tabletas electrónicas</t>
  </si>
  <si>
    <t>Computadoras, según tipo</t>
  </si>
  <si>
    <t>Impresoras, según tipo</t>
  </si>
  <si>
    <t>¿Contó con servicios de conexión remota?
(1. Sí / 2. No / 9. No identificado)</t>
  </si>
  <si>
    <t>Personales
(de escritorio)</t>
  </si>
  <si>
    <t>Portátiles</t>
  </si>
  <si>
    <t>Para uso personal</t>
  </si>
  <si>
    <t>Para uso compartido</t>
  </si>
  <si>
    <t>1.24.-</t>
  </si>
  <si>
    <t>Indique, por cada una de las unidades de defensoría pública y/o de asesoría jurídica, si al cierre del año 2022 contaba con computadoras. En caso afirmativo, anote el total de computadoras con las que contaba, así como la cantidad de estas que presentaban conexión a internet.</t>
  </si>
  <si>
    <t>En caso de que la cantidad reportada como respuesta en la columna "Total" del apartado "Computadoras, según tipo" de la pregunta anterior no sea un dato numérico mayor a cero, no puede registrar información en el presente reactivo.</t>
  </si>
  <si>
    <t>En caso de que determinada unidad de defensoría pública y/o de asesoría jurídica no haya contado con computadoras, o no cuente con información para determinarlo, indíquelo en la columna correspondiente conforme al catálogo respectivo y deje el resto de la fila en blanco.</t>
  </si>
  <si>
    <t>Para cada unidad de defensoría pública y/o de asesoría jurídica, la cantidad registrada en la columna "Computadoras con conexión a internet" debe ser igual o menor a la cantidad reportada en la columna "Computadoras".</t>
  </si>
  <si>
    <t>La suma de las cantidades registradas en la columna "Computadoras" debe ser igual a la cantidad reportada como respuesta en la columna "Total" del apartado "Computadoras, según tipo" de la pregunta anterior.</t>
  </si>
  <si>
    <t>¿Contaba con computadoras?
(1. Sí / 2. No / 9. No identificado)</t>
  </si>
  <si>
    <t>Computadoras</t>
  </si>
  <si>
    <t>Computadoras con conexión a internet</t>
  </si>
  <si>
    <t>SUM INST3</t>
  </si>
  <si>
    <t>I.5 Registros administrativos</t>
  </si>
  <si>
    <t>1.- Únicamente debe considerar aquellos registros administrativos en los que la institución tenga el carácter de instancia responsable de los mismos; es decir, sea responsable del almacenamiento y resguardo de la información; de la administración de permisos y usuarios para el registro y consulta de la información; así como del mantenimiento general de los registros administrativos.</t>
  </si>
  <si>
    <t>1.- Registro administrativo: se refiere a la serie de datos que se recaban de manera sistemática sobre un hecho, evento, suceso o acción sujeto a regulación o control y que son actualizados permanentemente como parte de la función de oficinas públicas, privadas o de organizaciones de la sociedad civil, y que originalmente son recolectados con fines no estadísticos.</t>
  </si>
  <si>
    <t>1.25.-</t>
  </si>
  <si>
    <t>Indique los registros administrativos con los que contaba al cierre del año 2022 su institución. Por cada uno de estos, señale el año de creación, la periodicidad de actualización y la situación que mejor los describa al cierre del referido año; utilizando para tal efecto los catálogos que se presentan en la parte inferior de la siguiente tabla.</t>
  </si>
  <si>
    <t>En caso de que no haya contado con determinado registro administrativo, se haya encontrado en proceso de integración, o no cuente con información para determinarlo, indíquelo en la columna correspondiente conforme al catálogo respectivo y deje el resto de la fila en blanco.</t>
  </si>
  <si>
    <t>Registros administrativos</t>
  </si>
  <si>
    <t>¿Contaba con el registro administrativo?
(1. Sí / 2. En proceso de integración / 3. No / 9. No identificado)</t>
  </si>
  <si>
    <t>Identificación y caracterización del registro administrativo</t>
  </si>
  <si>
    <t>Año de creación
(aaaa)</t>
  </si>
  <si>
    <t>Periodicidad de actualización
(ver catálogo)</t>
  </si>
  <si>
    <t>Situación del registro administrativo
(ver catálogo)</t>
  </si>
  <si>
    <t>Sobre los recursos presupuestales</t>
  </si>
  <si>
    <t>Sobre las personas defensoras públicas y/o personas asesoras jurídicas</t>
  </si>
  <si>
    <t>Sobre los asuntos y/o servicios atendidos</t>
  </si>
  <si>
    <t>Sobre las presuntas personas imputadas involucradas en los asuntos y/o servicios atendidos</t>
  </si>
  <si>
    <t>Sobre las probables víctimas involucradas en los asuntos y/o servicios atendidos</t>
  </si>
  <si>
    <t>Catálogo de periodicidad de actualización</t>
  </si>
  <si>
    <t>Catálogo de situación del registro administrativo</t>
  </si>
  <si>
    <t>Permanente / tiempo real</t>
  </si>
  <si>
    <t>No se encuentra automatizado. Está impreso en papel y se ubica en oficinas diferentes. Requiere un esfuerzo considerable del personal para su recopilación e integración</t>
  </si>
  <si>
    <t>Diario</t>
  </si>
  <si>
    <t>No se encuentra automatizado. Está en un archivo electrónico de procesador de texto y se ubica en oficinas diferentes. Requiere un esfuerzo considerable del personal para su recopilación e integración</t>
  </si>
  <si>
    <t>Semanal</t>
  </si>
  <si>
    <t>Se encuentra en una hoja de cálculo, pero no cuenta con códigos, controles de consistencia ni campos estandarizados, por tratarse de planillas para sistematizar información para controles administrativos. Requiere un esfuerzo considerable para ser transformado y ser aprovechado estadísticamente</t>
  </si>
  <si>
    <t>Quincenal</t>
  </si>
  <si>
    <t>Se encuentra organizado en forma sistemática en archivos (formato de tabla, archivo plano o planilla Excel) a través de un formulario estandarizado de computadora, con elementos de identificación y seguridad. Los archivos pueden ser entregados en medios electrónicos o ser enviados por correo electrónico u otro método de transferencia electrónica de datos</t>
  </si>
  <si>
    <t>Mensual</t>
  </si>
  <si>
    <t>Se encuentra organizado en una base de datos, sistema de información o plataforma informática con fácil acceso para consultar, recuperar y analizar la información</t>
  </si>
  <si>
    <t>Bimestral</t>
  </si>
  <si>
    <t>Trimestral</t>
  </si>
  <si>
    <t>Cuatrimestral</t>
  </si>
  <si>
    <t>Semestral</t>
  </si>
  <si>
    <t>Anual</t>
  </si>
  <si>
    <t>Periodos mayores a un año</t>
  </si>
  <si>
    <t>Otra periodicidad</t>
  </si>
  <si>
    <t>1.- Periodo de referencia de los datos: 
Al inicio del año: la información se refiere a lo existente al 1 de enero de 2022.
Durante el año: la información se refiere a lo existente del 1 de enero al 31 de diciembre de 2022.
Al cierre del año: la información se refiere a lo existente al 31 de diciembre de 2022.</t>
  </si>
  <si>
    <t>4.- No debe considerar la información relacionada con los servicios de asesoría jurídica atendidos, toda vez que dicha información se requiere en la sección III.</t>
  </si>
  <si>
    <t>5.- Únicamente debe considerar la información de las unidades de defensoría pública y/o de asesoría jurídica listadas en la pregunta 1.1.</t>
  </si>
  <si>
    <t>6.- Para las preguntas 2.1, 2.5, 2.9 y 2.14, el listado de unidades de defensoría pública y/o de asesoría jurídica que se despliega corresponde al que registró como respuesta en la pregunta 1.1.</t>
  </si>
  <si>
    <t>7.- Para cada unidad de defensoría pública y/o de asesoría jurídica, en caso de que haya seleccionado el código "2" en la columna "Función desarrollada" de la pregunta 1.1, no puede registrar información en las preguntas 2.1, 2.5, 2.9 y 2.14.</t>
  </si>
  <si>
    <t>8.- Con excepción de la existencia de instrucciones, variables y/o catálogos específicos que prevean alguna situación particular asociada a la información requerida, en caso de que determinada categoría no se encuentre prevista en su normatividad aplicable, anote "NA" (No aplica) en las celdas correspondientes.</t>
  </si>
  <si>
    <t>9.- Con excepción de la existencia de instrucciones, variables y/o catálogos específicos que prevean alguna situación particular asociada a la información requerida, en caso de que los registros con los que cuente no le permitan desglosar la información de acuerdo con los requerimientos solicitados, anote "NS" (No se sabe) en las celdas donde no disponga de información. En el recuadro para comentarios de cada pregunta debe proporcionar una justificación respecto del uso del "NS" en determinado reactivo.</t>
  </si>
  <si>
    <t>10.- No deje celdas en blanco, salvo en los casos en que la instrucción así lo solicite.</t>
  </si>
  <si>
    <t>1.- Asuntos de defensoría pública: se refiere al desarrollo de las actividades que se brindan en diversas materias con la finalidad de intervenir en la defensa, representación jurídica o patrocinio de procesos de índole penal, civil, familiar, mercantil, entre otras materias. Estos asuntos pueden ser controversias, procesos penales o juicios, ya sea de primera o segunda instancia, o de la etapa de ejecución. Asimismo, los asuntos, según corresponda, versan sobre la defensa o asistencia en procedimientos en materia administrativa o de mecanismos alternativos de solución de controversias.</t>
  </si>
  <si>
    <t>2.- Sistema de Justicia Escrito: se refiere a aquel sistema de justicia para todas las materias (a excepción de la penal y justicia para adolescentes) en el cual el tribunal solamente toma en cuenta el material suministrado por escrito o recogido en actas para las actuaciones del proceso y su resolución.</t>
  </si>
  <si>
    <t>3.- Sistema de Justicia Oral: se refiere a aquel sistema de justicia para todas las materias (a excepción de la penal y justicia para adolescentes) en el cual predomina la argumentación oral de las partes, el desahogo de las pruebas y el dictado de la sentencia a través de audiencia pública, no obstante que se conservan documentos como los acuerdos y la sentencia, entre otros.</t>
  </si>
  <si>
    <t>4.- Sistema Escrito o Mixto: se refiere al sistema de justicia penal para personas adolescentes existente hasta antes de la publicación de la Ley Nacional del Sistema Integral de Justicia Penal para Adolescentes. En este se aplica, ya sea un esquema tradicional, o bien, el esquema tradicional junto con un esquema oral.</t>
  </si>
  <si>
    <t>5.- Sistema Integral de Justicia Penal para Adolescentes: se refiere al actual sistema que rige el proceso de justicia penal para personas adolescentes, mismo que se encuentra previsto en la Ley Nacional del Sistema Integral de Justicia Penal para Adolescentes, y que es aplicable a las personas, de entre doce años cumplidos y menos de dieciocho años, a quienes se les atribuya la realización de delitos tipificados por las leyes penales. Se encuentra basado en un proceso acusatorio y oral.</t>
  </si>
  <si>
    <t>6.- Sistema Oral: se refiere también a un sistema de justicia penal para personas adolescentes existente hasta antes de la publicación de la Ley Nacional del Sistema Integral de Justicia Penal para Adolescentes, el cual fue implementado solo en algunas entidades federativas. Es un proceso cuyas actuaciones son preponderantemente orales.</t>
  </si>
  <si>
    <t>7.- Sistema Penal Acusatorio: se refiere al actual sistema de justicia penal por el cual se da el establecimiento de los juicios orales. En este se encuentran separadas las funciones de investigación, acusación y resolución de un hecho ilícito. La investigación de los delitos está a cargo del Ministerio Público y la policía, la cual actuará bajo la conducción y mando de aquel en el ejercicio de esta función. La acusación la lleva a cabo el Ministerio Público con la intervención de la persona juzgadora denominada de Control o Garantías, quien verifica el debido proceso en la investigación ministerial, mientras que la resolución del proceso penal solo le compete al Tribunal de Enjuiciamiento. En este sistema predomina la argumentación oral de las partes, las actuaciones procesales, el desahogo de las pruebas y el dictado de la sentencia a través de audiencias públicas.</t>
  </si>
  <si>
    <t>8.- Sistema Tradicional: se refiere al sistema de justicia penal existente hasta antes de lo establecido por el Decreto de reforma constitucional publicado en el Diario Oficial de la Federación el 18 de junio de 2008. En este sistema, el órgano ministerial es el único que tiene la función de investigar y acusar, por lo que sus actuaciones tienen valor probatorio pleno. Al órgano jurisdiccional únicamente le corresponden las funciones de juzgar, al solo valorar las pruebas y dictar sentencia, sin que intervenga en la investigación ministerial; además de que sus procedimientos son escritos y reservados.</t>
  </si>
  <si>
    <t>II.1 Asuntos de defensoría pública atendidos</t>
  </si>
  <si>
    <t>II.1.1 Asuntos de defensoría pública solicitados</t>
  </si>
  <si>
    <t>Instrucción general para las preguntas del apartado:</t>
  </si>
  <si>
    <t>1.- En caso de que la suma de las cantidades que reporte como respuesta en la columna "Admitidos" de la pregunta 2.1 no sea un dato numérico mayor a cero, pase a la pregunta 2.4.</t>
  </si>
  <si>
    <t>2.1.-</t>
  </si>
  <si>
    <t>Anote, por cada una de las unidades de defensoría pública y/o de asesoría jurídica, la cantidad de asuntos de defensoría pública solicitados durante el año 2022 a su institución, según tipo de admisión.</t>
  </si>
  <si>
    <t>En caso de que no le sea posible identificar la unidad de defensoría pública y/o de asesoría jurídica donde se haya solicitado una parcialidad o la totalidad de los asuntos de defensoría pública, haga uso de la fila "No identificado".</t>
  </si>
  <si>
    <t>Asuntos de defensoría pública solicitados, según tipo de admisión</t>
  </si>
  <si>
    <t>Admitidos</t>
  </si>
  <si>
    <t>Desechados</t>
  </si>
  <si>
    <t>2.2.-</t>
  </si>
  <si>
    <t>De acuerdo con el total de asuntos de defensoría pública admitidos que reportó como respuesta en la pregunta anterior, anote la cantidad de los mismos especificando el tipo de solicitante.</t>
  </si>
  <si>
    <t>La suma de las cantidades registradas debe ser igual o mayor a la suma de las cantidades reportadas como respuesta en la columna "Admitidos" de la pregunta anterior, toda vez que un asunto de defensoría pública pudo haber sido solicitado por uno o más tipos de solicitantes.</t>
  </si>
  <si>
    <t>La cantidad registrada para cada tipo de solicitante debe ser igual o menor a la suma de las cantidades reportadas como respuesta en la columna "Admitidos" de la pregunta anterior. En caso de que esta instrucción no le aplique, justifíquelo en el recuadro que se encuentra al final de la tabla de respuesta.</t>
  </si>
  <si>
    <t>En caso de que registre algún valor numérico mayor a cero en el numeral 8, debe anotar el nombre de dicho(s) tipo(s) de solicitante(s) en el recuadro destinado para tal efecto que se encuentra al final de la tabla de respuesta.</t>
  </si>
  <si>
    <t>Tipo de solicitante</t>
  </si>
  <si>
    <t xml:space="preserve">Asuntos de defensoría pública admitidos </t>
  </si>
  <si>
    <t>SUM COMP</t>
  </si>
  <si>
    <t>Organismos públicos de derechos humanos</t>
  </si>
  <si>
    <t>Particulares</t>
  </si>
  <si>
    <t>Instituciones de asistencia pública</t>
  </si>
  <si>
    <t>Instituciones de asistencia privada</t>
  </si>
  <si>
    <t>Otro tipo de solicitante (especifique)</t>
  </si>
  <si>
    <t>Otro tipo de solicitante:
(especifique)</t>
  </si>
  <si>
    <t>2.3.-</t>
  </si>
  <si>
    <t>De acuerdo con el total de asuntos de defensoría pública admitidos que reportó como respuesta en la pregunta 2.1, anote la cantidad de los mismos especificando la materia y el sistema de justicia.</t>
  </si>
  <si>
    <t>Con excepción del numeral 12, en caso de que haya seleccionado para determinada materia el código "2" o "9" en la columna "¿Estuvo facultada para su atención?" de la pregunta 1.12, no puede registrar información en el numeral correspondiente del presente reactivo. En caso de que esta instrucción no le aplique, justifíquelo en el recuadro que se encuentra al final de tabla de respuesta.</t>
  </si>
  <si>
    <t>La columna "Sistema Tradicional" comprende el Sistema Tradicional (para la materia penal), el Sistema Escrito o Mixto y Sistema Oral (para la materia justicia para adolescentes) y el Sistema de Justicia Escrito (para el resto de las materias).</t>
  </si>
  <si>
    <t>La columna "Sistema Oral" comprende el Sistema Penal Acusatorio (para la materia penal), el Sistema Integral de Justicia Penal para Adolescentes (para la materia justicia para adolescentes) y el Sistema de Justicia Oral (para el resto de las materias).</t>
  </si>
  <si>
    <t>Para cada materia, y de acuerdo con lo establecido en la octava instrucción general para las preguntas de la sección, en caso de que no aplique su atención en determinado sistema de justicia, anote "NA" (No aplica) en la celda correspondiente.</t>
  </si>
  <si>
    <t>En caso de que algún asunto de defensoría pública admitido haya sido competencia de más de una materia, debe considerarlo en cada una de las materias que corresponda.</t>
  </si>
  <si>
    <t>En el numeral 9 no debe considerar los procesos en juicio de amparo para las materias penal y justicia de adolescentes, toda vez que estos deben ser reportados en los numerales 5 y 6, según corresponda.</t>
  </si>
  <si>
    <t>En los numerales 4, 7, 8, 10 y 11 únicamente puede registrar información en la columna "Total", por lo que no puede registrar información en las columnas "Sistema Tradicional" y "Sistema Oral". En caso de que esta instrucción no le aplique, justifíquelo en el recuadro que se encuentra al final de la tabla de respuesta.</t>
  </si>
  <si>
    <t>En caso de que registre información para una sola materia, la cantidad registrada en la columna "Total" debe ser igual a la suma de las cantidades reportadas como respuesta en la columna "Admitidos" de la pregunta 2.1. En caso de que esta instrucción no le aplique, justifíquelo en el recuadro que se encuentra al final de tabla de respuesta.</t>
  </si>
  <si>
    <t>En caso de que registre información para más de una materia, la cantidad registrada en la columna "Total" de cada una de estas debe ser igual o menor a la suma de las cantidades reportadas como respuesta en la columna "Admitidos" de la pregunta 2.1. En caso de que esta instrucción no le aplique, justifíquelo en el recuadro que se encuentra al final de tabla de respuesta.</t>
  </si>
  <si>
    <t>Asuntos de defensoría pública admitidos, según sistema de justicia</t>
  </si>
  <si>
    <t>Sistema Tradicional</t>
  </si>
  <si>
    <t>Sistema Oral</t>
  </si>
  <si>
    <t>Otra materia</t>
  </si>
  <si>
    <t>II.1.2 Asuntos de defensoría pública conocidos</t>
  </si>
  <si>
    <t>1.- En caso de que la suma de las cantidades que reporte como respuesta en la columna "Atendidos" de la pregunta 2.4 no sea un dato numérico mayor a cero, no puede registrar información en los reactivos 2.5 (tabla I), 2.6 (tabla I), 2.7 y 2.8.</t>
  </si>
  <si>
    <t>2.4.-</t>
  </si>
  <si>
    <t>Anote la cantidad de asuntos de defensoría pública conocidos durante el año 2022 por su institución, según materia y estatus.</t>
  </si>
  <si>
    <t>La columna "Existencia inicial" hace referencia a aquellos asuntos de defensoría pública que seguían en curso de atención, o bien, quedaron pendientes de concluir y/o resolver en años anteriores, razón por la cual se tenían en existencia al 1 de enero de 2022.</t>
  </si>
  <si>
    <t>La columna "Atendidos" hace referencia a aquellos asuntos de defensoría pública que, del 1 de enero al 31 de diciembre de 2022, se les dio curso de atención; independientemente de que hayan ingresado durante el año o en ejercicios anteriores.</t>
  </si>
  <si>
    <t>La columna "Concluidos y/o resueltos" hace referencia a aquellos asuntos de defensoría pública que, del 1 de enero al 31 de diciembre de 2022, la institución dio por concluidos y/o resueltos, ya sea por la conclusión del proceso, término del servicio proporcionado, o por cualquier otra circunstancia; independientemente de que hayan ingresado durante el año o en ejercicios anteriores.</t>
  </si>
  <si>
    <t>La columna "Existencia final" hace referencia a aquellos asuntos de defensoría pública que seguían en curso de atención, o bien, quedaron pendientes de concluir y/o resolver al 31 de diciembre de 2022; independientemente de que hayan ingresado durante el año o en ejercicios anteriores.</t>
  </si>
  <si>
    <t>En caso de que algún asunto de defensoría pública conocido haya sido competencia de más de una materia, debe considerarlo en cada una de las materias que corresponda.</t>
  </si>
  <si>
    <t>Con independencia de lo establecido en la instrucción anterior, en los numerales 5 y 6, según corresponda, debe considerar aquellos asuntos atendidos ante los órganos jurisdiccionales del Poder Judicial de la entidad federativa, la Fiscalía General o Procuraduría General de Justicia de la entidad federativa o el órgano o unidad administrativa especializada de mecanismos alternativos de solución de controversias; independientemente de la etapa procesal en la que se haya proporcionado la defensoría pública.</t>
  </si>
  <si>
    <t>La suma de las cantidades registradas en la columna "Atendidos" debe ser igual o mayor a la suma de las cantidades reportadas como respuesta en la columna "Total" de la pregunta anterior, así como corresponder a su desagregación por materia. En caso de que esta instrucción no le aplique, justifíquelo en el recuadro que se encuentra al final de la tabla de respuesta.</t>
  </si>
  <si>
    <t>Asuntos de defensoría pública conocidos, según estatus</t>
  </si>
  <si>
    <t>Existencia inicial</t>
  </si>
  <si>
    <t>Atendidos</t>
  </si>
  <si>
    <t>Concluidos y/o resueltos</t>
  </si>
  <si>
    <t>Existencia final</t>
  </si>
  <si>
    <t>2.5.-</t>
  </si>
  <si>
    <t>De acuerdo con el total de asuntos de defensoría pública que reportó como respuesta en las columnas "Atendidos" y "Concluidos y/o resueltos" de la pregunta anterior, anote, por cada una de las unidades de defensoría pública y/o de asesoría jurídica, la cantidad de los mismos especificando la materia.</t>
  </si>
  <si>
    <t>En caso de que la suma de las cantidades reportadas como respuesta en la columna "Concluidos y/o resueltos" de la pregunta anterior no sea un dato numérico mayor a cero, no puede registrar información en la tabla II.</t>
  </si>
  <si>
    <t>Para cada materia, en caso de que la cantidad reportada como respuesta en la columna "Atendidos" del respectivo numeral de la pregunta anterior no sea un dato numérico mayor a cero, no puede registrar información en la tabla I.</t>
  </si>
  <si>
    <t>Para cada materia, en caso de que la cantidad reportada como respuesta en la columna "Concluidos y/o resueltos" del respectivo numeral de la pregunta anterior no sea un dato numérico mayor a cero, no puede registrar información en la tabla II.</t>
  </si>
  <si>
    <t>Para ambas tablas, en caso de que no le sea posible identificar la unidad de defensoría pública y/o de asesoría jurídica donde se haya atendido y/o concluido y/o resuelto una parcialidad o la totalidad de los asuntos de defensoría pública, haga uso de la fila "No identificado".</t>
  </si>
  <si>
    <t>La suma de las cantidades registradas en la columna "Total" de la tabla I debe ser igual a la suma de las cantidades reportadas como respuesta en la columna "Atendidos" de la pregunta anterior, así como corresponder a su desagregación por materia.</t>
  </si>
  <si>
    <t>La suma de las cantidades registradas en la columna "Total" de la tabla II debe ser igual a la suma de las cantidades reportadas como respuesta en la columna "Concluidos y/o resueltos" de la pregunta anterior, así como corresponder a su desagregación por materia.</t>
  </si>
  <si>
    <t>I) Asuntos de defensoría pública atendidos</t>
  </si>
  <si>
    <t>Asuntos de defensoría pública atendidos, según materia</t>
  </si>
  <si>
    <t>II) Asuntos de defensoría pública concluidos y/o resueltos</t>
  </si>
  <si>
    <t>Asuntos de defensoría pública concluidos y/o resueltos, según materia</t>
  </si>
  <si>
    <t>2.6.-</t>
  </si>
  <si>
    <t>De acuerdo con el total de asuntos de defensoría pública que reportó como respuesta en las columnas "Atendidos" y "Concluidos y/o resueltos" de los numerales 5 y 6 de la pregunta 2.4, anote la cantidad de los mismos especificando el sistema de justicia.</t>
  </si>
  <si>
    <t>En caso de que la suma de las cantidades reportadas como respuesta en la columna "Concluidos y/o resueltos" de la pregunta 2.4 no sea un dato numérico mayor a cero, no puede registrar información en la tabla II.</t>
  </si>
  <si>
    <t>Para cada materia, en caso de que la cantidad reportada como respuesta en la columna "Atendidos" del respectivo numeral de la pregunta 2.4 no sea un dato numérico mayor a cero, no puede registrar información en el apartado correspondiente de la tabla I.</t>
  </si>
  <si>
    <t>Para cada materia, en caso de que la cantidad reportada como respuesta en la columna "Concluidos y/o resueltos" del respectivo numeral de la pregunta 2.4 no sea un dato numérico mayor a cero, no puede registrar información en el apartado correspondiente de la tabla II.</t>
  </si>
  <si>
    <t>Para cada materia, y de acuerdo con lo establecido en la octava instrucción general para las preguntas de la sección, en caso de que no aplique su atención en determinado sistema de justicia, anote "NA" (No aplica) en la celda del apartado correspondiente.</t>
  </si>
  <si>
    <t>La suma de las cantidades registradas en las columnas del apartado "Penal" de la tabla I debe ser igual a la cantidad reportada como respuesta en la columna "Atendidos" del numeral 5 de la pregunta 2.4.</t>
  </si>
  <si>
    <t>La suma de las cantidades registradas en las columnas del apartado "Justicia para adolescentes" de la tabla I debe ser igual a la cantidad reportada como respuesta en la columna "Atendidos" del numeral 6 de la pregunta 2.4.</t>
  </si>
  <si>
    <t>La suma de las cantidades registradas en las columnas del apartado "Penal" de la tabla II debe ser igual a la cantidad reportada como respuesta en la columna "Concluidos y/o resueltos" del numeral 5 de la pregunta 2.4.</t>
  </si>
  <si>
    <t>La suma de las cantidades registradas en las columnas del apartado "Justicia para adolescentes" de la tabla II debe ser igual a la cantidad reportada como respuesta en la columna "Concluidos y/o resueltos" del numeral 6 de la pregunta 2.4.</t>
  </si>
  <si>
    <t>Asuntos de defensoría pública atendidos, según materia y sistema de justicia</t>
  </si>
  <si>
    <t xml:space="preserve">Penal </t>
  </si>
  <si>
    <t>Sistema Escrito o Mixto y Sistema Oral</t>
  </si>
  <si>
    <t>Asuntos de defensoría pública concluidos y/o resueltos, según materia y sistema de justicia</t>
  </si>
  <si>
    <t>2.7.-</t>
  </si>
  <si>
    <t>Anote la cantidad de atenciones realizadas en los asuntos de defensoría pública atendidos durante el año 2022 por su institución, según tipo.</t>
  </si>
  <si>
    <t>En los numerales 1.9, 2.10 y 3.9 no debe considerar las orientaciones, asesorías o cualquier otro tipo de atención relacionada con la asesoría jurídica en materia civil, familiar, mercantil, penal, justicia para adolescentes, laboral, administrativa, indígena, amparo, agraria y otras materias; toda vez que dicha información se requiere en la sección III.</t>
  </si>
  <si>
    <t>En el numeral 1.7 no debe considerar los juicios de amparo en materia penal y justicia para adolescentes, toda vez que dicha información debe ser considerada en los numerales 2.8 y 3.7, respectivamente.</t>
  </si>
  <si>
    <t>En el numeral 1.9 no debe considerar la defensa, representación y/o patrocinio en materia penal y justicia para adolescentes, toda vez que dicha información debe ser considerada en los tipos de atenciones listadas en los numerales 2 y 3, según corresponda.</t>
  </si>
  <si>
    <t>En el numeral 1.10 no debe considerar la interposición de recursos en materia penal y justicia para adolescentes, toda vez que dicha información debe ser considerada en los numerales 2.5 y 3.4, respectivamente.</t>
  </si>
  <si>
    <t>En los numerales 2.5 y 3.4 debe considerar, según corresponda, la interposición de recursos en materia penal y justicia para adolescentes; independientemente de la etapa procesal en la que se hayan interpuesto dichos recursos.</t>
  </si>
  <si>
    <t>En los numerales 2.9 y 3.8 no debe considerar, según corresponda, las intervenciones en los procedimientos disciplinarios en contra de las personas privadas de la libertad en los centros penitenciarios y/o en los centros especializados de tratamiento o internamiento, ni las intervenciones en los procesos de cumplimiento de resoluciones judiciales de las mismas; toda vez que dicha información debe ser considerada en los numerales 2.6 y 3.5, respectivamente.</t>
  </si>
  <si>
    <t>La suma de las cantidades registradas en los tipos de atenciones listadas en el numeral 1 debe ser igual o mayor a la suma de las cantidades reportadas como respuesta en la columna "Atendidos" de los numerales 1, 2, 3, 4, 7, 8, 9, 10 y 11 de la pregunta 2.4, así como corresponder a su desagregación por materia; toda vez que en un asunto de defensoría pública atendido pudo haberse realizado uno o más tipos de atenciones.</t>
  </si>
  <si>
    <t>La suma de las cantidades registradas en los tipos de atenciones listadas en el numeral 2 debe ser igual o mayor a la cantidad reportada como respuesta en la columna "Atendidos" del numeral 5 de la pregunta 2.4, toda vez que en un asunto de defensoría pública atendido pudo haberse realizado uno o más tipos de atenciones.</t>
  </si>
  <si>
    <t>La cantidad registrada en cada uno de los tipos de atenciones listadas en el numeral 2 debe ser igual o menor a la cantidad reportada como respuesta en la columna "Atendidos" del numeral 5 de la pregunta 2.4. En caso de que esta instrucción no le aplique, justifíquelo en el recuadro que se encuentra al final de tabla de respuesta.</t>
  </si>
  <si>
    <t>La suma de las cantidades registradas en los tipos de atenciones listadas en el numeral 3 debe ser igual o mayor a la cantidad reportada como respuesta en la columna "Atendidos" del numeral 6 de la pregunta 2.4, toda vez que en un asunto de defensoría pública atendido pudo haberse realizado uno o más tipos de atenciones.</t>
  </si>
  <si>
    <t>La cantidad registrada en cada uno de los tipos de atenciones listadas en el numeral 3 debe ser igual o menor a la cantidad reportada como respuesta en la columna "Atendidos" del numeral 6 de la pregunta 2.4. En caso de que esta instrucción no le aplique, justifíquelo en el recuadro que se encuentra al final de tabla de respuesta.</t>
  </si>
  <si>
    <t>En caso de que registre algún valor numérico mayor a cero en los numerales 2.10 y/o 3.9, debe anotar el nombre de dicho(s) tipo(s) de atenciones en los recuadros destinados para tal efecto que se encuentra al final de la tabla de respuesta.</t>
  </si>
  <si>
    <t>Tipo de atenciones</t>
  </si>
  <si>
    <t>Atenciones realizadas en los asuntos de defensoría pública atendidos</t>
  </si>
  <si>
    <t>1. Defensa, representación y/o patrocinio en procesos</t>
  </si>
  <si>
    <t>Defensa, representación y/o patrocinio en procesos - Materia civil</t>
  </si>
  <si>
    <t>Defensa, representación y/o patrocinio en procesos - Materia familiar</t>
  </si>
  <si>
    <t>Defensa, representación y/o patrocinio en procesos - Materia mercantil</t>
  </si>
  <si>
    <t>Defensa, representación y/o patrocinio en procesos - Materia laboral</t>
  </si>
  <si>
    <t>Defensa, representación y/o patrocinio en procesos - Materia administrativa</t>
  </si>
  <si>
    <t>Defensa, representación y/o patrocinio en procesos - Materia indígena</t>
  </si>
  <si>
    <t>1.7</t>
  </si>
  <si>
    <t>Defensa, representación y/o patrocinio en procesos - Juicios de amparo en materia civil, familiar, mercantil, laboral, administrativa, indígena, agraria y otras materias</t>
  </si>
  <si>
    <t>1.8</t>
  </si>
  <si>
    <t>Defensa, representación y/o patrocinio en procesos - Materia agraria</t>
  </si>
  <si>
    <t>1.9</t>
  </si>
  <si>
    <t>Defensa, representación y/o patrocinio en procesos - Otras materias</t>
  </si>
  <si>
    <t>1.10</t>
  </si>
  <si>
    <t>Defensa, representación y/o patrocinio en procesos - Interposición de recursos en la segunda instancia en materia civil, familiar, mercantil, laboral, administrativa, indígena, agraria y otras materias</t>
  </si>
  <si>
    <t>1.11</t>
  </si>
  <si>
    <t>Defensa, representación y/o patrocinio en procesos - No identificado</t>
  </si>
  <si>
    <t>2. Atenciones en materia penal</t>
  </si>
  <si>
    <t>2.1</t>
  </si>
  <si>
    <t>Atenciones en materia penal - Entrevistas a personas defendidas</t>
  </si>
  <si>
    <t>2.2</t>
  </si>
  <si>
    <t>Atenciones en materia penal - Asistencia en actas circunstanciadas</t>
  </si>
  <si>
    <t>2.3</t>
  </si>
  <si>
    <t>Atenciones en materia penal - Defensa penal (etapa de investigación inicial e investigación complementaria)</t>
  </si>
  <si>
    <t>2.4</t>
  </si>
  <si>
    <t>Atenciones en materia penal - Defensa penal en primera instancia (etapa intermedia y juicio oral)</t>
  </si>
  <si>
    <t>2.5</t>
  </si>
  <si>
    <t>Atenciones en materia penal - Defensa penal en segunda instancia (incluye interposición de recursos)</t>
  </si>
  <si>
    <t>2.6</t>
  </si>
  <si>
    <t>Atenciones en materia penal - Defensa penal en el procedimiento de ejecución de sanciones</t>
  </si>
  <si>
    <t>2.7</t>
  </si>
  <si>
    <t>Atenciones en materia penal - Defensa penal en el Sistema Tradicional</t>
  </si>
  <si>
    <t>2.8</t>
  </si>
  <si>
    <t>Atenciones en materia penal - Juicios de amparo en materia penal</t>
  </si>
  <si>
    <t>2.9</t>
  </si>
  <si>
    <t>Atenciones en materia penal - Visitas a centros penitenciarios</t>
  </si>
  <si>
    <t>2.10</t>
  </si>
  <si>
    <t>Atenciones en materia penal - Otro tipo de atenciones (especifique)</t>
  </si>
  <si>
    <t>2.11</t>
  </si>
  <si>
    <t>Atenciones en materia penal - No identificado</t>
  </si>
  <si>
    <t>3. Atenciones en materia de justicia para adolescentes</t>
  </si>
  <si>
    <t>3.1</t>
  </si>
  <si>
    <t>Atenciones en materia de justicia para adolescentes - Entrevistas a personas adolescentes defendidas</t>
  </si>
  <si>
    <t>3.2</t>
  </si>
  <si>
    <t>Atenciones en materia de justicia para adolescentes - Defensa penal (etapa de investigación inicial e investigación complementaria)</t>
  </si>
  <si>
    <t>3.3</t>
  </si>
  <si>
    <t>Atenciones en materia de justicia para adolescentes - Defensa penal en primera instancia (etapa intermedia y juicio oral)</t>
  </si>
  <si>
    <t>3.4</t>
  </si>
  <si>
    <t>Atenciones en materia de justicia para adolescentes - Defensa penal en segunda instancia (incluye interposición de recursos)</t>
  </si>
  <si>
    <t>3.5</t>
  </si>
  <si>
    <t>Atenciones en materia de justicia para adolescentes - Defensa penal en el procedimiento de ejecución de sanciones</t>
  </si>
  <si>
    <t>3.6</t>
  </si>
  <si>
    <t>Atenciones en materia de justicia para adolescentes - Defensa penal en el Sistema Escrito o Mixto y Sistema Oral</t>
  </si>
  <si>
    <t>3.7</t>
  </si>
  <si>
    <t>Atenciones en materia de justicia para adolescentes - Juicios de amparo en materia de justicia para adolescentes</t>
  </si>
  <si>
    <t>3.8</t>
  </si>
  <si>
    <t>Atenciones en materia de justicia para adolescentes - Visitas a centros especializados de tratamiento o internamiento</t>
  </si>
  <si>
    <t>3.9</t>
  </si>
  <si>
    <t>Atenciones en materia de justicia para adolescentes - Otro tipo de atenciones (especifique)</t>
  </si>
  <si>
    <t>3.10</t>
  </si>
  <si>
    <t>Atenciones en materia de justicia para adolescentes - No identificado</t>
  </si>
  <si>
    <t>Atenciones en materia penal - Otro tipo de atenciones:
(especifique)</t>
  </si>
  <si>
    <t>Atenciones en materia de justicia para adolescentes - Otro tipo de atenciones:
(especifique)</t>
  </si>
  <si>
    <t>2.8.-</t>
  </si>
  <si>
    <t>De acuerdo con el total de atenciones realizadas en los asuntos de defensoría pública que reportó como respuesta en los numerales 2 y 3 de la pregunta anterior, anote la cantidad de las mismas especificando el tipo de acto procesal relacionado.</t>
  </si>
  <si>
    <t>En caso de que la suma de las cantidades reportadas como respuesta en los tipos de atenciones listadas en los numerales 2 y 3 de la pregunta anterior no sea un dato numérico mayor a cero, no puede registrar información en el presente reactivo.</t>
  </si>
  <si>
    <t>La unidad de medida para la contabilización de las atenciones realizadas debe ser la persona imputada.</t>
  </si>
  <si>
    <t>La suma de las cantidades registradas debe ser igual o mayor a la suma de las cantidades reportadas como respuesta en los numerales 2.2, 2.3, 2.4, 2.5, 2.6, 2.7, 2.8, 2.10, 3.2, 3.3, 3.4, 3.5, 3.6, 3.7 y 3.9 de la pregunta anterior. En caso de que esta instrucción no le aplique, justifíquelo en el recuadro que se encuentra al final de la tabla de respuesta.</t>
  </si>
  <si>
    <t>La cantidad registrada en cada tipo de acto procesal debe ser igual o menor a la suma de las cantidades reportadas como respuesta en los numerales 2.2, 2.3, 2.4, 2.5, 2.6, 2.7, 2.8, 2.10, 3.2, 3.3, 3.4, 3.5, 3.6, 3.7 y 3.9 de la pregunta anterior. En caso de que esta instrucción no le aplique, justifíquelo en el recuadro que se encuentra al final de la tabla de respuesta.</t>
  </si>
  <si>
    <t>En caso de que registre algún valor numérico mayor a cero en el numeral 26, debe anotar el nombre de dicho(s) tipo(s) de acto(s) procesal(es) en el recuadro destinado para tal efecto que se encuentra al final de la tabla de respuesta.</t>
  </si>
  <si>
    <t>Tipo de actos procesales</t>
  </si>
  <si>
    <t>Acompañamiento a la persona imputada en declaraciones ante el Ministerio Público y/u órgano jurisdiccional</t>
  </si>
  <si>
    <t>Acompañamiento a la persona imputada en la detención y/o presentación ante el Ministerio Público y/u órgano jurisdiccional</t>
  </si>
  <si>
    <t>Asistencia a audiencias iniciales</t>
  </si>
  <si>
    <t>Asistencia a audiencias en etapa de investigación</t>
  </si>
  <si>
    <t>Asistencia a audiencias en etapa intermedia</t>
  </si>
  <si>
    <t>Asistencia a audiencias en etapa de juicio oral</t>
  </si>
  <si>
    <t>Personas imputadas a quienes se les determinó su libertad durante el proceso</t>
  </si>
  <si>
    <t>Personas imputadas a quienes se les determinó el indulto</t>
  </si>
  <si>
    <t>Personas imputadas a quienes se les dictó la medida cautelar de prisión preventiva</t>
  </si>
  <si>
    <t>Personas imputadas a quienes se les dictaron medidas cautelares y medidas precautorias (sin incluir la prisión preventiva)</t>
  </si>
  <si>
    <t>Personas imputadas no vinculadas a proceso</t>
  </si>
  <si>
    <t>Personas imputadas con determinación de sobreseimiento a su favor</t>
  </si>
  <si>
    <t>Personas imputadas con sentencias definitivas en juicio oral</t>
  </si>
  <si>
    <t>Personas imputadas con sentencias definitivas en procedimiento abreviado</t>
  </si>
  <si>
    <t>Personas imputadas con acuerdos reparatorios en los que se decretó la extinción de la acción penal</t>
  </si>
  <si>
    <t>Personas imputadas con suspensión condicional del proceso en los que se decretó la extinción de la acción penal</t>
  </si>
  <si>
    <t>Personas imputadas con presentación de denuncias por maltrato y/o golpes al momento de su detención</t>
  </si>
  <si>
    <t>Personas imputadas con presentación de denuncias por maltrato y/o golpes para obtener su declaración</t>
  </si>
  <si>
    <t>Juicios de amparo promovidos</t>
  </si>
  <si>
    <t>Presentación de pruebas</t>
  </si>
  <si>
    <t>Recursos de apelación interpuestos</t>
  </si>
  <si>
    <t>Recursos de revocación interpuestos</t>
  </si>
  <si>
    <t>Recursos en los que se obtuvo la reducción de sanciones</t>
  </si>
  <si>
    <t>Intervenciones en los procedimientos disciplinarios relacionados con las personas privadas de la libertad en centros penitenciarios y/o en centros especializados de tratamiento o internamiento</t>
  </si>
  <si>
    <t>Intervenciones en los procesos de cumplimiento de resoluciones judiciales de las personas privadas de la libertad en centros penitenciarios y/o centros especializados de tratamiento o internamiento</t>
  </si>
  <si>
    <t>Otro tipo de acto procesal (especifique)</t>
  </si>
  <si>
    <t>Otro tipo de acto procesal:
(especifique)</t>
  </si>
  <si>
    <t>II.2 Personas involucradas en los asuntos de defensoría pública atendidos</t>
  </si>
  <si>
    <t>1.- En caso de que la suma de las cantidades que reporte como respuesta en la columna "Total" de la pregunta 2.9 no sea un dato numérico mayor a cero, concluya la sección.</t>
  </si>
  <si>
    <t>2.- En la categoría "No identificado" del sexo de las personas involucradas en los asuntos de defensoría pública debe considerar la información de aquellos asuntos atendidos a favor de las personas que, al momento de su registro en dichos asuntos, no fue posible determinar el sexo de las mismas.</t>
  </si>
  <si>
    <t>2.9.-</t>
  </si>
  <si>
    <t>Anote, por cada una de las unidades de defensoría pública y/o de asesoría jurídica, la cantidad de personas involucradas en los asuntos de defensoría pública atendidos durante el año 2022 por su institución, según sexo.</t>
  </si>
  <si>
    <t>En caso de que la suma de las cantidades reportadas como respuesta en la columna "Atendidos" de la pregunta 2.4 no sea un dato numérico mayor a cero, no puede registrar información en el presente reactivo.</t>
  </si>
  <si>
    <t>Para cada unidad de defensoría pública y/o de asesoría jurídica, en caso de que la cantidad reportada como respuesta en la columna "Total" de la tabla I de la pregunta 2.5 no sea un dato numérico mayor a cero, no puede registrar información en el presente reactivo.</t>
  </si>
  <si>
    <t>En caso de que no le sea posible identificar la unidad de defensoría pública y/o de asesoría jurídica donde se haya atendido una parcialidad o la totalidad de las personas involucradas en los asuntos de defensoría pública, haga uso de la fila "No identificado".</t>
  </si>
  <si>
    <t>La suma de las cantidades registradas en la columna "Total" debe ser igual o mayor a la suma de las cantidades reportadas como respuesta en la columna "Total" de la tabla I de la pregunta 2.5, así como corresponder a su desagregación por unidad de defensoría pública y/o de asesoría jurídica. En caso de que esta instrucción no le aplique, justifíquelo en el recuadro que se encuentra al final de la tabla de respuesta.</t>
  </si>
  <si>
    <t>Personas involucradas en los asuntos de defensoría pública atendidos, según sexo</t>
  </si>
  <si>
    <t>2.10.-</t>
  </si>
  <si>
    <t>De acuerdo con el total de personas involucradas en los asuntos de defensoría pública atendidos que reportó como respuesta en la pregunta anterior, anote la cantidad de las mismas especificando la materia de los asuntos en los que estuvieron involucradas y sexo.</t>
  </si>
  <si>
    <t>Para cada materia, en caso de que la cantidad reportada como respuesta en la columna "Atendidos" de la pregunta 2.4 no sea un dato numérico mayor a cero, no puede registrar información en el presente reactivo.</t>
  </si>
  <si>
    <t>La suma de las cantidades registradas en la columna "Total" debe ser igual a la suma de las cantidades reportadas como respuesta en la columna "Total" de la pregunta anterior, así como corresponder a su desagregación por sexo.</t>
  </si>
  <si>
    <t>La suma de las cantidades registradas en la columna "Total" debe ser igual o mayor a la suma de las cantidades reportadas como respuesta en la columna "Atendidos" de la pregunta 2.4, así como corresponder a su desagregación por materia. En caso de que esta instrucción no le aplique, justifíquelo en el recuadro que se encuentra al final de la tabla de respuesta.</t>
  </si>
  <si>
    <t>2.11.-</t>
  </si>
  <si>
    <t xml:space="preserve">De acuerdo con el total de personas involucradas en los asuntos de defensoría pública atendidos que reportó como respuesta en los numerales 5 y 6 de la pregunta anterior, anote la cantidad de las mismas especificando la calidad de probables víctimas o personas responsables y sexo. </t>
  </si>
  <si>
    <t>En caso de que la suma de las cantidades reportadas como respuesta en la columna "Atendidos" de los numerales 5 y 6 de la pregunta 2.4 no sea un dato numérico mayor a cero, o que la suma de las cantidades reportadas como respuesta en la columna "Total" de los numerales 5 y 6 de la pregunta anterior no sea un dato numérico mayor a cero, no puede registrar información en el presente reactivo.</t>
  </si>
  <si>
    <t>La cantidad registrada en la columna "Total" debe ser igual a la suma de las cantidades reportadas como respuesta en la columna "Total" de los numerales 5 y 6 de la pregunta anterior, así como corresponder a su desagregación por sexo.</t>
  </si>
  <si>
    <t>Personas involucradas en los asuntos de defensoría pública atendidos, según calidad de probables víctimas o personas responsables y sexo</t>
  </si>
  <si>
    <t>Probables víctimas</t>
  </si>
  <si>
    <t>Probables personas responsables</t>
  </si>
  <si>
    <t>2.12.-</t>
  </si>
  <si>
    <t>De acuerdo con el total de personas involucradas en los asuntos de defensoría pública atendidos que reportó como respuesta en la pregunta 2.9, anote la cantidad de las mismas especificando la familia lingüística de la lengua indígena que hablan y sexo.</t>
  </si>
  <si>
    <t>La suma de las cantidades registradas en la columna "Total" debe ser igual o mayor a la suma de las cantidades reportadas como respuesta en la columna "Total" de la pregunta 2.9, así como corresponder a su desagregación por sexo; toda vez que una persona involucrada puede hablar más de una lengua indígena de diferente familia lingüística.</t>
  </si>
  <si>
    <t>La cantidad registrada en la columna "Total" de cada familia lingüística debe ser igual o menor a la suma de las cantidades reportadas como respuesta en la columna "Total" de la pregunta 2.9, así como corresponder a su desagregación por sexo. En caso de que esta instrucción no le aplique, justifíquelo en el recuadro que se encuentra al final de la tabla de respuesta.</t>
  </si>
  <si>
    <t>2.13.-</t>
  </si>
  <si>
    <t>De acuerdo con el total de personas involucradas en los asuntos de defensoría pública atendidos que reportó como respuesta en la pregunta 2.9, anote la cantidad de las mismas especificando su condición de pertenencia a pueblo indígena y sexo.</t>
  </si>
  <si>
    <t>La suma de las cantidades registradas en la columna "Total" debe ser igual a la suma de las cantidades reportadas como respuesta en la columna "Total" de la pregunta 2.9, así como corresponder a su desagregación por sexo.</t>
  </si>
  <si>
    <t>COMP INST1</t>
  </si>
  <si>
    <t>2.14.-</t>
  </si>
  <si>
    <t>Anote, por cada una de las unidades de defensoría pública y/o de asesoría jurídica, la cantidad de personas indígenas involucradas en los asuntos de defensoría pública atendidos durante el año 2022 por su institución, según sexo.</t>
  </si>
  <si>
    <t>Para cada unidad de defensoría pública y/o de asesoría jurídica, en caso de que la cantidad reportada como respuesta en la columna "Total" de la tabla I de la pregunta 2.5 no sea un dato numérico mayor a cero, o que la cantidad reportada como respuesta en la columna "Total" de la pregunta 2.9 no sea un dato numérico mayor a cero, no puede registrar información en el presente reactivo.</t>
  </si>
  <si>
    <t>En caso de que no le sea posible identificar la unidad de defensoría pública y/o de asesoría jurídica donde se haya atendido una parcialidad o la totalidad de las personas indígenas involucradas en los asuntos de defensoría pública, haga uso de la fila "No identificado".</t>
  </si>
  <si>
    <t>La suma de las cantidades registradas en la columna "Total" debe ser igual a la suma de las cantidades reportadas como respuesta en la columna "Total" de los numerales del 1 al 25 de la pregunta anterior, así como corresponder a su desagregación por sexo.</t>
  </si>
  <si>
    <t>La suma de las cantidades registradas en la columna "Total" debe ser igual o menor a la suma de las cantidades reportadas como respuesta en la columna "Total" de la pregunta 2.9, así como corresponder a su desagregación por unidad de defensoría pública y/o de asesoría jurídica y sexo.</t>
  </si>
  <si>
    <t>Personas indígenas involucradas en los asuntos de defensoría pública atendidos, según sexo</t>
  </si>
  <si>
    <t>COMP INST4</t>
  </si>
  <si>
    <t>4.- No debe considerar la información relacionada con los asuntos de defensoría pública atendidos, toda vez que dicha información se requiere en la sección II.</t>
  </si>
  <si>
    <t>6.- Para las preguntas 3.1, 3.5, 3.9 y 3.14, el listado de unidades de defensoría pública y/o de asesoría jurídica que se despliega corresponde al que registró como respuesta en la pregunta 1.1.</t>
  </si>
  <si>
    <t>7.- Para cada unidad de defensoría pública y/o de asesoría jurídica, en caso de que haya seleccionado el código "1" en la columna "Función desarrollada" de la pregunta 1.1, no puede registrar información en las preguntas 3.1, 3.5, 3.9 y 3.14.</t>
  </si>
  <si>
    <t>1.- Servicios de asesoría jurídica: se refiere al desarrollo de las actividades que se brindan en diversas materias con la finalidad de asesorar u orientar de forma gratuita. Estos servicios pueden ser orientaciones, asesorías o asistencias que no impliquen intervenciones en procesos penales o juicios. También contempla aquellos servicios de asesoría o representación jurídica especializada en procesos penales a víctimas o personas ofendidas.</t>
  </si>
  <si>
    <t>III.1 Servicios de asesoría jurídica atendidos</t>
  </si>
  <si>
    <t>III.1.1 Servicios de asesoría jurídica solicitados</t>
  </si>
  <si>
    <t>1.- En caso de que la suma de las cantidades que reporte como respuesta en la columna "Admitidos" de la pregunta 3.1 no sea un dato numérico mayor a cero, pase a la pregunta 3.4.</t>
  </si>
  <si>
    <t>3.1.-</t>
  </si>
  <si>
    <t>Anote, por cada una de las unidades de defensoría pública y/o de asesoría jurídica, la cantidad de servicios de asesoría jurídica solicitados durante el año 2022 a su institución, según tipo de admisión.</t>
  </si>
  <si>
    <t>En caso de que no le sea posible identificar la unidad de defensoría pública y/o de asesoría jurídica donde se haya solicitado una parcialidad o la totalidad de los servicios de asesoría jurídica, haga uso de la fila "No identificado".</t>
  </si>
  <si>
    <t>Servicios de asesoría jurídica solicitados, según tipo de admisión</t>
  </si>
  <si>
    <t>3.2.-</t>
  </si>
  <si>
    <t>De acuerdo con el total de servicios de asesoría jurídica admitidos que reportó como respuesta en la pregunta anterior, anote la cantidad de los mismos especificando el tipo de solicitante.</t>
  </si>
  <si>
    <t>La suma de las cantidades registradas debe ser igual o mayor a la suma de las cantidades reportadas como respuesta en la columna "Admitidos" de la pregunta anterior, toda vez que un servicio de asesoría jurídica pudo haber sido solicitado por uno o más tipos de solicitantes.</t>
  </si>
  <si>
    <t>Servicios de asesoría jurídica admitidos</t>
  </si>
  <si>
    <t>3.3.-</t>
  </si>
  <si>
    <t>De acuerdo con el total de servicios de asesoría jurídica admitidos que reportó como respuesta en la pregunta 3.1, anote la cantidad de los mismos especificando la materia y el sistema de justicia.</t>
  </si>
  <si>
    <t>En caso de que algún servicio de asesoría jurídica admitido haya sido competencia de más de una materia, debe considerarlo en cada una de las materias que corresponda.</t>
  </si>
  <si>
    <t>En caso de que registre información para una sola materia, la cantidad registrada en la columna "Total" debe ser igual a la suma de las cantidades reportadas como respuesta en la columna "Admitidos" de la pregunta 3.1. En caso de que esta instrucción no le aplique, justifíquelo en el recuadro que se encuentra al final de tabla de respuesta.</t>
  </si>
  <si>
    <t>En caso de que registre información para más de una materia, la cantidad registrada en la columna "Total" de cada una de estas debe ser igual o menor a la suma de las cantidades reportadas como respuesta en la columna "Admitidos" de la pregunta 3.1. En caso de que esta instrucción no le aplique, justifíquelo en el recuadro que se encuentra al final de tabla de respuesta.</t>
  </si>
  <si>
    <t>Servicios de asesoría jurídica admitidos, según sistema de justicia</t>
  </si>
  <si>
    <t>III.1.2 Servicios de asesoría jurídica conocidos</t>
  </si>
  <si>
    <t>1.- En caso de que la suma de las cantidades que reporte como respuesta en la columna "Atendidos" de la pregunta 3.4 no sea un dato numérico mayor a cero, no puede registrar información en los reactivos 3.5 (tabla I), 3.6 (tabla I), 3.7 y 3.8.</t>
  </si>
  <si>
    <t>3.4.-</t>
  </si>
  <si>
    <t>Anote la cantidad de servicios de asesoría jurídica conocidos durante el año 2022 por su institución, según materia y estatus.</t>
  </si>
  <si>
    <t>La columna "Existencia inicial" hace referencia a aquellos servicios de asesoría jurídica que seguían en curso de atención, o bien, quedaron pendientes de concluir y/o resolver en años anteriores, razón por la cual se tenían en existencia al 1 de enero de 2022.</t>
  </si>
  <si>
    <t>La columna "Atendidos" hace referencia a aquellos servicios de asesoría jurídica que, del 1 de enero al 31 de diciembre de 2022, se les dio curso de atención; independientemente de que hayan ingresado durante el año o en ejercicios anteriores.</t>
  </si>
  <si>
    <t>La columna "Concluidos y/o resueltos" hace referencia a aquellos servicios de asesoría jurídica que, del 1 de enero al 31 de diciembre de 2022, la institución dio por concluidos y/o resueltos, ya sea por la conclusión del proceso, término del servicio proporcionado, o por cualquier otra circunstancia; independientemente de que hayan ingresado durante el año o en ejercicios anteriores.</t>
  </si>
  <si>
    <t>La columna "Existencia final" hace referencia a aquellos servicios de asesoría jurídica que seguían en curso de atención, o bien, quedaron pendientes de concluir y/o resolver al 31 de diciembre de 2022; independientemente de que hayan ingresado durante el año o en ejercicios anteriores.</t>
  </si>
  <si>
    <t>En caso de que algún servicio de asesoría jurídica conocido haya sido competencia de más de una materia, debe considerarlo en cada una de las materias que corresponda.</t>
  </si>
  <si>
    <t>Con independencia de lo establecido en la instrucción anterior, en los numerales 5 y 6, según corresponda, debe considerar aquellos servicios atendidos ante los órganos jurisdiccionales del Poder Judicial de la entidad federativa, la Fiscalía General o Procuraduría General de Justicia de la entidad federativa o el órgano o unidad administrativa especializada de mecanismos alternativos de solución de controversias; independientemente de la etapa procesal en la que se haya proporcionado la asesoría jurídica.</t>
  </si>
  <si>
    <t>Servicios de asesoría jurídica conocidos, según estatus</t>
  </si>
  <si>
    <t>3.5.-</t>
  </si>
  <si>
    <t>De acuerdo con el total de servicios de asesoría jurídica que reportó como respuesta en las columnas "Atendidos" y "Concluidos y/o resueltos" de la pregunta anterior, anote, por cada una de las unidades de defensoría pública y/o de asesoría jurídica, la cantidad de los mismos especificando la materia.</t>
  </si>
  <si>
    <t>Para ambas tablas, en caso de que no le sea posible identificar la unidad de defensoría pública y/o de asesoría jurídica donde se haya atendido y/o concluido y/o resuelto una parcialidad o la totalidad de los servicios de asesoría jurídica, haga uso de la fila "No identificado".</t>
  </si>
  <si>
    <t>I) Servicios de asesoría jurídica atendidos</t>
  </si>
  <si>
    <t>Servicios de asesoría jurídica atendidos, según materia</t>
  </si>
  <si>
    <t>II) Servicios de asesoría jurídica concluidos y/o resueltos</t>
  </si>
  <si>
    <t>Servicios de asesoría jurídica concluidos y/o resueltos, según materia</t>
  </si>
  <si>
    <t>3.6.-</t>
  </si>
  <si>
    <t>De acuerdo con el total de servicios de asesoría jurídica que reportó como respuesta en las columnas "Atendidos" y "Concluidos y/o resueltos" de los numerales 5 y 6 de la pregunta 3.4, anote la cantidad de los mismos especificando el sistema de justicia.</t>
  </si>
  <si>
    <t>En caso de que la suma de las cantidades reportadas como respuesta en la columna "Concluidos y/o resueltos" de la pregunta 3.4 no sea un dato numérico mayor a cero, no puede registrar información en la tabla II.</t>
  </si>
  <si>
    <t>Para cada materia, en caso de que la cantidad reportada como respuesta en la columna "Atendidos" del respectivo numeral de la pregunta 3.4 no sea un dato numérico mayor a cero, no puede registrar información en el apartado correspondiente de la tabla I.</t>
  </si>
  <si>
    <t>Para cada materia, en caso de que la cantidad reportada como respuesta en la columna "Concluidos y/o resueltos" del respectivo numeral de la pregunta 3.4 no sea un dato numérico mayor a cero, no puede registrar información en el apartado correspondiente de la tabla II.</t>
  </si>
  <si>
    <t>La suma de las cantidades registradas en las columnas del apartado "Penal" de la tabla I debe ser igual a la cantidad reportada como respuesta en la columna "Atendidos" del numeral 5 de la pregunta 3.4.</t>
  </si>
  <si>
    <t>La suma de las cantidades registradas en las columnas del apartado "Justicia para adolescentes" de la tabla I debe ser igual a la cantidad reportada como respuesta en la columna "Atendidos" del numeral 6 de la pregunta 3.4.</t>
  </si>
  <si>
    <t>La suma de las cantidades registradas en las columnas del apartado "Penal" de la tabla II debe ser igual a la cantidad reportada como respuesta en la columna "Concluidos y/o resueltos" del numeral 5 de la pregunta 3.4.</t>
  </si>
  <si>
    <t>La suma de las cantidades registradas en las columnas del apartado "Justicia para adolescentes" de la tabla II debe ser igual a la cantidad reportada como respuesta en la columna "Concluidos y/o resueltos" del numeral 6 de la pregunta 3.4.</t>
  </si>
  <si>
    <t>Servicios de asesoría jurídica atendidos, según materia y sistema de justicia</t>
  </si>
  <si>
    <t>Servicios de asesoría jurídica concluidos y/o resueltos, según materia y sistema de justicia</t>
  </si>
  <si>
    <t>3.7.-</t>
  </si>
  <si>
    <t>Anote la cantidad de atenciones realizadas en los servicios de asesoría jurídica atendidos durante el año 2022 por su institución, según tipo.</t>
  </si>
  <si>
    <t>En los numerales 1.9, 2.5 y 3.5 no debe considerar la defensa, representación, patrocinio o cualquier otro tipo de atención relacionada con la defensa pública en materia civil, familiar, mercantil, penal, justicia para adolescentes, laboral, administrativa, indígena, amparo, agraria y otras materias; toda vez que dicha información se solicita en la sección II.</t>
  </si>
  <si>
    <t>En el numeral 1.7 no debe considerar los juicios de amparo en materia penal y justicia para adolescentes, toda vez que dicha información debe ser considerada en los numerales 2.4 y 3.4, respectivamente.</t>
  </si>
  <si>
    <t>En el numeral 1.9 no debe considerar las orientaciones y/o asesorías jurídicas en materia penal y justicia para adolescentes, toda vez que dicha información debe ser considerada en los tipos de atenciones listadas en los numerales 2 y 3, según corresponda.</t>
  </si>
  <si>
    <t>La suma de las cantidades registradas en los tipos de atenciones listadas en el numeral 1 debe ser igual o mayor a la suma de las cantidades reportadas como respuesta en la columna "Atendidos" de los numerales 1, 2, 3, 4, 7, 8, 9, 10 y 11 de la pregunta 3.4, así como corresponder a su desagregación por materia; toda vez que en un servicio de asesoría jurídica atendido pudo haberse realizado uno o más tipos de atenciones.</t>
  </si>
  <si>
    <t>La suma de las cantidades registradas en los tipos de atenciones listadas en el numeral 2 debe ser igual o mayor a la cantidad reportada como respuesta en la columna "Atendidos" del numeral 5 de la pregunta 3.4, toda vez que en un servicio de asesoría jurídica atendido pudo haberse realizado uno o más tipos de atenciones.</t>
  </si>
  <si>
    <t>La cantidad registrada en cada uno de los tipos de atenciones listadas en el numeral 2 debe ser igual o menor a la cantidad reportada como respuesta en la columna "Atendidos" del numeral 5 de la pregunta 3.4. En caso de que esta instrucción no le aplique, justifíquelo en el recuadro que se encuentra al final de tabla de respuesta.</t>
  </si>
  <si>
    <t>La suma de las cantidades registradas en los tipos de atenciones listadas en el numeral 3 debe ser igual o mayor a la cantidad reportada como respuesta en la columna "Atendidos" del numeral 6 de la pregunta 3.4, toda vez que en un servicio de asesoría jurídica atendido pudo haberse realizado uno o más tipos de atenciones.</t>
  </si>
  <si>
    <t>La cantidad registrada en cada uno de los tipos de atenciones listadas en el numeral 3 debe ser igual o menor a la cantidad reportada como respuesta en la columna "Atendidos" del numeral 6 de la pregunta 3.4. En caso de que esta instrucción no le aplique, justifíquelo en el recuadro que se encuentra al final de tabla de respuesta.</t>
  </si>
  <si>
    <t>En caso de que registre algún valor numérico mayor a cero en los numerales 2.5 y/o 3.5, debe anotar el nombre de dicho(s) tipo(s) de atenciones en los recuadros destinados para tal efecto que se encuentra al final de la tabla de respuesta.</t>
  </si>
  <si>
    <t>Atenciones realizadas en los servicios de asesoría jurídica atendidos</t>
  </si>
  <si>
    <t>1. Orientación y/o asesoría jurídica</t>
  </si>
  <si>
    <t>Orientación y/o asesoría jurídica - Materia civil</t>
  </si>
  <si>
    <t>Orientación y/o asesoría jurídica - Materia familiar</t>
  </si>
  <si>
    <t>Orientación y/o asesoría jurídica - Materia mercantil</t>
  </si>
  <si>
    <t>Orientación y/o asesoría jurídica - Materia laboral</t>
  </si>
  <si>
    <t>Orientación y/o asesoría jurídica - Materia administrativa</t>
  </si>
  <si>
    <t>Orientación y/o asesoría jurídica - Materia indígena</t>
  </si>
  <si>
    <t>Orientación y/o asesoría jurídica - Juicios de amparo en materia civil, familiar, mercantil, laboral, administrativa, indígena, agraria y otras materias</t>
  </si>
  <si>
    <t>Orientación y/o asesoría jurídica - Materia agraria</t>
  </si>
  <si>
    <t>Orientación y/o asesoría jurídica - Otras materias</t>
  </si>
  <si>
    <t>Orientación y/o asesoría jurídica - No identificado</t>
  </si>
  <si>
    <t>Atenciones en materia penal - Entrevistas a personas asesoradas</t>
  </si>
  <si>
    <t>Atenciones en materia penal - Asesoría y/o representación jurídica a probables víctimas o personas ofendidas en los procedimientos penales</t>
  </si>
  <si>
    <t>Atenciones en materia penal - Orientación y/o asesoría jurídica a probables personas responsables</t>
  </si>
  <si>
    <t>Atenciones en materia penal - Orientación y/o asesoría jurídica en juicios de amparo en materia penal</t>
  </si>
  <si>
    <t>Atenciones en materia de justicia para adolescentes - Entrevistas a personas adolescentes asesoradas</t>
  </si>
  <si>
    <t>Atenciones en materia de justicia para adolescentes - Asesoría y/o representación jurídica a probables víctimas o personas ofendidas en los procedimientos penales</t>
  </si>
  <si>
    <t>Atenciones en materia de justicia para adolescentes - Orientación y/o asesoría jurídica a probables personas adolescentes responsables</t>
  </si>
  <si>
    <t>Atenciones en materia de justicia para adolescentes - Orientación y/o asesoría jurídica en juicios de amparo en materia de justicia para adolescentes</t>
  </si>
  <si>
    <t>3.8.-</t>
  </si>
  <si>
    <t>De acuerdo con el total de atenciones realizadas en los servicios de asesoría jurídica que reportó como respuesta en los numerales 2.2 y 3.2 de la pregunta anterior, anote la cantidad de las mismas especificando el tipo de acto procesal relacionado.</t>
  </si>
  <si>
    <t>En caso de que la suma de las cantidades reportadas como respuesta en los numerales 2.2 y 3.2 de la pregunta anterior no sea un dato numérico mayor a cero, no puede registrar información en el presente reactivo.</t>
  </si>
  <si>
    <t>La unidad de medida para la contabilización de las atenciones realizadas en los actos procesales debe ser la víctima o persona ofendida.</t>
  </si>
  <si>
    <t>La suma de las cantidades registradas debe ser igual o mayor a la suma de las cantidades reportadas como respuesta en los numerales 2.2 y 3.2 de la pregunta anterior. En caso de que esta instrucción no le aplique, justifíquelo en el recuadro que se encuentra al final de la tabla de respuesta.</t>
  </si>
  <si>
    <t>La cantidad registrada en cada tipo de acto procesal debe ser igual o menor a la suma de las cantidades reportadas como respuesta en los numerales 2.2 y 3.2 de la pregunta anterior. En caso de que esta instrucción no le aplique, justifíquelo en el recuadro que se encuentra al final de la tabla de respuesta.</t>
  </si>
  <si>
    <t>En caso de que registre algún valor numérico mayor a cero en el numeral 14, debe anotar el nombre de dicho(s) tipo(s) de acto(s) procesal(es) en el recuadro destinado para tal efecto que se encuentra al final de la tabla de respuesta.</t>
  </si>
  <si>
    <t>Acompañamiento a la víctima o persona ofendida en declaraciones y/o presentación ante el Ministerio Público y/u órgano jurisdiccional</t>
  </si>
  <si>
    <t>Asistencia a la víctima o persona ofendida en audiencias iniciales</t>
  </si>
  <si>
    <t>Asistencia a la víctima o persona ofendida en audiencias en etapa de investigación</t>
  </si>
  <si>
    <t>Asistencia a la víctima o persona ofendida en audiencias en etapa intermedia</t>
  </si>
  <si>
    <t>Asistencia a la víctima o persona ofendida en audiencias en etapa de juicio oral</t>
  </si>
  <si>
    <t>Víctimas o personas ofendidas a quienes se les dictaron medidas de protección</t>
  </si>
  <si>
    <t>Víctimas o personas ofendidas a quienes se les dictó a su favor la reparación del daño en sentencia definitiva en procedimiento abreviado y/o en juicio oral</t>
  </si>
  <si>
    <t>Víctimas o personas ofendidas a quienes se les realizó la reparación del daño mediante acuerdos reparatorios en los que se decretó la extinción de la acción penal</t>
  </si>
  <si>
    <t>Medios de impugnación contra determinaciones del Ministerio Público</t>
  </si>
  <si>
    <t>III.2 Personas involucradas en los servicios de asesoría jurídica atendidos</t>
  </si>
  <si>
    <t>1.- En caso de que la suma de las cantidades que reporte como respuesta en la columna "Total" de la pregunta 3.9 no sea un dato numérico mayor a cero, concluya la sección.</t>
  </si>
  <si>
    <t>2.- En la categoría "No identificado" del sexo de las personas involucradas en los servicios de asesoría jurídica debe considerar la información de aquellos servicios atendidos a favor de las personas que, al momento de su registro en dichos servicios, no fue posible determinar el sexo de las mismas.</t>
  </si>
  <si>
    <t>3.9.-</t>
  </si>
  <si>
    <t>Anote, por cada una de las unidades de defensoría pública y/o de asesoría jurídica, la cantidad de personas involucradas en los servicios de asesoría jurídica atendidos durante el año 2022 por su institución, según sexo.</t>
  </si>
  <si>
    <t>En caso de que la suma de las cantidades reportadas como respuesta en la columna "Atendidos" de la pregunta 3.4 no sea un dato numérico mayor a cero, no puede registrar información en el presente reactivo.</t>
  </si>
  <si>
    <t>Para cada unidad de defensoría pública y/o de asesoría jurídica, en caso de que la cantidad reportada como respuesta en la columna "Total" de la tabla I de la pregunta 3.5 no sea un dato numérico mayor a cero, no puede registrar información en el presente reactivo.</t>
  </si>
  <si>
    <t>En caso de que no le sea posible identificar la unidad de defensoría pública y/o de asesoría jurídica donde se haya atendido una parcialidad o la totalidad de las personas involucradas en los servicios de asesoría jurídica, haga uso de la fila "No identificado".</t>
  </si>
  <si>
    <t>La suma de las cantidades registradas en la columna "Total" debe ser igual o mayor a la suma de las cantidades reportadas como respuesta en la columna "Total" de la tabla I de la pregunta 3.5, así como corresponder a su desagregación por unidad de defensoría pública y/o de asesoría jurídica. En caso de que esta instrucción no le aplique, justifíquelo en el recuadro que se encuentra al final de la tabla de respuesta.</t>
  </si>
  <si>
    <t>Personas involucradas en los servicios de asesoría jurídica atendidos, según sexo</t>
  </si>
  <si>
    <t>3.10.-</t>
  </si>
  <si>
    <t>De acuerdo con el total de personas involucradas en los servicios de asesoría jurídica atendidos que reportó como respuesta en la pregunta anterior, anote la cantidad de las mismas especificando la materia de los servicios en los que estuvieron involucradas y sexo.</t>
  </si>
  <si>
    <t>Para cada materia, en caso de que la cantidad reportada como respuesta en la columna "Atendidos" de la pregunta 3.4 no sea un dato numérico mayor a cero, no puede registrar información en el presente reactivo.</t>
  </si>
  <si>
    <t>La suma de las cantidades registradas en la columna "Total" debe ser igual o mayor a la suma de las cantidades reportadas como respuesta en la columna "Atendidos" de la pregunta 3.4, así como corresponder a su desagregación por materia. En caso de que esta instrucción no le aplique, justifíquelo en el recuadro que se encuentra al final de la tabla de respuesta.</t>
  </si>
  <si>
    <t>3.11.-</t>
  </si>
  <si>
    <t xml:space="preserve">De acuerdo con el total de personas involucradas en los servicios de asesoría jurídica atendidos que reportó como respuesta en los numerales 5 y 6 de la pregunta anterior, anote la cantidad de las mismas especificando la calidad de probables víctimas o personas responsables y sexo. </t>
  </si>
  <si>
    <t>En caso de que la suma de las cantidades reportadas como respuesta en la columna "Atendidos" de los numerales 5 y 6 de la pregunta 3.4 no sea un dato numérico mayor a cero, o que la suma de las cantidades reportadas como respuesta en la columna "Total" de los numerales 5 y 6 de la pregunta anterior no sea un dato numérico mayor a cero, no puede registrar información en el presente reactivo.</t>
  </si>
  <si>
    <t>Personas involucradas en los servicios de asesoría jurídica atendidos, según calidad de probables víctimas o personas responsables y sexo</t>
  </si>
  <si>
    <t>3.12.-</t>
  </si>
  <si>
    <t>De acuerdo con el total de personas involucradas en los servicios de asesoría jurídica atendidos que reportó como respuesta en la pregunta 3.9, anote la cantidad de las mismas especificando la familia lingüística de la lengua indígena que hablan y sexo.</t>
  </si>
  <si>
    <t>La suma de las cantidades registradas en la columna "Total" debe ser igual o mayor a la suma de las cantidades reportadas como respuesta en la columna "Total" de la pregunta 3.9, así como corresponder a su desagregación por sexo; toda vez que una persona involucrada puede hablar más de una lengua indígena de diferente familia lingüística.</t>
  </si>
  <si>
    <t>La cantidad registrada en la columna "Total" de cada familia lingüística debe ser igual o menor a la suma de las cantidades reportadas como respuesta en la columna "Total" de la pregunta 3.9, así como corresponder a su desagregación por sexo. En caso de que esta instrucción no le aplique, justifíquelo en el recuadro que se encuentra al final de la tabla de respuesta.</t>
  </si>
  <si>
    <t>3.13.-</t>
  </si>
  <si>
    <t>De acuerdo con el total de personas involucradas en los servicios de asesoría jurídica atendidos que reportó como respuesta en la pregunta 3.9, anote la cantidad de las mismas especificando su condición de pertenencia a pueblo indígena y sexo.</t>
  </si>
  <si>
    <t>La suma de las cantidades registradas en la columna "Total" debe ser igual a la suma de las cantidades reportadas como respuesta en la columna "Total" de la pregunta 3.9, así como corresponder a su desagregación por sexo.</t>
  </si>
  <si>
    <t>3.14.-</t>
  </si>
  <si>
    <t>Anote, por cada una de las unidades de defensoría pública y/o de asesoría jurídica, la cantidad de personas indígenas involucradas en los servicios de asesoría jurídica atendidos durante el año 2022 por su institución, según sexo.</t>
  </si>
  <si>
    <t>Para cada unidad de defensoría pública y/o de asesoría jurídica, en caso de que la cantidad reportada como respuesta en la columna "Total" de la tabla I de la pregunta 3.5 no sea un dato numérico mayor a cero, o que la cantidad reportada como respuesta en la columna "Total" de la pregunta 3.9 no sea un dato numérico mayor a cero, no puede registrar información en el presente reactivo.</t>
  </si>
  <si>
    <t>En caso de que no le sea posible identificar la unidad de defensoría pública y/o de asesoría jurídica donde se haya atendido una parcialidad o la totalidad de las personas indígenas involucradas en los servicios de asesoría jurídica, haga uso de la fila "No identificado".</t>
  </si>
  <si>
    <t>La suma de las cantidades registradas en la columna "Total" debe ser igual o menor a la suma de las cantidades reportadas como respuesta en la columna "Total" de la pregunta 3.9, así como corresponder a su desagregación por unidad de defensoría pública y/o de asesoría jurídica y sexo.</t>
  </si>
  <si>
    <t>Personas indígenas involucradas en los servicios de asesoría jurídica atendidos, según sexo</t>
  </si>
  <si>
    <t>Pregunta 1.1</t>
  </si>
  <si>
    <t>Instrucciones generales:</t>
  </si>
  <si>
    <t>1.- El listado de unidades de defensoría pública y/o de asesoría jurídica que se despliega corresponde al que registró como respuesta en la pregunta 1.1.</t>
  </si>
  <si>
    <t>2.- En el apartado "Municipio o demarcación territorial" seleccione el municipio o demarcación territorial donde se encuentra ubicada la unidad de defensoría pública y/o de asesoría jurídica.</t>
  </si>
  <si>
    <t>3.- En la columna "Colonia" anote el nombre de la colonia o localidad donde se encuentra ubicada la unidad de defensoría pública y/o de asesoría jurídica.</t>
  </si>
  <si>
    <t>4.- En las columnas "Latitud" y "Longitud" anote las coordenadas geográficas correspondientes donde se encuentra ubicada la unidad de defensoría pública y/o de asesoría jurídica. Las coordenadas de latitud constan de hasta ocho dígitos, mientras que las relacionadas con la longitud constan de hasta nueve dígitos.</t>
  </si>
  <si>
    <t>5.- En la columna "Horario de atención" anote la información correspondiente en formato de 24 horas. Por ejemplo: en caso de que la unidad de defensoría pública y/o de asesoría jurídica tenga un horario de atención de las 9 de la mañana a las 3 de la tarde, anote "9:00 - 15:00" en la referida columna.</t>
  </si>
  <si>
    <t>6.- En las columnas "Correo electrónico de contacto" y "Número telefónico de contacto" debe considerar la información relacionada con los elementos institucionales a través de los cuales pueda establecer contacto la ciudadanía a efecto de solicitar cualquier tipo de información relacionada con los servicios prestados por la unidad de defensoría pública y/o de asesoría jurídica. En consecuencia, no deben reportarse los datos de contacto particulares de las personas servidoras públicas.</t>
  </si>
  <si>
    <t>7.- Para cada unidad de defensoría pública y/o de asesoría jurídica, en caso de que su ubicación geográfica no sea la misma que la de otra unidad de defensoría pública y/o de asesoría jurídica, deje en blanco la columna "Unidad de defensoría pública y/o de asesoría jurídica con la misma ubicación geográfica".</t>
  </si>
  <si>
    <t>8.- En caso de que dos o más unidades de defensoría pública y/o de asesoría jurídica tengan la misma ubicación geográfica, únicamente debe registrar la información correspondiente en una de ellas. En el resto de las unidades de defensoría pública y/o de asesoría jurídica relacionadas, en la columna "Unidad de defensoría pública y/o de asesoría jurídica con la misma ubicación geográfica" anote el numeral de la unidad de defensoría pública y/o de asesoría jurídica en la que reportó la información, y deje el apartado "Municipio o demarcación territorial", así como las columnas "Colonia", "Latitud" y "Longitud" en blanco.</t>
  </si>
  <si>
    <t>Tipo de posesión
(1. Propio / 2. En arrendamiento / 3. Otro tipo de posesión / 9. No identificado)</t>
  </si>
  <si>
    <t>Municipio o demarcación territorial</t>
  </si>
  <si>
    <t>Colonia</t>
  </si>
  <si>
    <t>Latitud</t>
  </si>
  <si>
    <t xml:space="preserve">, </t>
  </si>
  <si>
    <t>Longitud</t>
  </si>
  <si>
    <t>Horario de atención
(formato de 24 horas)</t>
  </si>
  <si>
    <t>Correo electrónico de contacto</t>
  </si>
  <si>
    <t>Número telefónico de contacto
(diez dígitos)</t>
  </si>
  <si>
    <t>Unidad de defensoría pública y/o de asesoría jurídica con la misma ubicación geográfica</t>
  </si>
  <si>
    <t>Clave</t>
  </si>
  <si>
    <t>Nombre</t>
  </si>
  <si>
    <t>LAT</t>
  </si>
  <si>
    <t>LONG</t>
  </si>
  <si>
    <t>VAS LAT</t>
  </si>
  <si>
    <t>VAS LONG</t>
  </si>
  <si>
    <t>TEL</t>
  </si>
  <si>
    <t>,</t>
  </si>
  <si>
    <t>Acciones formativas</t>
  </si>
  <si>
    <t>Se refiere a las acciones orientadas a la adquisición de conocimientos y competencias personales e interpersonales para el ejercicio de la función pública, mismas que conllevan algún tipo de evaluación para su acreditación. Dichas acciones pueden ser cursos, talleres, diplomados, entre otros de naturaleza similar. Para efectos del presente censo, se consideran tres tipos de medios de presentación:</t>
  </si>
  <si>
    <t>Asesoría jurídica</t>
  </si>
  <si>
    <t>Se refiere a la prestación de los servicios de asesoría jurídica y orientación en asuntos que no requieren la intervención en un proceso, con la finalidad de garantizar el derecho de acceso a la justicia en materia civil, familiar, laboral, penal y justicia para adolescentes, entre otras materias. Asimismo, contempla aquellos servicios de asesoría o representación jurídica especializada en procesos penales a víctimas o personas ofendidas. Los servicios son gratuitos y se brindan a las personas que deben ser elegibles de acuerdo con la normatividad aplicable.</t>
  </si>
  <si>
    <t>Asuntos de defensoría pública</t>
  </si>
  <si>
    <t>Se refiere al desarrollo de las actividades que se brindan en diversas materias con la finalidad de intervenir en la defensa, representación jurídica o patrocinio de procesos de índole penal, civil, familiar, mercantil, entre otras materias. Estos asuntos pueden ser controversias, procesos penales o juicios, ya sea de primera o segunda instancia, o de la etapa de ejecución. Asimismo, los asuntos, según corresponda, versan sobre la defensa o asistencia en procedimientos en materia administrativa o de mecanismos alternativos de solución de controversias.</t>
  </si>
  <si>
    <t>Clasificador por Objeto del Gasto</t>
  </si>
  <si>
    <t>Se refiere al instrumento que permite registrar de manera ordenada, sistemática y homogénea las compras, los pagos y las erogaciones autorizadas a las instituciones gubernamentales, en capítulos, conceptos y partidas con base en la clasificación económica del gasto. Los capítulos que lo integran son los siguientes:</t>
  </si>
  <si>
    <t>Capítulo 1000. Servicios personales: 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</si>
  <si>
    <t>Capítulo 2000. Materiales y suministros: agrupa las asignaciones destinadas a la adquisición de toda clase de insumos y suministros requeridos para la prestación de bienes, servicios y para el desempeño de las actividades administrativas.</t>
  </si>
  <si>
    <t>Capítulo 3000. Servicios generales: se refiere a las asignaciones destinadas a cubrir el costo de todo tipo de servicios que se contraten con particulares o instituciones del propio sector público, así como los servicios oficiales requeridos para el desempeño de actividades vinculadas con la función pública.</t>
  </si>
  <si>
    <t>Capítulo 4000. Transferencias, asignaciones, subsidios y otras ayudas: se refiere a las asignaciones destinadas en forma directa o indirecta a los sectores público, privado, externo, organismos y empresas paraestatales y apoyos como parte de su política económica y social, de acuerdo con las estrategias y prioridades de desarrollo para el sostenimiento y desempeño de sus actividades.</t>
  </si>
  <si>
    <t>Capítulo 5000. Bienes muebles, inmuebles e intangibles: 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</si>
  <si>
    <t>Capítulo 6000. Inversión pública: se refiere a las asignaciones destinadas a obras por contrato y proyectos productivos y acciones de fomento. Incluye los gastos en estudios de pre-inversión y preparación del proyecto.</t>
  </si>
  <si>
    <t>Capítulo 7000. Inversiones financieras y otras provisiones: se refiere a las erogaciones que se realizan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</si>
  <si>
    <t>Capítulo 8000. Participaciones y aportaciones: se refiere a las 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estas.</t>
  </si>
  <si>
    <t>Capítulo 9000. Deuda pública: se refiere a las 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</si>
  <si>
    <t>CNGE 2023</t>
  </si>
  <si>
    <t>Se refiere a las siglas con las que se identifica al Censo Nacional de Gobiernos Estatales 2023.</t>
  </si>
  <si>
    <t>Defensoría pública</t>
  </si>
  <si>
    <t>Se refiere a la prestación de los servicios de defensa y representación jurídica en procesos que requieren dicha intervención a efecto de garantizar el derecho a la defensa en juicios en materia civil, familiar, laboral, penal, justicia para adolescentes, entre otras materias. Los servicios son gratuitos y se brindan a las personas que deben ser elegibles de acuerdo con la normatividad aplicable.</t>
  </si>
  <si>
    <t>Informante básico</t>
  </si>
  <si>
    <t>Se refiere a la persona titular o servidora pública de la institución designada para proveer la información del presente módulo, y que tiene el carácter de figura responsable de validar y oficializar la información. Cuando menos, se encuentra en el segundo o tercer nivel jerárquico de la misma.</t>
  </si>
  <si>
    <t>Informante complementario 1</t>
  </si>
  <si>
    <t>Se refiere a la persona servidora pública que, por las funciones que tiene asignadas dentro de la institución, es la principal productora y/o integradora de la información correspondiente al presente módulo y, cuando menos, se encuentra en el segundo o tercer nivel jerárquico de la misma.</t>
  </si>
  <si>
    <t>Informante complementario 2</t>
  </si>
  <si>
    <t>Se refiere a la persona servidora pública que, por las funciones que tiene asignadas dentro de la institución, es la segunda principal productora y/o integradora de la información correspondiente al presente módulo y, cuando menos, se encuentra en el segundo o tercer nivel jerárquico de la misma.</t>
  </si>
  <si>
    <t>Multifuncional</t>
  </si>
  <si>
    <t>Se refiere al dispositivo que tiene la particularidad de integrar, en una máquina, las funciones de varios dispositivos, permitiendo realizar varias tareas de modo simultáneo. Incorpora diferentes funciones de otros equipos o multitareas que permiten escanear, imprimir y fotocopiar a la vez, además de la capacidad de almacenar documentos en red.</t>
  </si>
  <si>
    <t>Parque vehicular</t>
  </si>
  <si>
    <t>Se refiere a todos los vehículos o medios de transporte en funcionamiento con los que cuenta determinada institución para el ejercicio de sus funciones.</t>
  </si>
  <si>
    <t>Se refiere a todo el personal que desempeña funciones de asistencia al personal directivo, de logística, de soporte técnico, de gestión de recursos humanos, materiales, financieros y tecnológicos, u otras similares. Dentro de esta categoría debe considerar al personal secretarial, de mensajería, de conducción de vehículos, de limpieza, o cualquier otro que realice funciones similares.</t>
  </si>
  <si>
    <t>Se refiere a todo el personal que ocupa algún puesto de mando, coordinación y/o dirección. Dentro de esta categoría debe considerar a las personas titulares de las coordinaciones o direcciones de área, subdirecciones de área y/o jefaturas de departamento.</t>
  </si>
  <si>
    <t>Se refiere, en el caso de la materia penal o justicia para adolescentes, a las personas servidoras públicas capacitadas y autorizadas para que, de forma gratuita, orienten, asesoren y, en su caso, representen jurídicamente en el procedimiento penal a las víctimas o personas ofendidas. Para el resto de las materias, se refiere a aquellas que, de forma gratuita, orienten y asesoren a las personas que así lo soliciten y que sean elegibles de acuerdo con la normatividad aplicable.</t>
  </si>
  <si>
    <t>Se refiere, en el caso de la materia penal o justicia para adolescentes, a las personas servidoras públicas capacitadas y autorizadas para que, de forma gratuita, representen legalmente en el procedimiento penal a las personas imputadas o procesadas que lo requieran, ello derivado de la solicitud formulada por la persona destinataria de los servicios, por el Ministerio Público, o bien, por la persona juzgadora, según sea el caso. Para el resto de las materias, se refiere a aquellas que, de forma gratuita, representen legalmente en procesos judiciales a quienes lo requieran, o bien, brindarles asesoría u orientación. Las personas destinatarias de los servicios deben ser elegibles de acuerdo con la normatividad aplicable.</t>
  </si>
  <si>
    <t>Se refiere a las personas servidoras públicas expertas en alguna ciencia, técnica o arte, con competencia para llevar a cabo una investigación respecto de alguna materia o asunto encomendado por el Ministerio Público u otras autoridades.</t>
  </si>
  <si>
    <t>Se refiere a las personas servidoras públicas encargadas, entre otras actividades, de brindar asistencia a la ciudadanía al interior de las instituciones de la administración de justicia.</t>
  </si>
  <si>
    <t>Se refiere al importe total erogado, el cual se encuentra respaldado por documentos comprobatorios presentados ante las dependencias o entidades autorizadas, con cargo al presupuesto aprobado.</t>
  </si>
  <si>
    <t>Registro administrativo</t>
  </si>
  <si>
    <t>Se refiere a la serie de datos que se recaban de manera sistemática sobre un hecho, evento, suceso o acción sujeto a regulación o control y que son actualizados permanentemente como parte de la función de oficinas públicas, privadas o de organizaciones de la sociedad civil, y que originalmente son recolectados con fines no estadísticos.</t>
  </si>
  <si>
    <t>Servicios de asesoría jurídica</t>
  </si>
  <si>
    <t>Se refiere al desarrollo de las actividades que se brindan en diversas materias con la finalidad de asesorar u orientar de forma gratuita. Estos servicios pueden ser orientaciones, asesorías o asistencias que no impliquen intervenciones en procesos penales o juicios. También contempla aquellos servicios de asesoría o representación jurídica especializada en procesos penales a víctimas o personas ofendidas.</t>
  </si>
  <si>
    <t>Servicios de conexión remota</t>
  </si>
  <si>
    <t>Se refiere a los servicios que posibilitan a los usuarios conectarse por red a otro ordenador como si se accediera desde el propio ordenador, permitiendo utilizar y/o extraer información y datos. Un ejemplo de estos servicios es la VPN, que permite conectar una o más computadoras a una red privada utilizando internet.</t>
  </si>
  <si>
    <t>Sistema de Justicia Escrito</t>
  </si>
  <si>
    <t>Se refiere a aquel sistema de justicia para todas las materias (a excepción de la penal y justicia para adolescentes) en el cual el tribunal solamente toma en cuenta el material suministrado por escrito o recogido en actas para las actuaciones del proceso y su resolución.</t>
  </si>
  <si>
    <t>Sistema de Justicia Oral</t>
  </si>
  <si>
    <t>Se refiere a aquel sistema de justicia para todas las materias (a excepción de la penal y justicia para adolescentes) en el cual predomina la argumentación oral de las partes, el desahogo de las pruebas y el dictado de la sentencia a través de audiencia pública, no obstante que se conservan documentos como los acuerdos y la sentencia, entre otros.</t>
  </si>
  <si>
    <t>Sistema Escrito o Mixto</t>
  </si>
  <si>
    <t>Se refiere al sistema de justicia penal para personas adolescentes existente hasta antes de la publicación de la Ley Nacional del Sistema Integral de Justicia Penal para Adolescentes. En este se aplica, ya sea un esquema tradicional, o bien, el esquema tradicional junto con un esquema oral.</t>
  </si>
  <si>
    <t>Se refiere al actual sistema que rige el proceso de justicia penal para personas adolescentes, mismo que se encuentra previsto en la Ley Nacional del Sistema Integral de Justicia Penal para Adolescentes, y que es aplicable a las personas, de entre doce años cumplidos y menos de dieciocho años, a quienes se les atribuya la realización de delitos tipificados por las leyes penales. Se encuentra basado en un proceso acusatorio y oral.</t>
  </si>
  <si>
    <t>Se refiere también a un sistema de justicia penal para personas adolescentes existente hasta antes de la publicación de la Ley Nacional del Sistema Integral de Justicia Penal para Adolescentes, el cual fue implementado solo en algunas entidades federativas. Es un proceso cuyas actuaciones son preponderantemente orales.</t>
  </si>
  <si>
    <t>Se refiere al actual sistema de justicia penal por el cual se da el establecimiento de los juicios orales. En este se encuentran separadas las funciones de investigación, acusación y resolución de un hecho ilícito. La investigación de los delitos está a cargo del Ministerio Público y la policía, la cual actuará bajo la conducción y mando de aquel en el ejercicio de esta función. La acusación la lleva a cabo el Ministerio Público con la intervención de la persona juzgadora denominada de Control o Garantías, quien verifica el debido proceso en la investigación ministerial, mientras que la resolución del proceso penal solo le compete al Tribunal de Enjuiciamiento. En este sistema predomina la argumentación oral de las partes, las actuaciones procesales, el desahogo de las pruebas y el dictado de la sentencia a través de audiencias públicas.</t>
  </si>
  <si>
    <t>Se refiere al sistema de justicia penal existente hasta antes de lo establecido por el Decreto de reforma constitucional publicado en el Diario Oficial de la Federación el 18 de junio de 2008. En este sistema, el órgano ministerial es el único que tiene la función de investigar y acusar, por lo que sus actuaciones tienen valor probatorio pleno. Al órgano jurisdiccional únicamente le corresponden las funciones de juzgar, al solo valorar las pruebas y dictar sentencia, sin que intervenga en la investigación ministerial; además de que sus procedimientos son escritos y reservados.</t>
  </si>
  <si>
    <t>Unidades de defensoría pública y/o de asesoría jurídica</t>
  </si>
  <si>
    <t>Se refiere a las instalaciones (áreas, oficinas, delegaciones, etc.) en donde se llevan a cabo las actividades sustantivas destinadas a la atención de los servicios de defensoría pública y de asesoría jurídica que proporciona la institución responsable de atender dichos temas en la entidad federativa.</t>
  </si>
  <si>
    <t>Municipio</t>
  </si>
  <si>
    <t>Clave a 5 dígitos</t>
  </si>
  <si>
    <t>01001</t>
  </si>
  <si>
    <t>02001</t>
  </si>
  <si>
    <t>03001</t>
  </si>
  <si>
    <t>04001</t>
  </si>
  <si>
    <t>05001</t>
  </si>
  <si>
    <t>06001</t>
  </si>
  <si>
    <t>07001</t>
  </si>
  <si>
    <t>08001</t>
  </si>
  <si>
    <t>09002</t>
  </si>
  <si>
    <t>10001</t>
  </si>
  <si>
    <t>11001</t>
  </si>
  <si>
    <t>12001</t>
  </si>
  <si>
    <t>13001</t>
  </si>
  <si>
    <t>14001</t>
  </si>
  <si>
    <t>15001</t>
  </si>
  <si>
    <t>16001</t>
  </si>
  <si>
    <t>17001</t>
  </si>
  <si>
    <t>18001</t>
  </si>
  <si>
    <t>19001</t>
  </si>
  <si>
    <t>20001</t>
  </si>
  <si>
    <t>21001</t>
  </si>
  <si>
    <t>22001</t>
  </si>
  <si>
    <t>23001</t>
  </si>
  <si>
    <t>24001</t>
  </si>
  <si>
    <t>25001</t>
  </si>
  <si>
    <t>26001</t>
  </si>
  <si>
    <t>27001</t>
  </si>
  <si>
    <t>28001</t>
  </si>
  <si>
    <t>29001</t>
  </si>
  <si>
    <t>30001</t>
  </si>
  <si>
    <t>31001</t>
  </si>
  <si>
    <t>32001</t>
  </si>
  <si>
    <t>Ensenada</t>
  </si>
  <si>
    <t>Comondú</t>
  </si>
  <si>
    <t>Calkiní</t>
  </si>
  <si>
    <t>Abasolo</t>
  </si>
  <si>
    <t>Armería</t>
  </si>
  <si>
    <t>Acacoyagua</t>
  </si>
  <si>
    <t>Ahumada</t>
  </si>
  <si>
    <t>Azcapotzalco</t>
  </si>
  <si>
    <t>Canatlán</t>
  </si>
  <si>
    <t>Acapulco de Juárez</t>
  </si>
  <si>
    <t>Acatlán</t>
  </si>
  <si>
    <t>Acatic</t>
  </si>
  <si>
    <t>Acambay de Ruíz Castañeda</t>
  </si>
  <si>
    <t>Acuitzio</t>
  </si>
  <si>
    <t>Amacuzac</t>
  </si>
  <si>
    <t>Acaponeta</t>
  </si>
  <si>
    <t>Abejones</t>
  </si>
  <si>
    <t>Acajete</t>
  </si>
  <si>
    <t>Amealco de Bonfil</t>
  </si>
  <si>
    <t>Cozumel</t>
  </si>
  <si>
    <t>Ahualulco del Sonido 13</t>
  </si>
  <si>
    <t>Ahome</t>
  </si>
  <si>
    <t>Aconchi</t>
  </si>
  <si>
    <t>Balancán</t>
  </si>
  <si>
    <t>Amaxac de Guerrero</t>
  </si>
  <si>
    <t>Abalá</t>
  </si>
  <si>
    <t>Apozol</t>
  </si>
  <si>
    <t>01002</t>
  </si>
  <si>
    <t>02002</t>
  </si>
  <si>
    <t>03002</t>
  </si>
  <si>
    <t>04002</t>
  </si>
  <si>
    <t>05002</t>
  </si>
  <si>
    <t>06002</t>
  </si>
  <si>
    <t>07002</t>
  </si>
  <si>
    <t>08002</t>
  </si>
  <si>
    <t>09003</t>
  </si>
  <si>
    <t>10002</t>
  </si>
  <si>
    <t>11002</t>
  </si>
  <si>
    <t>12002</t>
  </si>
  <si>
    <t>13002</t>
  </si>
  <si>
    <t>14002</t>
  </si>
  <si>
    <t>15002</t>
  </si>
  <si>
    <t>16002</t>
  </si>
  <si>
    <t>17002</t>
  </si>
  <si>
    <t>18002</t>
  </si>
  <si>
    <t>19002</t>
  </si>
  <si>
    <t>20002</t>
  </si>
  <si>
    <t>21002</t>
  </si>
  <si>
    <t>22002</t>
  </si>
  <si>
    <t>23002</t>
  </si>
  <si>
    <t>24002</t>
  </si>
  <si>
    <t>25002</t>
  </si>
  <si>
    <t>26002</t>
  </si>
  <si>
    <t>27002</t>
  </si>
  <si>
    <t>28002</t>
  </si>
  <si>
    <t>29002</t>
  </si>
  <si>
    <t>30002</t>
  </si>
  <si>
    <t>31002</t>
  </si>
  <si>
    <t>32002</t>
  </si>
  <si>
    <t>Asientos</t>
  </si>
  <si>
    <t>Mexicali</t>
  </si>
  <si>
    <t>Mulegé</t>
  </si>
  <si>
    <t>Acuña</t>
  </si>
  <si>
    <t>Acala</t>
  </si>
  <si>
    <t>Aldama</t>
  </si>
  <si>
    <t>Coyoacán</t>
  </si>
  <si>
    <t>Canelas</t>
  </si>
  <si>
    <t>Acámbaro</t>
  </si>
  <si>
    <t>Ahuacuotzingo</t>
  </si>
  <si>
    <t>Acaxochitlán</t>
  </si>
  <si>
    <t>Acatlán de Juárez</t>
  </si>
  <si>
    <t>Acolman</t>
  </si>
  <si>
    <t>Aguililla</t>
  </si>
  <si>
    <t>Atlatlahucan</t>
  </si>
  <si>
    <t>Ahuacatlán</t>
  </si>
  <si>
    <t>Agualeguas</t>
  </si>
  <si>
    <t>Acatlán de Pérez Figueroa</t>
  </si>
  <si>
    <t>Acateno</t>
  </si>
  <si>
    <t>Pinal de Amoles</t>
  </si>
  <si>
    <t>Felipe Carrillo Puerto</t>
  </si>
  <si>
    <t>Alaquines</t>
  </si>
  <si>
    <t>Angostura</t>
  </si>
  <si>
    <t>Agua Prieta</t>
  </si>
  <si>
    <t>Cárdenas</t>
  </si>
  <si>
    <t>Apetatitlán de Antonio Carvajal</t>
  </si>
  <si>
    <t>Acanceh</t>
  </si>
  <si>
    <t>Apulco</t>
  </si>
  <si>
    <t>01003</t>
  </si>
  <si>
    <t>02003</t>
  </si>
  <si>
    <t>03003</t>
  </si>
  <si>
    <t>04003</t>
  </si>
  <si>
    <t>05003</t>
  </si>
  <si>
    <t>06003</t>
  </si>
  <si>
    <t>07003</t>
  </si>
  <si>
    <t>08003</t>
  </si>
  <si>
    <t>09004</t>
  </si>
  <si>
    <t>10003</t>
  </si>
  <si>
    <t>11003</t>
  </si>
  <si>
    <t>12003</t>
  </si>
  <si>
    <t>13003</t>
  </si>
  <si>
    <t>14003</t>
  </si>
  <si>
    <t>15003</t>
  </si>
  <si>
    <t>16003</t>
  </si>
  <si>
    <t>17003</t>
  </si>
  <si>
    <t>18003</t>
  </si>
  <si>
    <t>19003</t>
  </si>
  <si>
    <t>20003</t>
  </si>
  <si>
    <t>21003</t>
  </si>
  <si>
    <t>22003</t>
  </si>
  <si>
    <t>23003</t>
  </si>
  <si>
    <t>24003</t>
  </si>
  <si>
    <t>25003</t>
  </si>
  <si>
    <t>26003</t>
  </si>
  <si>
    <t>27003</t>
  </si>
  <si>
    <t>28003</t>
  </si>
  <si>
    <t>29003</t>
  </si>
  <si>
    <t>30003</t>
  </si>
  <si>
    <t>31003</t>
  </si>
  <si>
    <t>32003</t>
  </si>
  <si>
    <t>Calvillo</t>
  </si>
  <si>
    <t>Tecate</t>
  </si>
  <si>
    <t>La Paz</t>
  </si>
  <si>
    <t>Carmen</t>
  </si>
  <si>
    <t>Allende</t>
  </si>
  <si>
    <t>Comala</t>
  </si>
  <si>
    <t>Acapetahua</t>
  </si>
  <si>
    <t>Cuajimalpa de Morelos</t>
  </si>
  <si>
    <t>Coneto de Comonfort</t>
  </si>
  <si>
    <t>San Miguel de Allende</t>
  </si>
  <si>
    <t>Ajuchitlán del Progreso</t>
  </si>
  <si>
    <t>Actopan</t>
  </si>
  <si>
    <t>Ahualulco de Mercado</t>
  </si>
  <si>
    <t>Aculco</t>
  </si>
  <si>
    <t>Álvaro Obregón</t>
  </si>
  <si>
    <t>Axochiapan</t>
  </si>
  <si>
    <t>Amatlán de Cañas</t>
  </si>
  <si>
    <t>Los Aldamas</t>
  </si>
  <si>
    <t>Asunción Cacalotepec</t>
  </si>
  <si>
    <t>Arroyo Seco</t>
  </si>
  <si>
    <t>Isla Mujeres</t>
  </si>
  <si>
    <t>Aquismón</t>
  </si>
  <si>
    <t>Badiraguato</t>
  </si>
  <si>
    <t>Álamos</t>
  </si>
  <si>
    <t>Centla</t>
  </si>
  <si>
    <t>Altamira</t>
  </si>
  <si>
    <t>Atlangatepec</t>
  </si>
  <si>
    <t>Acayucan</t>
  </si>
  <si>
    <t>Akil</t>
  </si>
  <si>
    <t>Atolinga</t>
  </si>
  <si>
    <t>01004</t>
  </si>
  <si>
    <t>02004</t>
  </si>
  <si>
    <t>03008</t>
  </si>
  <si>
    <t>04004</t>
  </si>
  <si>
    <t>05004</t>
  </si>
  <si>
    <t>06004</t>
  </si>
  <si>
    <t>07004</t>
  </si>
  <si>
    <t>08004</t>
  </si>
  <si>
    <t>09005</t>
  </si>
  <si>
    <t>10004</t>
  </si>
  <si>
    <t>11004</t>
  </si>
  <si>
    <t>12004</t>
  </si>
  <si>
    <t>13004</t>
  </si>
  <si>
    <t>14004</t>
  </si>
  <si>
    <t>15004</t>
  </si>
  <si>
    <t>16004</t>
  </si>
  <si>
    <t>17004</t>
  </si>
  <si>
    <t>18004</t>
  </si>
  <si>
    <t>19004</t>
  </si>
  <si>
    <t>20004</t>
  </si>
  <si>
    <t>21004</t>
  </si>
  <si>
    <t>22004</t>
  </si>
  <si>
    <t>23004</t>
  </si>
  <si>
    <t>24004</t>
  </si>
  <si>
    <t>25004</t>
  </si>
  <si>
    <t>26004</t>
  </si>
  <si>
    <t>27004</t>
  </si>
  <si>
    <t>28004</t>
  </si>
  <si>
    <t>29004</t>
  </si>
  <si>
    <t>30004</t>
  </si>
  <si>
    <t>31004</t>
  </si>
  <si>
    <t>32004</t>
  </si>
  <si>
    <t>Cosío</t>
  </si>
  <si>
    <t>Tijuana</t>
  </si>
  <si>
    <t>Los Cabos</t>
  </si>
  <si>
    <t>Champotón</t>
  </si>
  <si>
    <t>Arteaga</t>
  </si>
  <si>
    <t>Coquimatlán</t>
  </si>
  <si>
    <t>Altamirano</t>
  </si>
  <si>
    <t>Aquiles Serdán</t>
  </si>
  <si>
    <t>Gustavo A. Madero</t>
  </si>
  <si>
    <t>Cuencamé</t>
  </si>
  <si>
    <t>Apaseo el Alto</t>
  </si>
  <si>
    <t>Alcozauca de Guerrero</t>
  </si>
  <si>
    <t>Agua Blanca de Iturbide</t>
  </si>
  <si>
    <t>Amacueca</t>
  </si>
  <si>
    <t>Almoloya de Alquisiras</t>
  </si>
  <si>
    <t>Angamacutiro</t>
  </si>
  <si>
    <t>Ayala</t>
  </si>
  <si>
    <t>Compostela</t>
  </si>
  <si>
    <t>Asunción Cuyotepeji</t>
  </si>
  <si>
    <t>Acatzingo</t>
  </si>
  <si>
    <t>Cadereyta de Montes</t>
  </si>
  <si>
    <t>Othón P. Blanco</t>
  </si>
  <si>
    <t>Armadillo de los Infante</t>
  </si>
  <si>
    <t>Concordia</t>
  </si>
  <si>
    <t>Altar</t>
  </si>
  <si>
    <t>Centro</t>
  </si>
  <si>
    <t>Antiguo Morelos</t>
  </si>
  <si>
    <t>Atltzayanca</t>
  </si>
  <si>
    <t>Baca</t>
  </si>
  <si>
    <t>Benito Juárez</t>
  </si>
  <si>
    <t>01005</t>
  </si>
  <si>
    <t>02005</t>
  </si>
  <si>
    <t>03009</t>
  </si>
  <si>
    <t>04005</t>
  </si>
  <si>
    <t>05005</t>
  </si>
  <si>
    <t>06005</t>
  </si>
  <si>
    <t>07005</t>
  </si>
  <si>
    <t>08005</t>
  </si>
  <si>
    <t>09006</t>
  </si>
  <si>
    <t>10005</t>
  </si>
  <si>
    <t>11005</t>
  </si>
  <si>
    <t>12005</t>
  </si>
  <si>
    <t>13005</t>
  </si>
  <si>
    <t>14005</t>
  </si>
  <si>
    <t>15005</t>
  </si>
  <si>
    <t>16005</t>
  </si>
  <si>
    <t>17005</t>
  </si>
  <si>
    <t>18005</t>
  </si>
  <si>
    <t>19005</t>
  </si>
  <si>
    <t>20005</t>
  </si>
  <si>
    <t>21005</t>
  </si>
  <si>
    <t>22005</t>
  </si>
  <si>
    <t>23005</t>
  </si>
  <si>
    <t>24005</t>
  </si>
  <si>
    <t>25005</t>
  </si>
  <si>
    <t>26005</t>
  </si>
  <si>
    <t>27005</t>
  </si>
  <si>
    <t>28005</t>
  </si>
  <si>
    <t>29005</t>
  </si>
  <si>
    <t>30005</t>
  </si>
  <si>
    <t>31005</t>
  </si>
  <si>
    <t>32005</t>
  </si>
  <si>
    <t>Jesús María</t>
  </si>
  <si>
    <t>Playas de Rosarito</t>
  </si>
  <si>
    <t>Loreto</t>
  </si>
  <si>
    <t>Hecelchakán</t>
  </si>
  <si>
    <t>Candela</t>
  </si>
  <si>
    <t>Cuauhtémoc</t>
  </si>
  <si>
    <t>Amatán</t>
  </si>
  <si>
    <t>Ascensión</t>
  </si>
  <si>
    <t>Iztacalco</t>
  </si>
  <si>
    <t>Apaseo el Grande</t>
  </si>
  <si>
    <t>Alpoyeca</t>
  </si>
  <si>
    <t>Ajacuba</t>
  </si>
  <si>
    <t>Amatitán</t>
  </si>
  <si>
    <t>Almoloya de Juárez</t>
  </si>
  <si>
    <t>Angangueo</t>
  </si>
  <si>
    <t>Coatlán del Río</t>
  </si>
  <si>
    <t>Huajicori</t>
  </si>
  <si>
    <t>Anáhuac</t>
  </si>
  <si>
    <t>Asunción Ixtaltepec</t>
  </si>
  <si>
    <t>Acteopan</t>
  </si>
  <si>
    <t>Colón</t>
  </si>
  <si>
    <t>Cosalá</t>
  </si>
  <si>
    <t>Arivechi</t>
  </si>
  <si>
    <t>Comalcalco</t>
  </si>
  <si>
    <t>Burgos</t>
  </si>
  <si>
    <t>Apizaco</t>
  </si>
  <si>
    <t>Acula</t>
  </si>
  <si>
    <t>Bokobá</t>
  </si>
  <si>
    <t>Calera</t>
  </si>
  <si>
    <t>01006</t>
  </si>
  <si>
    <t>02006</t>
  </si>
  <si>
    <t>03099</t>
  </si>
  <si>
    <t>04006</t>
  </si>
  <si>
    <t>05006</t>
  </si>
  <si>
    <t>06006</t>
  </si>
  <si>
    <t>07006</t>
  </si>
  <si>
    <t>08006</t>
  </si>
  <si>
    <t>09007</t>
  </si>
  <si>
    <t>10006</t>
  </si>
  <si>
    <t>11006</t>
  </si>
  <si>
    <t>12006</t>
  </si>
  <si>
    <t>13006</t>
  </si>
  <si>
    <t>14006</t>
  </si>
  <si>
    <t>15006</t>
  </si>
  <si>
    <t>16006</t>
  </si>
  <si>
    <t>17006</t>
  </si>
  <si>
    <t>18006</t>
  </si>
  <si>
    <t>19006</t>
  </si>
  <si>
    <t>20006</t>
  </si>
  <si>
    <t>21006</t>
  </si>
  <si>
    <t>22006</t>
  </si>
  <si>
    <t>23006</t>
  </si>
  <si>
    <t>24006</t>
  </si>
  <si>
    <t>25006</t>
  </si>
  <si>
    <t>26006</t>
  </si>
  <si>
    <t>27006</t>
  </si>
  <si>
    <t>28006</t>
  </si>
  <si>
    <t>29006</t>
  </si>
  <si>
    <t>30006</t>
  </si>
  <si>
    <t>31006</t>
  </si>
  <si>
    <t>32006</t>
  </si>
  <si>
    <t>Pabellón de Arteaga</t>
  </si>
  <si>
    <t>San Quintín</t>
  </si>
  <si>
    <t>Hopelchén</t>
  </si>
  <si>
    <t>Castaños</t>
  </si>
  <si>
    <t>Ixtlahuacán</t>
  </si>
  <si>
    <t>Amatenango de la Frontera</t>
  </si>
  <si>
    <t>Bachíniva</t>
  </si>
  <si>
    <t>Iztapalapa</t>
  </si>
  <si>
    <t>General Simón Bolívar</t>
  </si>
  <si>
    <t>Atarjea</t>
  </si>
  <si>
    <t>Apaxtla</t>
  </si>
  <si>
    <t>Alfajayucan</t>
  </si>
  <si>
    <t>Ameca</t>
  </si>
  <si>
    <t>Almoloya del Río</t>
  </si>
  <si>
    <t>Apatzingán</t>
  </si>
  <si>
    <t>Cuautla</t>
  </si>
  <si>
    <t>Ixtlán del Río</t>
  </si>
  <si>
    <t>Apodaca</t>
  </si>
  <si>
    <t>Asunción Nochixtlán</t>
  </si>
  <si>
    <t>Corregidora</t>
  </si>
  <si>
    <t>José María Morelos</t>
  </si>
  <si>
    <t>Catorce</t>
  </si>
  <si>
    <t>Culiacán</t>
  </si>
  <si>
    <t>Arizpe</t>
  </si>
  <si>
    <t>Cunduacán</t>
  </si>
  <si>
    <t>Bustamante</t>
  </si>
  <si>
    <t>Calpulalpan</t>
  </si>
  <si>
    <t>Acultzingo</t>
  </si>
  <si>
    <t>Buctzotz</t>
  </si>
  <si>
    <t>Cañitas de Felipe Pescador</t>
  </si>
  <si>
    <t>01007</t>
  </si>
  <si>
    <t>02007</t>
  </si>
  <si>
    <t>04007</t>
  </si>
  <si>
    <t>05007</t>
  </si>
  <si>
    <t>06007</t>
  </si>
  <si>
    <t>07007</t>
  </si>
  <si>
    <t>08007</t>
  </si>
  <si>
    <t>09008</t>
  </si>
  <si>
    <t>10007</t>
  </si>
  <si>
    <t>11007</t>
  </si>
  <si>
    <t>12007</t>
  </si>
  <si>
    <t>13007</t>
  </si>
  <si>
    <t>14007</t>
  </si>
  <si>
    <t>15007</t>
  </si>
  <si>
    <t>16007</t>
  </si>
  <si>
    <t>17007</t>
  </si>
  <si>
    <t>18007</t>
  </si>
  <si>
    <t>19007</t>
  </si>
  <si>
    <t>20007</t>
  </si>
  <si>
    <t>21007</t>
  </si>
  <si>
    <t>22007</t>
  </si>
  <si>
    <t>23007</t>
  </si>
  <si>
    <t>24007</t>
  </si>
  <si>
    <t>25007</t>
  </si>
  <si>
    <t>26007</t>
  </si>
  <si>
    <t>27007</t>
  </si>
  <si>
    <t>28007</t>
  </si>
  <si>
    <t>29007</t>
  </si>
  <si>
    <t>30007</t>
  </si>
  <si>
    <t>31007</t>
  </si>
  <si>
    <t>32007</t>
  </si>
  <si>
    <t>Rincón de Romos</t>
  </si>
  <si>
    <t>San Felipe</t>
  </si>
  <si>
    <t>Palizada</t>
  </si>
  <si>
    <t>Cuatro Ciénegas</t>
  </si>
  <si>
    <t>Manzanillo</t>
  </si>
  <si>
    <t>Amatenango del Valle</t>
  </si>
  <si>
    <t>Balleza</t>
  </si>
  <si>
    <t>La Magdalena Contreras</t>
  </si>
  <si>
    <t>Gómez Palacio</t>
  </si>
  <si>
    <t>Celaya</t>
  </si>
  <si>
    <t>Arcelia</t>
  </si>
  <si>
    <t>Almoloya</t>
  </si>
  <si>
    <t>San Juanito de Escobedo</t>
  </si>
  <si>
    <t>Amanalco</t>
  </si>
  <si>
    <t>Aporo</t>
  </si>
  <si>
    <t>Cuernavaca</t>
  </si>
  <si>
    <t>Jala</t>
  </si>
  <si>
    <t>Aramberri</t>
  </si>
  <si>
    <t>Asunción Ocotlán</t>
  </si>
  <si>
    <t>Ahuatlán</t>
  </si>
  <si>
    <t>Ezequiel Montes</t>
  </si>
  <si>
    <t>Lázaro Cárdenas</t>
  </si>
  <si>
    <t>Cedral</t>
  </si>
  <si>
    <t>Choix</t>
  </si>
  <si>
    <t>Atil</t>
  </si>
  <si>
    <t>Emiliano Zapata</t>
  </si>
  <si>
    <t>Camargo</t>
  </si>
  <si>
    <t>El Carmen Tequexquitla</t>
  </si>
  <si>
    <t>Camarón de Tejeda</t>
  </si>
  <si>
    <t>Cacalchén</t>
  </si>
  <si>
    <t>Concepción del Oro</t>
  </si>
  <si>
    <t>01008</t>
  </si>
  <si>
    <t>02099</t>
  </si>
  <si>
    <t>04008</t>
  </si>
  <si>
    <t>05008</t>
  </si>
  <si>
    <t>06008</t>
  </si>
  <si>
    <t>07008</t>
  </si>
  <si>
    <t>08008</t>
  </si>
  <si>
    <t>09009</t>
  </si>
  <si>
    <t>10008</t>
  </si>
  <si>
    <t>11008</t>
  </si>
  <si>
    <t>12008</t>
  </si>
  <si>
    <t>13008</t>
  </si>
  <si>
    <t>14008</t>
  </si>
  <si>
    <t>15008</t>
  </si>
  <si>
    <t>16008</t>
  </si>
  <si>
    <t>17008</t>
  </si>
  <si>
    <t>18008</t>
  </si>
  <si>
    <t>19008</t>
  </si>
  <si>
    <t>20008</t>
  </si>
  <si>
    <t>21008</t>
  </si>
  <si>
    <t>22008</t>
  </si>
  <si>
    <t>23008</t>
  </si>
  <si>
    <t>24008</t>
  </si>
  <si>
    <t>25008</t>
  </si>
  <si>
    <t>26008</t>
  </si>
  <si>
    <t>27008</t>
  </si>
  <si>
    <t>28008</t>
  </si>
  <si>
    <t>29008</t>
  </si>
  <si>
    <t>30008</t>
  </si>
  <si>
    <t>31008</t>
  </si>
  <si>
    <t>32008</t>
  </si>
  <si>
    <t>San José de Gracia</t>
  </si>
  <si>
    <t>Tenabo</t>
  </si>
  <si>
    <t>Escobedo</t>
  </si>
  <si>
    <t>Minatitlán</t>
  </si>
  <si>
    <t>Ángel Albino Corzo</t>
  </si>
  <si>
    <t>Batopilas de Manuel Gómez Morín</t>
  </si>
  <si>
    <t>Milpa Alta</t>
  </si>
  <si>
    <t>Guadalupe Victoria</t>
  </si>
  <si>
    <t>Manuel Doblado</t>
  </si>
  <si>
    <t>Atenango del Río</t>
  </si>
  <si>
    <t>Apan</t>
  </si>
  <si>
    <t>Arandas</t>
  </si>
  <si>
    <t>Amatepec</t>
  </si>
  <si>
    <t>Aquila</t>
  </si>
  <si>
    <t>Xalisco</t>
  </si>
  <si>
    <t>Asunción Tlacolulita</t>
  </si>
  <si>
    <t>Ahuazotepec</t>
  </si>
  <si>
    <t>Huimilpan</t>
  </si>
  <si>
    <t>Solidaridad</t>
  </si>
  <si>
    <t>Cerritos</t>
  </si>
  <si>
    <t>Elota</t>
  </si>
  <si>
    <t>Bacadéhuachi</t>
  </si>
  <si>
    <t>Huimanguillo</t>
  </si>
  <si>
    <t>Casas</t>
  </si>
  <si>
    <t>Cuapiaxtla</t>
  </si>
  <si>
    <t>Alpatláhuac</t>
  </si>
  <si>
    <t>Calotmul</t>
  </si>
  <si>
    <t>01009</t>
  </si>
  <si>
    <t>04009</t>
  </si>
  <si>
    <t>05009</t>
  </si>
  <si>
    <t>06009</t>
  </si>
  <si>
    <t>07009</t>
  </si>
  <si>
    <t>08009</t>
  </si>
  <si>
    <t>09010</t>
  </si>
  <si>
    <t>10009</t>
  </si>
  <si>
    <t>11009</t>
  </si>
  <si>
    <t>12009</t>
  </si>
  <si>
    <t>13009</t>
  </si>
  <si>
    <t>14009</t>
  </si>
  <si>
    <t>15009</t>
  </si>
  <si>
    <t>16009</t>
  </si>
  <si>
    <t>17009</t>
  </si>
  <si>
    <t>18009</t>
  </si>
  <si>
    <t>19009</t>
  </si>
  <si>
    <t>20009</t>
  </si>
  <si>
    <t>21009</t>
  </si>
  <si>
    <t>22009</t>
  </si>
  <si>
    <t>23009</t>
  </si>
  <si>
    <t>24009</t>
  </si>
  <si>
    <t>25009</t>
  </si>
  <si>
    <t>26009</t>
  </si>
  <si>
    <t>27009</t>
  </si>
  <si>
    <t>28009</t>
  </si>
  <si>
    <t>29009</t>
  </si>
  <si>
    <t>30009</t>
  </si>
  <si>
    <t>31009</t>
  </si>
  <si>
    <t>32009</t>
  </si>
  <si>
    <t>Tepezalá</t>
  </si>
  <si>
    <t>Escárcega</t>
  </si>
  <si>
    <t>Francisco I. Madero</t>
  </si>
  <si>
    <t>Tecomán</t>
  </si>
  <si>
    <t>Arriaga</t>
  </si>
  <si>
    <t>Bocoyna</t>
  </si>
  <si>
    <t>Guanaceví</t>
  </si>
  <si>
    <t>Comonfort</t>
  </si>
  <si>
    <t>Atlamajalcingo del Monte</t>
  </si>
  <si>
    <t>El Arenal</t>
  </si>
  <si>
    <t>Amecameca</t>
  </si>
  <si>
    <t>Ario</t>
  </si>
  <si>
    <t>Huitzilac</t>
  </si>
  <si>
    <t>Del Nayar</t>
  </si>
  <si>
    <t>Cadereyta Jiménez</t>
  </si>
  <si>
    <t>Ayotzintepec</t>
  </si>
  <si>
    <t>Ahuehuetitla</t>
  </si>
  <si>
    <t>Jalpan de Serra</t>
  </si>
  <si>
    <t>Tulum</t>
  </si>
  <si>
    <t>Cerro de San Pedro</t>
  </si>
  <si>
    <t>Escuinapa</t>
  </si>
  <si>
    <t>Bacanora</t>
  </si>
  <si>
    <t>Jalapa</t>
  </si>
  <si>
    <t>Ciudad Madero</t>
  </si>
  <si>
    <t>Cuaxomulco</t>
  </si>
  <si>
    <t>Alto Lucero de Gutiérrez Barrios</t>
  </si>
  <si>
    <t>Cansahcab</t>
  </si>
  <si>
    <t>Chalchihuites</t>
  </si>
  <si>
    <t>01010</t>
  </si>
  <si>
    <t>04010</t>
  </si>
  <si>
    <t>05010</t>
  </si>
  <si>
    <t>06010</t>
  </si>
  <si>
    <t>07010</t>
  </si>
  <si>
    <t>08010</t>
  </si>
  <si>
    <t>09011</t>
  </si>
  <si>
    <t>10010</t>
  </si>
  <si>
    <t>11010</t>
  </si>
  <si>
    <t>12010</t>
  </si>
  <si>
    <t>13010</t>
  </si>
  <si>
    <t>14010</t>
  </si>
  <si>
    <t>15010</t>
  </si>
  <si>
    <t>16010</t>
  </si>
  <si>
    <t>17010</t>
  </si>
  <si>
    <t>18010</t>
  </si>
  <si>
    <t>19010</t>
  </si>
  <si>
    <t>20010</t>
  </si>
  <si>
    <t>21010</t>
  </si>
  <si>
    <t>22010</t>
  </si>
  <si>
    <t>23010</t>
  </si>
  <si>
    <t>24010</t>
  </si>
  <si>
    <t>25010</t>
  </si>
  <si>
    <t>26010</t>
  </si>
  <si>
    <t>27010</t>
  </si>
  <si>
    <t>28010</t>
  </si>
  <si>
    <t>29010</t>
  </si>
  <si>
    <t>30010</t>
  </si>
  <si>
    <t>31010</t>
  </si>
  <si>
    <t>32010</t>
  </si>
  <si>
    <t>El Llano</t>
  </si>
  <si>
    <t>Calakmul</t>
  </si>
  <si>
    <t>Frontera</t>
  </si>
  <si>
    <t>Villa de Álvarez</t>
  </si>
  <si>
    <t>Bejucal de Ocampo</t>
  </si>
  <si>
    <t>Buenaventura</t>
  </si>
  <si>
    <t>Tláhuac</t>
  </si>
  <si>
    <t>Coroneo</t>
  </si>
  <si>
    <t>Atlixtac</t>
  </si>
  <si>
    <t>Atitalaquia</t>
  </si>
  <si>
    <t>Atemajac de Brizuela</t>
  </si>
  <si>
    <t>Apaxco</t>
  </si>
  <si>
    <t>Jantetelco</t>
  </si>
  <si>
    <t>Rosamorada</t>
  </si>
  <si>
    <t>El Carmen</t>
  </si>
  <si>
    <t>El Barrio de la Soledad</t>
  </si>
  <si>
    <t>Ajalpan</t>
  </si>
  <si>
    <t>Landa de Matamoros</t>
  </si>
  <si>
    <t>Bacalar</t>
  </si>
  <si>
    <t>Ciudad del Maíz</t>
  </si>
  <si>
    <t>El Fuerte</t>
  </si>
  <si>
    <t>Bacerac</t>
  </si>
  <si>
    <t>Jalpa de Méndez</t>
  </si>
  <si>
    <t>Cruillas</t>
  </si>
  <si>
    <t>Chiautempan</t>
  </si>
  <si>
    <t>Altotonga</t>
  </si>
  <si>
    <t>Cantamayec</t>
  </si>
  <si>
    <t>Fresnillo</t>
  </si>
  <si>
    <t>01011</t>
  </si>
  <si>
    <t>04011</t>
  </si>
  <si>
    <t>05011</t>
  </si>
  <si>
    <t>06099</t>
  </si>
  <si>
    <t>07011</t>
  </si>
  <si>
    <t>08011</t>
  </si>
  <si>
    <t>09012</t>
  </si>
  <si>
    <t>10011</t>
  </si>
  <si>
    <t>11011</t>
  </si>
  <si>
    <t>12011</t>
  </si>
  <si>
    <t>13011</t>
  </si>
  <si>
    <t>14011</t>
  </si>
  <si>
    <t>15011</t>
  </si>
  <si>
    <t>16011</t>
  </si>
  <si>
    <t>17011</t>
  </si>
  <si>
    <t>18011</t>
  </si>
  <si>
    <t>19011</t>
  </si>
  <si>
    <t>20011</t>
  </si>
  <si>
    <t>21011</t>
  </si>
  <si>
    <t>22011</t>
  </si>
  <si>
    <t>23011</t>
  </si>
  <si>
    <t>24011</t>
  </si>
  <si>
    <t>25011</t>
  </si>
  <si>
    <t>26011</t>
  </si>
  <si>
    <t>27011</t>
  </si>
  <si>
    <t>28011</t>
  </si>
  <si>
    <t>29011</t>
  </si>
  <si>
    <t>30011</t>
  </si>
  <si>
    <t>31011</t>
  </si>
  <si>
    <t>32011</t>
  </si>
  <si>
    <t>San Francisco de los Romo</t>
  </si>
  <si>
    <t>Candelaria</t>
  </si>
  <si>
    <t>General Cepeda</t>
  </si>
  <si>
    <t>Bella Vista</t>
  </si>
  <si>
    <t>Tlalpan</t>
  </si>
  <si>
    <t>Indé</t>
  </si>
  <si>
    <t>Cortazar</t>
  </si>
  <si>
    <t>Atoyac de Álvarez</t>
  </si>
  <si>
    <t>Atlapexco</t>
  </si>
  <si>
    <t>Atengo</t>
  </si>
  <si>
    <t>Atenco</t>
  </si>
  <si>
    <t>Briseñas</t>
  </si>
  <si>
    <t>Jiutepec</t>
  </si>
  <si>
    <t>Ruíz</t>
  </si>
  <si>
    <t>Cerralvo</t>
  </si>
  <si>
    <t>Calihualá</t>
  </si>
  <si>
    <t>Albino Zertuche</t>
  </si>
  <si>
    <t>El Marqués</t>
  </si>
  <si>
    <t>Puerto Morelos</t>
  </si>
  <si>
    <t>Ciudad Fernández</t>
  </si>
  <si>
    <t>Guasave</t>
  </si>
  <si>
    <t>Bacoachi</t>
  </si>
  <si>
    <t>Jonuta</t>
  </si>
  <si>
    <t>Gómez Farías</t>
  </si>
  <si>
    <t>Muñoz de Domingo Arenas</t>
  </si>
  <si>
    <t>Alvarado</t>
  </si>
  <si>
    <t>Celestún</t>
  </si>
  <si>
    <t>Trinidad García de la Cadena</t>
  </si>
  <si>
    <t>01099</t>
  </si>
  <si>
    <t>04012</t>
  </si>
  <si>
    <t>05012</t>
  </si>
  <si>
    <t>07012</t>
  </si>
  <si>
    <t>08012</t>
  </si>
  <si>
    <t>09013</t>
  </si>
  <si>
    <t>10012</t>
  </si>
  <si>
    <t>11012</t>
  </si>
  <si>
    <t>12012</t>
  </si>
  <si>
    <t>13012</t>
  </si>
  <si>
    <t>14012</t>
  </si>
  <si>
    <t>15012</t>
  </si>
  <si>
    <t>16012</t>
  </si>
  <si>
    <t>17012</t>
  </si>
  <si>
    <t>18012</t>
  </si>
  <si>
    <t>19012</t>
  </si>
  <si>
    <t>20012</t>
  </si>
  <si>
    <t>21012</t>
  </si>
  <si>
    <t>22012</t>
  </si>
  <si>
    <t>24012</t>
  </si>
  <si>
    <t>25012</t>
  </si>
  <si>
    <t>26012</t>
  </si>
  <si>
    <t>27012</t>
  </si>
  <si>
    <t>28012</t>
  </si>
  <si>
    <t>29012</t>
  </si>
  <si>
    <t>30012</t>
  </si>
  <si>
    <t>31012</t>
  </si>
  <si>
    <t>32012</t>
  </si>
  <si>
    <t>Seybaplaya</t>
  </si>
  <si>
    <t>Berriozábal</t>
  </si>
  <si>
    <t>Carichí</t>
  </si>
  <si>
    <t>Xochimilco</t>
  </si>
  <si>
    <t>Lerdo</t>
  </si>
  <si>
    <t>Cuerámaro</t>
  </si>
  <si>
    <t>Ayutla de los Libres</t>
  </si>
  <si>
    <t>Atotonilco el Grande</t>
  </si>
  <si>
    <t>Atenguillo</t>
  </si>
  <si>
    <t>Atizapán</t>
  </si>
  <si>
    <t>Buenavista</t>
  </si>
  <si>
    <t>Jojutla</t>
  </si>
  <si>
    <t>San Blas</t>
  </si>
  <si>
    <t>Ciénega de Flores</t>
  </si>
  <si>
    <t>Candelaria Loxicha</t>
  </si>
  <si>
    <t>Aljojuca</t>
  </si>
  <si>
    <t>Pedro Escobedo</t>
  </si>
  <si>
    <t>Tancanhuitz</t>
  </si>
  <si>
    <t>Mazatlán</t>
  </si>
  <si>
    <t>Bácum</t>
  </si>
  <si>
    <t>Macuspana</t>
  </si>
  <si>
    <t>González</t>
  </si>
  <si>
    <t>Españita</t>
  </si>
  <si>
    <t>Amatitlán</t>
  </si>
  <si>
    <t>Cenotillo</t>
  </si>
  <si>
    <t>Genaro Codina</t>
  </si>
  <si>
    <t>04013</t>
  </si>
  <si>
    <t>05013</t>
  </si>
  <si>
    <t>07013</t>
  </si>
  <si>
    <t>08013</t>
  </si>
  <si>
    <t>09014</t>
  </si>
  <si>
    <t>10013</t>
  </si>
  <si>
    <t>11013</t>
  </si>
  <si>
    <t>12013</t>
  </si>
  <si>
    <t>13013</t>
  </si>
  <si>
    <t>14013</t>
  </si>
  <si>
    <t>15013</t>
  </si>
  <si>
    <t>16013</t>
  </si>
  <si>
    <t>17013</t>
  </si>
  <si>
    <t>18013</t>
  </si>
  <si>
    <t>19013</t>
  </si>
  <si>
    <t>20013</t>
  </si>
  <si>
    <t>21013</t>
  </si>
  <si>
    <t>22013</t>
  </si>
  <si>
    <t>24013</t>
  </si>
  <si>
    <t>25013</t>
  </si>
  <si>
    <t>26013</t>
  </si>
  <si>
    <t>27013</t>
  </si>
  <si>
    <t>28013</t>
  </si>
  <si>
    <t>29013</t>
  </si>
  <si>
    <t>30013</t>
  </si>
  <si>
    <t>31013</t>
  </si>
  <si>
    <t>32013</t>
  </si>
  <si>
    <t>Dzitbalché</t>
  </si>
  <si>
    <t>Bochil</t>
  </si>
  <si>
    <t>Casas Grandes</t>
  </si>
  <si>
    <t>Mapimí</t>
  </si>
  <si>
    <t>Doctor Mora</t>
  </si>
  <si>
    <t>Azoyú</t>
  </si>
  <si>
    <t>Atotonilco de Tula</t>
  </si>
  <si>
    <t>Atotonilco el Alto</t>
  </si>
  <si>
    <t>Atizapán de Zaragoza</t>
  </si>
  <si>
    <t>Carácuaro</t>
  </si>
  <si>
    <t>Jonacatepec de Leandro Valle</t>
  </si>
  <si>
    <t>San Pedro Lagunillas</t>
  </si>
  <si>
    <t>China</t>
  </si>
  <si>
    <t>Ciénega de Zimatlán</t>
  </si>
  <si>
    <t>Altepexi</t>
  </si>
  <si>
    <t>Peñamiller</t>
  </si>
  <si>
    <t>Ciudad Valles</t>
  </si>
  <si>
    <t>Mocorito</t>
  </si>
  <si>
    <t>Banámichi</t>
  </si>
  <si>
    <t>Nacajuca</t>
  </si>
  <si>
    <t>Güémez</t>
  </si>
  <si>
    <t>Huamantla</t>
  </si>
  <si>
    <t>Naranjos Amatlán</t>
  </si>
  <si>
    <t>Conkal</t>
  </si>
  <si>
    <t>General Enrique Estrada</t>
  </si>
  <si>
    <t>04099</t>
  </si>
  <si>
    <t>05014</t>
  </si>
  <si>
    <t>07014</t>
  </si>
  <si>
    <t>08014</t>
  </si>
  <si>
    <t>09015</t>
  </si>
  <si>
    <t>10014</t>
  </si>
  <si>
    <t>11014</t>
  </si>
  <si>
    <t>12014</t>
  </si>
  <si>
    <t>13014</t>
  </si>
  <si>
    <t>14014</t>
  </si>
  <si>
    <t>15014</t>
  </si>
  <si>
    <t>16014</t>
  </si>
  <si>
    <t>17014</t>
  </si>
  <si>
    <t>18014</t>
  </si>
  <si>
    <t>19014</t>
  </si>
  <si>
    <t>20014</t>
  </si>
  <si>
    <t>21014</t>
  </si>
  <si>
    <t>22014</t>
  </si>
  <si>
    <t>24014</t>
  </si>
  <si>
    <t>25014</t>
  </si>
  <si>
    <t>26014</t>
  </si>
  <si>
    <t>27014</t>
  </si>
  <si>
    <t>28014</t>
  </si>
  <si>
    <t>29014</t>
  </si>
  <si>
    <t>30014</t>
  </si>
  <si>
    <t>31014</t>
  </si>
  <si>
    <t>32014</t>
  </si>
  <si>
    <t>Jiménez</t>
  </si>
  <si>
    <t>El Bosque</t>
  </si>
  <si>
    <t>Coronado</t>
  </si>
  <si>
    <t>Mezquital</t>
  </si>
  <si>
    <t>Dolores Hidalgo Cuna de la Independencia Nacional</t>
  </si>
  <si>
    <t>Calnali</t>
  </si>
  <si>
    <t>Atoyac</t>
  </si>
  <si>
    <t>Atlacomulco</t>
  </si>
  <si>
    <t>Coahuayana</t>
  </si>
  <si>
    <t>Mazatepec</t>
  </si>
  <si>
    <t>Santa María del Oro</t>
  </si>
  <si>
    <t>Doctor Arroyo</t>
  </si>
  <si>
    <t>Ciudad Ixtepec</t>
  </si>
  <si>
    <t>Amixtlán</t>
  </si>
  <si>
    <t>Coxcatlán</t>
  </si>
  <si>
    <t>Rosario</t>
  </si>
  <si>
    <t>Baviácora</t>
  </si>
  <si>
    <t>Paraíso</t>
  </si>
  <si>
    <t>Hueyotlipan</t>
  </si>
  <si>
    <t>Amatlán de los Reyes</t>
  </si>
  <si>
    <t>Cuncunul</t>
  </si>
  <si>
    <t>General Francisco R. Murguía</t>
  </si>
  <si>
    <t>05015</t>
  </si>
  <si>
    <t>07015</t>
  </si>
  <si>
    <t>08015</t>
  </si>
  <si>
    <t>09016</t>
  </si>
  <si>
    <t>10015</t>
  </si>
  <si>
    <t>11015</t>
  </si>
  <si>
    <t>12015</t>
  </si>
  <si>
    <t>13015</t>
  </si>
  <si>
    <t>14015</t>
  </si>
  <si>
    <t>15015</t>
  </si>
  <si>
    <t>16015</t>
  </si>
  <si>
    <t>17015</t>
  </si>
  <si>
    <t>18015</t>
  </si>
  <si>
    <t>19015</t>
  </si>
  <si>
    <t>20015</t>
  </si>
  <si>
    <t>21015</t>
  </si>
  <si>
    <t>22015</t>
  </si>
  <si>
    <t>24015</t>
  </si>
  <si>
    <t>25015</t>
  </si>
  <si>
    <t>26015</t>
  </si>
  <si>
    <t>27015</t>
  </si>
  <si>
    <t>28015</t>
  </si>
  <si>
    <t>29015</t>
  </si>
  <si>
    <t>30015</t>
  </si>
  <si>
    <t>31015</t>
  </si>
  <si>
    <t>32015</t>
  </si>
  <si>
    <t>Juárez</t>
  </si>
  <si>
    <t>Cacahoatán</t>
  </si>
  <si>
    <t>Coyame del Sotol</t>
  </si>
  <si>
    <t>Miguel Hidalgo</t>
  </si>
  <si>
    <t>Nazas</t>
  </si>
  <si>
    <t>Buenavista de Cuéllar</t>
  </si>
  <si>
    <t>Cardonal</t>
  </si>
  <si>
    <t>Autlán de Navarro</t>
  </si>
  <si>
    <t>Atlautla</t>
  </si>
  <si>
    <t>Coalcomán de Vázquez Pallares</t>
  </si>
  <si>
    <t>Miacatlán</t>
  </si>
  <si>
    <t>Santiago Ixcuintla</t>
  </si>
  <si>
    <t>Doctor Coss</t>
  </si>
  <si>
    <t>Coatecas Altas</t>
  </si>
  <si>
    <t>Amozoc</t>
  </si>
  <si>
    <t>San Joaquín</t>
  </si>
  <si>
    <t>Charcas</t>
  </si>
  <si>
    <t>Salvador Alvarado</t>
  </si>
  <si>
    <t>Bavispe</t>
  </si>
  <si>
    <t>Tacotalpa</t>
  </si>
  <si>
    <t>Gustavo Díaz Ordaz</t>
  </si>
  <si>
    <t>Ixtacuixtla de Mariano Matamoros</t>
  </si>
  <si>
    <t>Angel R. Cabada</t>
  </si>
  <si>
    <t>Cuzamá</t>
  </si>
  <si>
    <t>El Plateado de Joaquín Amaro</t>
  </si>
  <si>
    <t>05016</t>
  </si>
  <si>
    <t>07016</t>
  </si>
  <si>
    <t>08016</t>
  </si>
  <si>
    <t>09017</t>
  </si>
  <si>
    <t>10016</t>
  </si>
  <si>
    <t>11016</t>
  </si>
  <si>
    <t>12016</t>
  </si>
  <si>
    <t>13016</t>
  </si>
  <si>
    <t>14016</t>
  </si>
  <si>
    <t>15016</t>
  </si>
  <si>
    <t>16016</t>
  </si>
  <si>
    <t>17016</t>
  </si>
  <si>
    <t>18016</t>
  </si>
  <si>
    <t>19016</t>
  </si>
  <si>
    <t>20016</t>
  </si>
  <si>
    <t>21016</t>
  </si>
  <si>
    <t>22016</t>
  </si>
  <si>
    <t>24016</t>
  </si>
  <si>
    <t>25016</t>
  </si>
  <si>
    <t>26016</t>
  </si>
  <si>
    <t>27016</t>
  </si>
  <si>
    <t>28016</t>
  </si>
  <si>
    <t>29016</t>
  </si>
  <si>
    <t>30016</t>
  </si>
  <si>
    <t>31016</t>
  </si>
  <si>
    <t>32016</t>
  </si>
  <si>
    <t>Lamadrid</t>
  </si>
  <si>
    <t>Catazajá</t>
  </si>
  <si>
    <t>La Cruz</t>
  </si>
  <si>
    <t>Venustiano Carranza</t>
  </si>
  <si>
    <t>Nombre de Dios</t>
  </si>
  <si>
    <t>Huanímaro</t>
  </si>
  <si>
    <t>Coahuayutla de José María Izazaga</t>
  </si>
  <si>
    <t>Cuautepec de Hinojosa</t>
  </si>
  <si>
    <t>Ayotlán</t>
  </si>
  <si>
    <t>Axapusco</t>
  </si>
  <si>
    <t>Coeneo</t>
  </si>
  <si>
    <t>Ocuituco</t>
  </si>
  <si>
    <t>Tecuala</t>
  </si>
  <si>
    <t>Doctor González</t>
  </si>
  <si>
    <t>Coicoyán de las Flores</t>
  </si>
  <si>
    <t>Aquixtla</t>
  </si>
  <si>
    <t>San Juan del Río</t>
  </si>
  <si>
    <t>Ebano</t>
  </si>
  <si>
    <t>San Ignacio</t>
  </si>
  <si>
    <t>Benjamín Hill</t>
  </si>
  <si>
    <t>Teapa</t>
  </si>
  <si>
    <t>Ixtenco</t>
  </si>
  <si>
    <t>La Antigua</t>
  </si>
  <si>
    <t>Chacsinkín</t>
  </si>
  <si>
    <t>General Pánfilo Natera</t>
  </si>
  <si>
    <t>05017</t>
  </si>
  <si>
    <t>07017</t>
  </si>
  <si>
    <t>08017</t>
  </si>
  <si>
    <t>09099</t>
  </si>
  <si>
    <t>10017</t>
  </si>
  <si>
    <t>11017</t>
  </si>
  <si>
    <t>12017</t>
  </si>
  <si>
    <t>13017</t>
  </si>
  <si>
    <t>14017</t>
  </si>
  <si>
    <t>15017</t>
  </si>
  <si>
    <t>16017</t>
  </si>
  <si>
    <t>17017</t>
  </si>
  <si>
    <t>18017</t>
  </si>
  <si>
    <t>19017</t>
  </si>
  <si>
    <t>20017</t>
  </si>
  <si>
    <t>21017</t>
  </si>
  <si>
    <t>22017</t>
  </si>
  <si>
    <t>24017</t>
  </si>
  <si>
    <t>25017</t>
  </si>
  <si>
    <t>26017</t>
  </si>
  <si>
    <t>27017</t>
  </si>
  <si>
    <t>28017</t>
  </si>
  <si>
    <t>29017</t>
  </si>
  <si>
    <t>30017</t>
  </si>
  <si>
    <t>31017</t>
  </si>
  <si>
    <t>32017</t>
  </si>
  <si>
    <t>Matamoros</t>
  </si>
  <si>
    <t>Cintalapa de Figueroa</t>
  </si>
  <si>
    <t>Ocampo</t>
  </si>
  <si>
    <t>Irapuato</t>
  </si>
  <si>
    <t>Cocula</t>
  </si>
  <si>
    <t>Chapantongo</t>
  </si>
  <si>
    <t>Ayutla</t>
  </si>
  <si>
    <t>Ayapango</t>
  </si>
  <si>
    <t>Contepec</t>
  </si>
  <si>
    <t>Puente de Ixtla</t>
  </si>
  <si>
    <t>Tepic</t>
  </si>
  <si>
    <t>Galeana</t>
  </si>
  <si>
    <t>La Compañía</t>
  </si>
  <si>
    <t>Atempan</t>
  </si>
  <si>
    <t>Tequisquiapan</t>
  </si>
  <si>
    <t>Guadalcázar</t>
  </si>
  <si>
    <t>Caborca</t>
  </si>
  <si>
    <t>Tenosique</t>
  </si>
  <si>
    <t>Jaumave</t>
  </si>
  <si>
    <t>Mazatecochco de José María Morelos</t>
  </si>
  <si>
    <t>Apazapan</t>
  </si>
  <si>
    <t>Chankom</t>
  </si>
  <si>
    <t>05018</t>
  </si>
  <si>
    <t>07018</t>
  </si>
  <si>
    <t>08018</t>
  </si>
  <si>
    <t>10018</t>
  </si>
  <si>
    <t>11018</t>
  </si>
  <si>
    <t>12018</t>
  </si>
  <si>
    <t>13018</t>
  </si>
  <si>
    <t>14018</t>
  </si>
  <si>
    <t>15018</t>
  </si>
  <si>
    <t>16018</t>
  </si>
  <si>
    <t>17018</t>
  </si>
  <si>
    <t>18018</t>
  </si>
  <si>
    <t>19018</t>
  </si>
  <si>
    <t>20018</t>
  </si>
  <si>
    <t>21018</t>
  </si>
  <si>
    <t>22018</t>
  </si>
  <si>
    <t>24018</t>
  </si>
  <si>
    <t>25018</t>
  </si>
  <si>
    <t>26018</t>
  </si>
  <si>
    <t>28018</t>
  </si>
  <si>
    <t>29018</t>
  </si>
  <si>
    <t>30018</t>
  </si>
  <si>
    <t>31018</t>
  </si>
  <si>
    <t>32018</t>
  </si>
  <si>
    <t>Monclova</t>
  </si>
  <si>
    <t>Coapilla</t>
  </si>
  <si>
    <t>Cusihuiriachi</t>
  </si>
  <si>
    <t>El Oro</t>
  </si>
  <si>
    <t>Jaral del Progreso</t>
  </si>
  <si>
    <t>Copala</t>
  </si>
  <si>
    <t>Chapulhuacán</t>
  </si>
  <si>
    <t>La Barca</t>
  </si>
  <si>
    <t>Calimaya</t>
  </si>
  <si>
    <t>Copándaro</t>
  </si>
  <si>
    <t>Temixco</t>
  </si>
  <si>
    <t>Tuxpan</t>
  </si>
  <si>
    <t>Concepción Buenavista</t>
  </si>
  <si>
    <t>Atexcal</t>
  </si>
  <si>
    <t>Tolimán</t>
  </si>
  <si>
    <t>Huehuetlán</t>
  </si>
  <si>
    <t>Navolato</t>
  </si>
  <si>
    <t>Cajeme</t>
  </si>
  <si>
    <t>Contla de Juan Cuamatzi</t>
  </si>
  <si>
    <t>Chapab</t>
  </si>
  <si>
    <t>Huanusco</t>
  </si>
  <si>
    <t>05019</t>
  </si>
  <si>
    <t>07019</t>
  </si>
  <si>
    <t>08019</t>
  </si>
  <si>
    <t>10019</t>
  </si>
  <si>
    <t>11019</t>
  </si>
  <si>
    <t>12019</t>
  </si>
  <si>
    <t>13019</t>
  </si>
  <si>
    <t>14019</t>
  </si>
  <si>
    <t>15019</t>
  </si>
  <si>
    <t>16019</t>
  </si>
  <si>
    <t>17019</t>
  </si>
  <si>
    <t>18019</t>
  </si>
  <si>
    <t>19019</t>
  </si>
  <si>
    <t>20019</t>
  </si>
  <si>
    <t>21019</t>
  </si>
  <si>
    <t>24019</t>
  </si>
  <si>
    <t>26019</t>
  </si>
  <si>
    <t>28019</t>
  </si>
  <si>
    <t>29019</t>
  </si>
  <si>
    <t>30019</t>
  </si>
  <si>
    <t>31019</t>
  </si>
  <si>
    <t>32019</t>
  </si>
  <si>
    <t>Comitán de Domínguez</t>
  </si>
  <si>
    <t>Otáez</t>
  </si>
  <si>
    <t>Jerécuaro</t>
  </si>
  <si>
    <t>Copalillo</t>
  </si>
  <si>
    <t>Chilcuautla</t>
  </si>
  <si>
    <t>Bolaños</t>
  </si>
  <si>
    <t>Capulhuac</t>
  </si>
  <si>
    <t>Cotija</t>
  </si>
  <si>
    <t>Tepalcingo</t>
  </si>
  <si>
    <t>La Yesca</t>
  </si>
  <si>
    <t>San Pedro Garza García</t>
  </si>
  <si>
    <t>Concepción Pápalo</t>
  </si>
  <si>
    <t>Atlixco</t>
  </si>
  <si>
    <t>Lagunillas</t>
  </si>
  <si>
    <t>Cananea</t>
  </si>
  <si>
    <t>Llera</t>
  </si>
  <si>
    <t>Tepetitla de Lardizábal</t>
  </si>
  <si>
    <t>Astacinga</t>
  </si>
  <si>
    <t>Chemax</t>
  </si>
  <si>
    <t>Jalpa</t>
  </si>
  <si>
    <t>05020</t>
  </si>
  <si>
    <t>07020</t>
  </si>
  <si>
    <t>08020</t>
  </si>
  <si>
    <t>10020</t>
  </si>
  <si>
    <t>11020</t>
  </si>
  <si>
    <t>12020</t>
  </si>
  <si>
    <t>13020</t>
  </si>
  <si>
    <t>14020</t>
  </si>
  <si>
    <t>15020</t>
  </si>
  <si>
    <t>16020</t>
  </si>
  <si>
    <t>17020</t>
  </si>
  <si>
    <t>18020</t>
  </si>
  <si>
    <t>19020</t>
  </si>
  <si>
    <t>20020</t>
  </si>
  <si>
    <t>21020</t>
  </si>
  <si>
    <t>24020</t>
  </si>
  <si>
    <t>26020</t>
  </si>
  <si>
    <t>28020</t>
  </si>
  <si>
    <t>29020</t>
  </si>
  <si>
    <t>30020</t>
  </si>
  <si>
    <t>31020</t>
  </si>
  <si>
    <t>32020</t>
  </si>
  <si>
    <t>Múzquiz</t>
  </si>
  <si>
    <t>La Concordia</t>
  </si>
  <si>
    <t>Chínipas</t>
  </si>
  <si>
    <t>Pánuco de Coronado</t>
  </si>
  <si>
    <t>León</t>
  </si>
  <si>
    <t>Copanatoyac</t>
  </si>
  <si>
    <t>Eloxochitlán</t>
  </si>
  <si>
    <t>Cabo Corrientes</t>
  </si>
  <si>
    <t>Coacalco de Berriozábal</t>
  </si>
  <si>
    <t>Cuitzeo</t>
  </si>
  <si>
    <t>Tepoztlán</t>
  </si>
  <si>
    <t>Bahía de Banderas</t>
  </si>
  <si>
    <t>General Bravo</t>
  </si>
  <si>
    <t>Constancia del Rosario</t>
  </si>
  <si>
    <t>Atoyatempan</t>
  </si>
  <si>
    <t>Matehuala</t>
  </si>
  <si>
    <t>Carbó</t>
  </si>
  <si>
    <t>Mainero</t>
  </si>
  <si>
    <t>Sanctórum de Lázaro Cárdenas</t>
  </si>
  <si>
    <t>Atlahuilco</t>
  </si>
  <si>
    <t>Chicxulub Pueblo</t>
  </si>
  <si>
    <t>Jerez</t>
  </si>
  <si>
    <t>05021</t>
  </si>
  <si>
    <t>07021</t>
  </si>
  <si>
    <t>08021</t>
  </si>
  <si>
    <t>10021</t>
  </si>
  <si>
    <t>11021</t>
  </si>
  <si>
    <t>12021</t>
  </si>
  <si>
    <t>13021</t>
  </si>
  <si>
    <t>14021</t>
  </si>
  <si>
    <t>15021</t>
  </si>
  <si>
    <t>16021</t>
  </si>
  <si>
    <t>17021</t>
  </si>
  <si>
    <t>19021</t>
  </si>
  <si>
    <t>20021</t>
  </si>
  <si>
    <t>21021</t>
  </si>
  <si>
    <t>24021</t>
  </si>
  <si>
    <t>26021</t>
  </si>
  <si>
    <t>28021</t>
  </si>
  <si>
    <t>29021</t>
  </si>
  <si>
    <t>30021</t>
  </si>
  <si>
    <t>31021</t>
  </si>
  <si>
    <t>32021</t>
  </si>
  <si>
    <t>Nadadores</t>
  </si>
  <si>
    <t>Copainalá</t>
  </si>
  <si>
    <t>Delicias</t>
  </si>
  <si>
    <t>Peñón Blanco</t>
  </si>
  <si>
    <t>Moroleón</t>
  </si>
  <si>
    <t>Coyuca de Benítez</t>
  </si>
  <si>
    <t>Casimiro Castillo</t>
  </si>
  <si>
    <t>Coatepec Harinas</t>
  </si>
  <si>
    <t>Charapan</t>
  </si>
  <si>
    <t>Tetecala</t>
  </si>
  <si>
    <t>General Escobedo</t>
  </si>
  <si>
    <t>Cosolapa</t>
  </si>
  <si>
    <t>Atzala</t>
  </si>
  <si>
    <t>Mexquitic de Carmona</t>
  </si>
  <si>
    <t>La Colorada</t>
  </si>
  <si>
    <t>El Mante</t>
  </si>
  <si>
    <t>Nanacamilpa de Mariano Arista</t>
  </si>
  <si>
    <t>Chichimilá</t>
  </si>
  <si>
    <t>Jiménez del Teul</t>
  </si>
  <si>
    <t>05022</t>
  </si>
  <si>
    <t>07022</t>
  </si>
  <si>
    <t>08022</t>
  </si>
  <si>
    <t>10022</t>
  </si>
  <si>
    <t>11022</t>
  </si>
  <si>
    <t>12022</t>
  </si>
  <si>
    <t>13022</t>
  </si>
  <si>
    <t>14022</t>
  </si>
  <si>
    <t>15022</t>
  </si>
  <si>
    <t>16022</t>
  </si>
  <si>
    <t>17022</t>
  </si>
  <si>
    <t>19022</t>
  </si>
  <si>
    <t>20022</t>
  </si>
  <si>
    <t>21022</t>
  </si>
  <si>
    <t>24022</t>
  </si>
  <si>
    <t>26022</t>
  </si>
  <si>
    <t>28022</t>
  </si>
  <si>
    <t>29022</t>
  </si>
  <si>
    <t>30022</t>
  </si>
  <si>
    <t>31022</t>
  </si>
  <si>
    <t>32022</t>
  </si>
  <si>
    <t>Nava</t>
  </si>
  <si>
    <t>Chalchihuitán</t>
  </si>
  <si>
    <t>Dr. Belisario Domínguez</t>
  </si>
  <si>
    <t>Poanas</t>
  </si>
  <si>
    <t>Coyuca de Catalán</t>
  </si>
  <si>
    <t>Epazoyucan</t>
  </si>
  <si>
    <t>Cihuatlán</t>
  </si>
  <si>
    <t>Cocotitlán</t>
  </si>
  <si>
    <t>Charo</t>
  </si>
  <si>
    <t>Tetela del Volcán</t>
  </si>
  <si>
    <t>General Terán</t>
  </si>
  <si>
    <t>Cosoltepec</t>
  </si>
  <si>
    <t>Atzitzihuacán</t>
  </si>
  <si>
    <t>Moctezuma</t>
  </si>
  <si>
    <t>Cucurpe</t>
  </si>
  <si>
    <t>Acuamanala de Miguel Hidalgo</t>
  </si>
  <si>
    <t>Atzacan</t>
  </si>
  <si>
    <t>Chikindzonot</t>
  </si>
  <si>
    <t>Juan Aldama</t>
  </si>
  <si>
    <t>05023</t>
  </si>
  <si>
    <t>07023</t>
  </si>
  <si>
    <t>08023</t>
  </si>
  <si>
    <t>10023</t>
  </si>
  <si>
    <t>11023</t>
  </si>
  <si>
    <t>12023</t>
  </si>
  <si>
    <t>13023</t>
  </si>
  <si>
    <t>14023</t>
  </si>
  <si>
    <t>15023</t>
  </si>
  <si>
    <t>16023</t>
  </si>
  <si>
    <t>17023</t>
  </si>
  <si>
    <t>19023</t>
  </si>
  <si>
    <t>20023</t>
  </si>
  <si>
    <t>21023</t>
  </si>
  <si>
    <t>24023</t>
  </si>
  <si>
    <t>26023</t>
  </si>
  <si>
    <t>28023</t>
  </si>
  <si>
    <t>29023</t>
  </si>
  <si>
    <t>30023</t>
  </si>
  <si>
    <t>31023</t>
  </si>
  <si>
    <t>32023</t>
  </si>
  <si>
    <t>Chamula</t>
  </si>
  <si>
    <t>Pueblo Nuevo</t>
  </si>
  <si>
    <t>Pénjamo</t>
  </si>
  <si>
    <t>Cuajinicuilapa</t>
  </si>
  <si>
    <t>Zapotlán el Grande</t>
  </si>
  <si>
    <t>Coyotepec</t>
  </si>
  <si>
    <t>Chavinda</t>
  </si>
  <si>
    <t>Tlalnepantla</t>
  </si>
  <si>
    <t>General Treviño</t>
  </si>
  <si>
    <t>Cuilápam de Guerrero</t>
  </si>
  <si>
    <t>Atzitzintla</t>
  </si>
  <si>
    <t>Rayón</t>
  </si>
  <si>
    <t>Cumpas</t>
  </si>
  <si>
    <t>Méndez</t>
  </si>
  <si>
    <t>Natívitas</t>
  </si>
  <si>
    <t>Atzalan</t>
  </si>
  <si>
    <t>Chocholá</t>
  </si>
  <si>
    <t>Juchipila</t>
  </si>
  <si>
    <t>05024</t>
  </si>
  <si>
    <t>07024</t>
  </si>
  <si>
    <t>08024</t>
  </si>
  <si>
    <t>10024</t>
  </si>
  <si>
    <t>11024</t>
  </si>
  <si>
    <t>12024</t>
  </si>
  <si>
    <t>13024</t>
  </si>
  <si>
    <t>14024</t>
  </si>
  <si>
    <t>15024</t>
  </si>
  <si>
    <t>16024</t>
  </si>
  <si>
    <t>17024</t>
  </si>
  <si>
    <t>19024</t>
  </si>
  <si>
    <t>20024</t>
  </si>
  <si>
    <t>21024</t>
  </si>
  <si>
    <t>24024</t>
  </si>
  <si>
    <t>26024</t>
  </si>
  <si>
    <t>28024</t>
  </si>
  <si>
    <t>29024</t>
  </si>
  <si>
    <t>30024</t>
  </si>
  <si>
    <t>31024</t>
  </si>
  <si>
    <t>32024</t>
  </si>
  <si>
    <t>Parras</t>
  </si>
  <si>
    <t>Chanal</t>
  </si>
  <si>
    <t>Santa Isabel</t>
  </si>
  <si>
    <t>Rodeo</t>
  </si>
  <si>
    <t>Cualác</t>
  </si>
  <si>
    <t>Huasca de Ocampo</t>
  </si>
  <si>
    <t>Cuautitlán</t>
  </si>
  <si>
    <t>Cherán</t>
  </si>
  <si>
    <t>Tlaltizapán de Zapata</t>
  </si>
  <si>
    <t>General Zaragoza</t>
  </si>
  <si>
    <t>Cuyamecalco Villa de Zaragoza</t>
  </si>
  <si>
    <t>Axutla</t>
  </si>
  <si>
    <t>Rioverde</t>
  </si>
  <si>
    <t>Divisaderos</t>
  </si>
  <si>
    <t>Mier</t>
  </si>
  <si>
    <t>Panotla</t>
  </si>
  <si>
    <t>Tlaltetela</t>
  </si>
  <si>
    <t>Chumayel</t>
  </si>
  <si>
    <t>05025</t>
  </si>
  <si>
    <t>07025</t>
  </si>
  <si>
    <t>08025</t>
  </si>
  <si>
    <t>10025</t>
  </si>
  <si>
    <t>11025</t>
  </si>
  <si>
    <t>12025</t>
  </si>
  <si>
    <t>13025</t>
  </si>
  <si>
    <t>14025</t>
  </si>
  <si>
    <t>15025</t>
  </si>
  <si>
    <t>16025</t>
  </si>
  <si>
    <t>17025</t>
  </si>
  <si>
    <t>19025</t>
  </si>
  <si>
    <t>20025</t>
  </si>
  <si>
    <t>21025</t>
  </si>
  <si>
    <t>24025</t>
  </si>
  <si>
    <t>26025</t>
  </si>
  <si>
    <t>28025</t>
  </si>
  <si>
    <t>29025</t>
  </si>
  <si>
    <t>30025</t>
  </si>
  <si>
    <t>31025</t>
  </si>
  <si>
    <t>32025</t>
  </si>
  <si>
    <t>Piedras Negras</t>
  </si>
  <si>
    <t>Chapultenango</t>
  </si>
  <si>
    <t>San Bernardo</t>
  </si>
  <si>
    <t>Purísima del Rincón</t>
  </si>
  <si>
    <t>Cuautepec</t>
  </si>
  <si>
    <t>Huautla</t>
  </si>
  <si>
    <t>Colotlán</t>
  </si>
  <si>
    <t>Chalco</t>
  </si>
  <si>
    <t>Chilchota</t>
  </si>
  <si>
    <t>Tlaquiltenango</t>
  </si>
  <si>
    <t>General Zuazua</t>
  </si>
  <si>
    <t>Chahuites</t>
  </si>
  <si>
    <t>Ayotoxco de Guerrero</t>
  </si>
  <si>
    <t>Salinas</t>
  </si>
  <si>
    <t>Empalme</t>
  </si>
  <si>
    <t>Miguel Alemán</t>
  </si>
  <si>
    <t>San Pablo del Monte</t>
  </si>
  <si>
    <t>Ayahualulco</t>
  </si>
  <si>
    <t>Dzan</t>
  </si>
  <si>
    <t>Luis Moya</t>
  </si>
  <si>
    <t>05026</t>
  </si>
  <si>
    <t>07026</t>
  </si>
  <si>
    <t>08026</t>
  </si>
  <si>
    <t>10026</t>
  </si>
  <si>
    <t>11026</t>
  </si>
  <si>
    <t>12026</t>
  </si>
  <si>
    <t>13026</t>
  </si>
  <si>
    <t>14026</t>
  </si>
  <si>
    <t>15026</t>
  </si>
  <si>
    <t>16026</t>
  </si>
  <si>
    <t>17026</t>
  </si>
  <si>
    <t>19026</t>
  </si>
  <si>
    <t>20026</t>
  </si>
  <si>
    <t>21026</t>
  </si>
  <si>
    <t>24026</t>
  </si>
  <si>
    <t>26026</t>
  </si>
  <si>
    <t>28026</t>
  </si>
  <si>
    <t>29026</t>
  </si>
  <si>
    <t>30026</t>
  </si>
  <si>
    <t>31026</t>
  </si>
  <si>
    <t>32026</t>
  </si>
  <si>
    <t>Progreso</t>
  </si>
  <si>
    <t>Chenalhó</t>
  </si>
  <si>
    <t>Gran Morelos</t>
  </si>
  <si>
    <t>San Dimas</t>
  </si>
  <si>
    <t>Romita</t>
  </si>
  <si>
    <t>Cuetzala del Progreso</t>
  </si>
  <si>
    <t>Huazalingo</t>
  </si>
  <si>
    <t>Concepción de Buenos Aires</t>
  </si>
  <si>
    <t>Chapa de Mota</t>
  </si>
  <si>
    <t>Chinicuila</t>
  </si>
  <si>
    <t>Tlayacapan</t>
  </si>
  <si>
    <t>Chalcatongo de Hidalgo</t>
  </si>
  <si>
    <t>Calpan</t>
  </si>
  <si>
    <t>San Antonio</t>
  </si>
  <si>
    <t>Etchojoa</t>
  </si>
  <si>
    <t>Miquihuana</t>
  </si>
  <si>
    <t>Santa Cruz Tlaxcala</t>
  </si>
  <si>
    <t>Banderilla</t>
  </si>
  <si>
    <t>Dzemul</t>
  </si>
  <si>
    <t>Mazapil</t>
  </si>
  <si>
    <t>05027</t>
  </si>
  <si>
    <t>07027</t>
  </si>
  <si>
    <t>08027</t>
  </si>
  <si>
    <t>10027</t>
  </si>
  <si>
    <t>11027</t>
  </si>
  <si>
    <t>12027</t>
  </si>
  <si>
    <t>13027</t>
  </si>
  <si>
    <t>14027</t>
  </si>
  <si>
    <t>15027</t>
  </si>
  <si>
    <t>16027</t>
  </si>
  <si>
    <t>17027</t>
  </si>
  <si>
    <t>19027</t>
  </si>
  <si>
    <t>20027</t>
  </si>
  <si>
    <t>21027</t>
  </si>
  <si>
    <t>24027</t>
  </si>
  <si>
    <t>26027</t>
  </si>
  <si>
    <t>28027</t>
  </si>
  <si>
    <t>29027</t>
  </si>
  <si>
    <t>30027</t>
  </si>
  <si>
    <t>31027</t>
  </si>
  <si>
    <t>32027</t>
  </si>
  <si>
    <t>Ramos Arizpe</t>
  </si>
  <si>
    <t>Chiapa de Corzo</t>
  </si>
  <si>
    <t>Guachochi</t>
  </si>
  <si>
    <t>San Juan de Guadalupe</t>
  </si>
  <si>
    <t>Salamanca</t>
  </si>
  <si>
    <t>Cutzamala de Pinzón</t>
  </si>
  <si>
    <t>Huehuetla</t>
  </si>
  <si>
    <t>Cuautitlán de García Barragán</t>
  </si>
  <si>
    <t>Chapultepec</t>
  </si>
  <si>
    <t>Chucándiro</t>
  </si>
  <si>
    <t>Totolapan</t>
  </si>
  <si>
    <t>Los Herreras</t>
  </si>
  <si>
    <t>Chiquihuitlán de Benito Juárez</t>
  </si>
  <si>
    <t>Caltepec</t>
  </si>
  <si>
    <t>San Ciro de Acosta</t>
  </si>
  <si>
    <t>Fronteras</t>
  </si>
  <si>
    <t>Nuevo Laredo</t>
  </si>
  <si>
    <t>Tenancingo</t>
  </si>
  <si>
    <t>Dzidzantún</t>
  </si>
  <si>
    <t>Melchor Ocampo</t>
  </si>
  <si>
    <t>05028</t>
  </si>
  <si>
    <t>07028</t>
  </si>
  <si>
    <t>08028</t>
  </si>
  <si>
    <t>10028</t>
  </si>
  <si>
    <t>11028</t>
  </si>
  <si>
    <t>12028</t>
  </si>
  <si>
    <t>13028</t>
  </si>
  <si>
    <t>14028</t>
  </si>
  <si>
    <t>15028</t>
  </si>
  <si>
    <t>16028</t>
  </si>
  <si>
    <t>17028</t>
  </si>
  <si>
    <t>19028</t>
  </si>
  <si>
    <t>20028</t>
  </si>
  <si>
    <t>21028</t>
  </si>
  <si>
    <t>24028</t>
  </si>
  <si>
    <t>26028</t>
  </si>
  <si>
    <t>28028</t>
  </si>
  <si>
    <t>29028</t>
  </si>
  <si>
    <t>30028</t>
  </si>
  <si>
    <t>31028</t>
  </si>
  <si>
    <t>32028</t>
  </si>
  <si>
    <t>Sabinas</t>
  </si>
  <si>
    <t>Chiapilla</t>
  </si>
  <si>
    <t>Salvatierra</t>
  </si>
  <si>
    <t>Chilapa de Álvarez</t>
  </si>
  <si>
    <t>Huejutla de Reyes</t>
  </si>
  <si>
    <t>Chiautla</t>
  </si>
  <si>
    <t>Churintzio</t>
  </si>
  <si>
    <t>Xochitepec</t>
  </si>
  <si>
    <t>Higueras</t>
  </si>
  <si>
    <t>Heroica Ciudad de Ejutla de Crespo</t>
  </si>
  <si>
    <t>Camocuautla</t>
  </si>
  <si>
    <t>Granados</t>
  </si>
  <si>
    <t>Nuevo Morelos</t>
  </si>
  <si>
    <t>Teolocholco</t>
  </si>
  <si>
    <t>Boca del Río</t>
  </si>
  <si>
    <t>Dzilam de Bravo</t>
  </si>
  <si>
    <t>Mezquital del Oro</t>
  </si>
  <si>
    <t>05029</t>
  </si>
  <si>
    <t>07029</t>
  </si>
  <si>
    <t>08029</t>
  </si>
  <si>
    <t>10029</t>
  </si>
  <si>
    <t>11029</t>
  </si>
  <si>
    <t>12029</t>
  </si>
  <si>
    <t>13029</t>
  </si>
  <si>
    <t>14029</t>
  </si>
  <si>
    <t>15029</t>
  </si>
  <si>
    <t>16029</t>
  </si>
  <si>
    <t>17029</t>
  </si>
  <si>
    <t>19029</t>
  </si>
  <si>
    <t>20029</t>
  </si>
  <si>
    <t>21029</t>
  </si>
  <si>
    <t>24029</t>
  </si>
  <si>
    <t>26029</t>
  </si>
  <si>
    <t>28029</t>
  </si>
  <si>
    <t>29029</t>
  </si>
  <si>
    <t>30029</t>
  </si>
  <si>
    <t>31029</t>
  </si>
  <si>
    <t>32029</t>
  </si>
  <si>
    <t>Sacramento</t>
  </si>
  <si>
    <t>Chicoasén</t>
  </si>
  <si>
    <t>Guadalupe y Calvo</t>
  </si>
  <si>
    <t>San Luis del Cordero</t>
  </si>
  <si>
    <t>San Diego de la Unión</t>
  </si>
  <si>
    <t>Chilpancingo de los Bravo</t>
  </si>
  <si>
    <t>Huichapan</t>
  </si>
  <si>
    <t>Cuquío</t>
  </si>
  <si>
    <t>Chicoloapan</t>
  </si>
  <si>
    <t>Churumuco</t>
  </si>
  <si>
    <t>Yautepec</t>
  </si>
  <si>
    <t>Hualahuises</t>
  </si>
  <si>
    <t>Eloxochitlán de Flores Magón</t>
  </si>
  <si>
    <t>Caxhuacan</t>
  </si>
  <si>
    <t>San Martín Chalchicuautla</t>
  </si>
  <si>
    <t>Guaymas</t>
  </si>
  <si>
    <t>Tepeyanco</t>
  </si>
  <si>
    <t>Calcahualco</t>
  </si>
  <si>
    <t>Dzilam González</t>
  </si>
  <si>
    <t>Miguel Auza</t>
  </si>
  <si>
    <t>05030</t>
  </si>
  <si>
    <t>07030</t>
  </si>
  <si>
    <t>08030</t>
  </si>
  <si>
    <t>10030</t>
  </si>
  <si>
    <t>11030</t>
  </si>
  <si>
    <t>12030</t>
  </si>
  <si>
    <t>13030</t>
  </si>
  <si>
    <t>14030</t>
  </si>
  <si>
    <t>15030</t>
  </si>
  <si>
    <t>16030</t>
  </si>
  <si>
    <t>17030</t>
  </si>
  <si>
    <t>19030</t>
  </si>
  <si>
    <t>20030</t>
  </si>
  <si>
    <t>21030</t>
  </si>
  <si>
    <t>24030</t>
  </si>
  <si>
    <t>26030</t>
  </si>
  <si>
    <t>28030</t>
  </si>
  <si>
    <t>29030</t>
  </si>
  <si>
    <t>30030</t>
  </si>
  <si>
    <t>31030</t>
  </si>
  <si>
    <t>32030</t>
  </si>
  <si>
    <t>Saltillo</t>
  </si>
  <si>
    <t>Chicomuselo</t>
  </si>
  <si>
    <t>Guazapares</t>
  </si>
  <si>
    <t>San Pedro del Gallo</t>
  </si>
  <si>
    <t>Florencio Villarreal</t>
  </si>
  <si>
    <t>Ixmiquilpan</t>
  </si>
  <si>
    <t>Chapala</t>
  </si>
  <si>
    <t>Chiconcuac</t>
  </si>
  <si>
    <t>Ecuandureo</t>
  </si>
  <si>
    <t>Yecapixtla</t>
  </si>
  <si>
    <t>Iturbide</t>
  </si>
  <si>
    <t>El Espinal</t>
  </si>
  <si>
    <t>Coatepec</t>
  </si>
  <si>
    <t>San Nicolás Tolentino</t>
  </si>
  <si>
    <t>Hermosillo</t>
  </si>
  <si>
    <t>Padilla</t>
  </si>
  <si>
    <t>Terrenate</t>
  </si>
  <si>
    <t>Camerino Z. Mendoza</t>
  </si>
  <si>
    <t>Dzitás</t>
  </si>
  <si>
    <t>Momax</t>
  </si>
  <si>
    <t>05031</t>
  </si>
  <si>
    <t>07031</t>
  </si>
  <si>
    <t>08031</t>
  </si>
  <si>
    <t>10031</t>
  </si>
  <si>
    <t>11031</t>
  </si>
  <si>
    <t>12031</t>
  </si>
  <si>
    <t>13031</t>
  </si>
  <si>
    <t>14031</t>
  </si>
  <si>
    <t>15031</t>
  </si>
  <si>
    <t>16031</t>
  </si>
  <si>
    <t>17031</t>
  </si>
  <si>
    <t>19031</t>
  </si>
  <si>
    <t>20031</t>
  </si>
  <si>
    <t>21031</t>
  </si>
  <si>
    <t>24031</t>
  </si>
  <si>
    <t>26031</t>
  </si>
  <si>
    <t>28031</t>
  </si>
  <si>
    <t>29031</t>
  </si>
  <si>
    <t>30031</t>
  </si>
  <si>
    <t>31031</t>
  </si>
  <si>
    <t>32031</t>
  </si>
  <si>
    <t>San Buenaventura</t>
  </si>
  <si>
    <t>Chilón</t>
  </si>
  <si>
    <t>Santa Clara</t>
  </si>
  <si>
    <t>San Francisco del Rincón</t>
  </si>
  <si>
    <t>General Canuto A. Neri</t>
  </si>
  <si>
    <t>Jacala de Ledezma</t>
  </si>
  <si>
    <t>Chimaltitán</t>
  </si>
  <si>
    <t>Chimalhuacán</t>
  </si>
  <si>
    <t>Epitacio Huerta</t>
  </si>
  <si>
    <t>Zacatepec</t>
  </si>
  <si>
    <t>Tamazulápam del Espíritu Santo</t>
  </si>
  <si>
    <t>Coatzingo</t>
  </si>
  <si>
    <t>Santa Catarina</t>
  </si>
  <si>
    <t>Huachinera</t>
  </si>
  <si>
    <t>Palmillas</t>
  </si>
  <si>
    <t>Tetla de la Solidaridad</t>
  </si>
  <si>
    <t>Carrillo Puerto</t>
  </si>
  <si>
    <t>Dzoncauich</t>
  </si>
  <si>
    <t>Monte Escobedo</t>
  </si>
  <si>
    <t>05032</t>
  </si>
  <si>
    <t>07032</t>
  </si>
  <si>
    <t>08032</t>
  </si>
  <si>
    <t>10032</t>
  </si>
  <si>
    <t>11032</t>
  </si>
  <si>
    <t>12032</t>
  </si>
  <si>
    <t>13032</t>
  </si>
  <si>
    <t>14032</t>
  </si>
  <si>
    <t>15032</t>
  </si>
  <si>
    <t>16032</t>
  </si>
  <si>
    <t>17032</t>
  </si>
  <si>
    <t>19032</t>
  </si>
  <si>
    <t>20032</t>
  </si>
  <si>
    <t>21032</t>
  </si>
  <si>
    <t>24032</t>
  </si>
  <si>
    <t>26032</t>
  </si>
  <si>
    <t>28032</t>
  </si>
  <si>
    <t>29032</t>
  </si>
  <si>
    <t>30032</t>
  </si>
  <si>
    <t>31032</t>
  </si>
  <si>
    <t>32032</t>
  </si>
  <si>
    <t>San Juan de Sabinas</t>
  </si>
  <si>
    <t>Escuintla</t>
  </si>
  <si>
    <t>Hidalgo del Parral</t>
  </si>
  <si>
    <t>Santiago Papasquiaro</t>
  </si>
  <si>
    <t>San José Iturbide</t>
  </si>
  <si>
    <t>General Heliodoro Castillo</t>
  </si>
  <si>
    <t>Jaltocán</t>
  </si>
  <si>
    <t>Chiquilistlán</t>
  </si>
  <si>
    <t>Donato Guerra</t>
  </si>
  <si>
    <t>Erongarícuaro</t>
  </si>
  <si>
    <t>Zacualpan de Amilpas</t>
  </si>
  <si>
    <t>Lampazos de Naranjo</t>
  </si>
  <si>
    <t>Fresnillo de Trujano</t>
  </si>
  <si>
    <t>Cohetzala</t>
  </si>
  <si>
    <t>Santa María del Río</t>
  </si>
  <si>
    <t>Huásabas</t>
  </si>
  <si>
    <t>Reynosa</t>
  </si>
  <si>
    <t>Tetlatlahuca</t>
  </si>
  <si>
    <t>Catemaco</t>
  </si>
  <si>
    <t>Espita</t>
  </si>
  <si>
    <t>05033</t>
  </si>
  <si>
    <t>07033</t>
  </si>
  <si>
    <t>08033</t>
  </si>
  <si>
    <t>10033</t>
  </si>
  <si>
    <t>11033</t>
  </si>
  <si>
    <t>12033</t>
  </si>
  <si>
    <t>13033</t>
  </si>
  <si>
    <t>14033</t>
  </si>
  <si>
    <t>15033</t>
  </si>
  <si>
    <t>16033</t>
  </si>
  <si>
    <t>17033</t>
  </si>
  <si>
    <t>19033</t>
  </si>
  <si>
    <t>20033</t>
  </si>
  <si>
    <t>21033</t>
  </si>
  <si>
    <t>24033</t>
  </si>
  <si>
    <t>26033</t>
  </si>
  <si>
    <t>28033</t>
  </si>
  <si>
    <t>29033</t>
  </si>
  <si>
    <t>30033</t>
  </si>
  <si>
    <t>31033</t>
  </si>
  <si>
    <t>32033</t>
  </si>
  <si>
    <t>San Pedro</t>
  </si>
  <si>
    <t>Francisco León</t>
  </si>
  <si>
    <t>Huejotitán</t>
  </si>
  <si>
    <t>Súchil</t>
  </si>
  <si>
    <t>San Luis de la Paz</t>
  </si>
  <si>
    <t>Huamuxtitlán</t>
  </si>
  <si>
    <t>Juárez Hidalgo</t>
  </si>
  <si>
    <t>Degollado</t>
  </si>
  <si>
    <t>Ecatepec de Morelos</t>
  </si>
  <si>
    <t>Gabriel Zamora</t>
  </si>
  <si>
    <t>Temoac</t>
  </si>
  <si>
    <t>Linares</t>
  </si>
  <si>
    <t>Guadalupe Etla</t>
  </si>
  <si>
    <t>Cohuecan</t>
  </si>
  <si>
    <t>Santo Domingo</t>
  </si>
  <si>
    <t>Huatabampo</t>
  </si>
  <si>
    <t>Río Bravo</t>
  </si>
  <si>
    <t>Cazones de Herrera</t>
  </si>
  <si>
    <t>Halachó</t>
  </si>
  <si>
    <t>Moyahua de Estrada</t>
  </si>
  <si>
    <t>05034</t>
  </si>
  <si>
    <t>07034</t>
  </si>
  <si>
    <t>08034</t>
  </si>
  <si>
    <t>10034</t>
  </si>
  <si>
    <t>11034</t>
  </si>
  <si>
    <t>12034</t>
  </si>
  <si>
    <t>13034</t>
  </si>
  <si>
    <t>14034</t>
  </si>
  <si>
    <t>15034</t>
  </si>
  <si>
    <t>16034</t>
  </si>
  <si>
    <t>17034</t>
  </si>
  <si>
    <t>19034</t>
  </si>
  <si>
    <t>20034</t>
  </si>
  <si>
    <t>21034</t>
  </si>
  <si>
    <t>24034</t>
  </si>
  <si>
    <t>26034</t>
  </si>
  <si>
    <t>28034</t>
  </si>
  <si>
    <t>29034</t>
  </si>
  <si>
    <t>30034</t>
  </si>
  <si>
    <t>31034</t>
  </si>
  <si>
    <t>32034</t>
  </si>
  <si>
    <t>Sierra Mojada</t>
  </si>
  <si>
    <t>Frontera Comalapa</t>
  </si>
  <si>
    <t>Ignacio Zaragoza</t>
  </si>
  <si>
    <t>Tamazula</t>
  </si>
  <si>
    <t>Huitzuco de los Figueroa</t>
  </si>
  <si>
    <t>Lolotla</t>
  </si>
  <si>
    <t>Ejutla</t>
  </si>
  <si>
    <t>Ecatzingo</t>
  </si>
  <si>
    <t>Coatetelco</t>
  </si>
  <si>
    <t>Marín</t>
  </si>
  <si>
    <t>Guadalupe de Ramírez</t>
  </si>
  <si>
    <t>Coronango</t>
  </si>
  <si>
    <t>San Vicente Tancuayalab</t>
  </si>
  <si>
    <t>Huépac</t>
  </si>
  <si>
    <t>San Carlos</t>
  </si>
  <si>
    <t>Tlaxco</t>
  </si>
  <si>
    <t>Cerro Azul</t>
  </si>
  <si>
    <t>Hocabá</t>
  </si>
  <si>
    <t>Nochistlán de Mejía</t>
  </si>
  <si>
    <t>05035</t>
  </si>
  <si>
    <t>07035</t>
  </si>
  <si>
    <t>08035</t>
  </si>
  <si>
    <t>10035</t>
  </si>
  <si>
    <t>11035</t>
  </si>
  <si>
    <t>12035</t>
  </si>
  <si>
    <t>13035</t>
  </si>
  <si>
    <t>14035</t>
  </si>
  <si>
    <t>15035</t>
  </si>
  <si>
    <t>16035</t>
  </si>
  <si>
    <t>17035</t>
  </si>
  <si>
    <t>19035</t>
  </si>
  <si>
    <t>20035</t>
  </si>
  <si>
    <t>21035</t>
  </si>
  <si>
    <t>24035</t>
  </si>
  <si>
    <t>26035</t>
  </si>
  <si>
    <t>28035</t>
  </si>
  <si>
    <t>29035</t>
  </si>
  <si>
    <t>30035</t>
  </si>
  <si>
    <t>31035</t>
  </si>
  <si>
    <t>32035</t>
  </si>
  <si>
    <t>Torreón</t>
  </si>
  <si>
    <t>Frontera Hidalgo</t>
  </si>
  <si>
    <t>Janos</t>
  </si>
  <si>
    <t>Tepehuanes</t>
  </si>
  <si>
    <t>Santa Cruz de Juventino Rosas</t>
  </si>
  <si>
    <t>Iguala de la Independencia</t>
  </si>
  <si>
    <t>Metepec</t>
  </si>
  <si>
    <t>Encarnación de Díaz</t>
  </si>
  <si>
    <t>Huehuetoca</t>
  </si>
  <si>
    <t>La Huacana</t>
  </si>
  <si>
    <t>Xoxocotla</t>
  </si>
  <si>
    <t>Guelatao de Juárez</t>
  </si>
  <si>
    <t>Soledad de Graciano Sánchez</t>
  </si>
  <si>
    <t>Imuris</t>
  </si>
  <si>
    <t>San Fernando</t>
  </si>
  <si>
    <t>Tocatlán</t>
  </si>
  <si>
    <t>Citlaltépetl</t>
  </si>
  <si>
    <t>Hoctún</t>
  </si>
  <si>
    <t>Noria de Ángeles</t>
  </si>
  <si>
    <t>05036</t>
  </si>
  <si>
    <t>07036</t>
  </si>
  <si>
    <t>08036</t>
  </si>
  <si>
    <t>10036</t>
  </si>
  <si>
    <t>11036</t>
  </si>
  <si>
    <t>12036</t>
  </si>
  <si>
    <t>13036</t>
  </si>
  <si>
    <t>14036</t>
  </si>
  <si>
    <t>15036</t>
  </si>
  <si>
    <t>16036</t>
  </si>
  <si>
    <t>17036</t>
  </si>
  <si>
    <t>19036</t>
  </si>
  <si>
    <t>20036</t>
  </si>
  <si>
    <t>21036</t>
  </si>
  <si>
    <t>24036</t>
  </si>
  <si>
    <t>26036</t>
  </si>
  <si>
    <t>28036</t>
  </si>
  <si>
    <t>29036</t>
  </si>
  <si>
    <t>30036</t>
  </si>
  <si>
    <t>31036</t>
  </si>
  <si>
    <t>32036</t>
  </si>
  <si>
    <t>Viesca</t>
  </si>
  <si>
    <t>La Grandeza</t>
  </si>
  <si>
    <t>Tlahualilo</t>
  </si>
  <si>
    <t>Santiago Maravatío</t>
  </si>
  <si>
    <t>Igualapa</t>
  </si>
  <si>
    <t>San Agustín Metzquititlán</t>
  </si>
  <si>
    <t>Etzatlán</t>
  </si>
  <si>
    <t>Hueypoxtla</t>
  </si>
  <si>
    <t>Huandacareo</t>
  </si>
  <si>
    <t>Hueyapan</t>
  </si>
  <si>
    <t>Mier y Noriega</t>
  </si>
  <si>
    <t>Guevea de Humboldt</t>
  </si>
  <si>
    <t>Coyomeapan</t>
  </si>
  <si>
    <t>Tamasopo</t>
  </si>
  <si>
    <t>Magdalena</t>
  </si>
  <si>
    <t>San Nicolás</t>
  </si>
  <si>
    <t>Totolac</t>
  </si>
  <si>
    <t>Coacoatzintla</t>
  </si>
  <si>
    <t>Homún</t>
  </si>
  <si>
    <t>Ojocaliente</t>
  </si>
  <si>
    <t>05037</t>
  </si>
  <si>
    <t>07037</t>
  </si>
  <si>
    <t>08037</t>
  </si>
  <si>
    <t>10037</t>
  </si>
  <si>
    <t>11037</t>
  </si>
  <si>
    <t>12037</t>
  </si>
  <si>
    <t>13037</t>
  </si>
  <si>
    <t>14037</t>
  </si>
  <si>
    <t>15037</t>
  </si>
  <si>
    <t>16037</t>
  </si>
  <si>
    <t>19037</t>
  </si>
  <si>
    <t>20037</t>
  </si>
  <si>
    <t>21037</t>
  </si>
  <si>
    <t>24037</t>
  </si>
  <si>
    <t>26037</t>
  </si>
  <si>
    <t>28037</t>
  </si>
  <si>
    <t>29037</t>
  </si>
  <si>
    <t>30037</t>
  </si>
  <si>
    <t>31037</t>
  </si>
  <si>
    <t>32037</t>
  </si>
  <si>
    <t>Villa Unión</t>
  </si>
  <si>
    <t>Huehuetán</t>
  </si>
  <si>
    <t>Topia</t>
  </si>
  <si>
    <t>Silao de la Victoria</t>
  </si>
  <si>
    <t>Ixcateopan de Cuauhtémoc</t>
  </si>
  <si>
    <t>Metztitlán</t>
  </si>
  <si>
    <t>El Grullo</t>
  </si>
  <si>
    <t>Huixquilucan</t>
  </si>
  <si>
    <t>Huaniqueo</t>
  </si>
  <si>
    <t>Mina</t>
  </si>
  <si>
    <t>Mesones Hidalgo</t>
  </si>
  <si>
    <t>Tamazunchale</t>
  </si>
  <si>
    <t>Mazatán</t>
  </si>
  <si>
    <t>Soto la Marina</t>
  </si>
  <si>
    <t>Ziltlaltépec de Trinidad Sánchez Santos</t>
  </si>
  <si>
    <t>Coahuitlán</t>
  </si>
  <si>
    <t>Huhí</t>
  </si>
  <si>
    <t>Pánuco</t>
  </si>
  <si>
    <t>05038</t>
  </si>
  <si>
    <t>07038</t>
  </si>
  <si>
    <t>08038</t>
  </si>
  <si>
    <t>10038</t>
  </si>
  <si>
    <t>11038</t>
  </si>
  <si>
    <t>12038</t>
  </si>
  <si>
    <t>13038</t>
  </si>
  <si>
    <t>14038</t>
  </si>
  <si>
    <t>15038</t>
  </si>
  <si>
    <t>16038</t>
  </si>
  <si>
    <t>19038</t>
  </si>
  <si>
    <t>20038</t>
  </si>
  <si>
    <t>21038</t>
  </si>
  <si>
    <t>24038</t>
  </si>
  <si>
    <t>26038</t>
  </si>
  <si>
    <t>28038</t>
  </si>
  <si>
    <t>29038</t>
  </si>
  <si>
    <t>30038</t>
  </si>
  <si>
    <t>31038</t>
  </si>
  <si>
    <t>32038</t>
  </si>
  <si>
    <t>Zaragoza</t>
  </si>
  <si>
    <t>Huixtán</t>
  </si>
  <si>
    <t>Julimes</t>
  </si>
  <si>
    <t>Vicente Guerrero</t>
  </si>
  <si>
    <t>Tarandacuao</t>
  </si>
  <si>
    <t>Zihuatanejo de Azueta</t>
  </si>
  <si>
    <t>Mineral del Chico</t>
  </si>
  <si>
    <t>Guachinango</t>
  </si>
  <si>
    <t>Isidro Fabela</t>
  </si>
  <si>
    <t>Huetamo</t>
  </si>
  <si>
    <t>Montemorelos</t>
  </si>
  <si>
    <t>Villa Hidalgo</t>
  </si>
  <si>
    <t>Cuapiaxtla de Madero</t>
  </si>
  <si>
    <t>Tampacán</t>
  </si>
  <si>
    <t>Tampico</t>
  </si>
  <si>
    <t>Tzompantepec</t>
  </si>
  <si>
    <t>Hunucmá</t>
  </si>
  <si>
    <t>Pinos</t>
  </si>
  <si>
    <t>05099</t>
  </si>
  <si>
    <t>07039</t>
  </si>
  <si>
    <t>08039</t>
  </si>
  <si>
    <t>10039</t>
  </si>
  <si>
    <t>11039</t>
  </si>
  <si>
    <t>12039</t>
  </si>
  <si>
    <t>13039</t>
  </si>
  <si>
    <t>14039</t>
  </si>
  <si>
    <t>15039</t>
  </si>
  <si>
    <t>16039</t>
  </si>
  <si>
    <t>19039</t>
  </si>
  <si>
    <t>20039</t>
  </si>
  <si>
    <t>21039</t>
  </si>
  <si>
    <t>24039</t>
  </si>
  <si>
    <t>26039</t>
  </si>
  <si>
    <t>28039</t>
  </si>
  <si>
    <t>29039</t>
  </si>
  <si>
    <t>30039</t>
  </si>
  <si>
    <t>31039</t>
  </si>
  <si>
    <t>32039</t>
  </si>
  <si>
    <t>Huitiupán</t>
  </si>
  <si>
    <t>López</t>
  </si>
  <si>
    <t>Nuevo Ideal</t>
  </si>
  <si>
    <t>Tarimoro</t>
  </si>
  <si>
    <t>Juan R. Escudero</t>
  </si>
  <si>
    <t>Mineral del Monte</t>
  </si>
  <si>
    <t>Guadalajara</t>
  </si>
  <si>
    <t>Ixtapaluca</t>
  </si>
  <si>
    <t>Huiramba</t>
  </si>
  <si>
    <t>Monterrey</t>
  </si>
  <si>
    <t>Heroica Ciudad de Huajuapan de León</t>
  </si>
  <si>
    <t>Cuautempan</t>
  </si>
  <si>
    <t>Tampamolón Corona</t>
  </si>
  <si>
    <t>Naco</t>
  </si>
  <si>
    <t>Tula</t>
  </si>
  <si>
    <t>Xaloztoc</t>
  </si>
  <si>
    <t>Coatzacoalcos</t>
  </si>
  <si>
    <t>Ixil</t>
  </si>
  <si>
    <t>Río Grande</t>
  </si>
  <si>
    <t>07040</t>
  </si>
  <si>
    <t>08040</t>
  </si>
  <si>
    <t>11040</t>
  </si>
  <si>
    <t>12040</t>
  </si>
  <si>
    <t>13040</t>
  </si>
  <si>
    <t>14040</t>
  </si>
  <si>
    <t>15040</t>
  </si>
  <si>
    <t>16040</t>
  </si>
  <si>
    <t>19040</t>
  </si>
  <si>
    <t>20040</t>
  </si>
  <si>
    <t>21040</t>
  </si>
  <si>
    <t>24040</t>
  </si>
  <si>
    <t>26040</t>
  </si>
  <si>
    <t>28040</t>
  </si>
  <si>
    <t>29040</t>
  </si>
  <si>
    <t>30040</t>
  </si>
  <si>
    <t>31040</t>
  </si>
  <si>
    <t>32040</t>
  </si>
  <si>
    <t>Huixtla</t>
  </si>
  <si>
    <t>Madera</t>
  </si>
  <si>
    <t>Tierra Blanca</t>
  </si>
  <si>
    <t>Leonardo Bravo</t>
  </si>
  <si>
    <t>La Misión</t>
  </si>
  <si>
    <t>Hostotipaquillo</t>
  </si>
  <si>
    <t>Ixtapan de la Sal</t>
  </si>
  <si>
    <t>Indaparapeo</t>
  </si>
  <si>
    <t>Parás</t>
  </si>
  <si>
    <t>Huautepec</t>
  </si>
  <si>
    <t>Cuautinchán</t>
  </si>
  <si>
    <t>Tamuín</t>
  </si>
  <si>
    <t>Nácori Chico</t>
  </si>
  <si>
    <t>Valle Hermoso</t>
  </si>
  <si>
    <t>Xaltocan</t>
  </si>
  <si>
    <t>Coatzintla</t>
  </si>
  <si>
    <t>Izamal</t>
  </si>
  <si>
    <t>Sain Alto</t>
  </si>
  <si>
    <t>07041</t>
  </si>
  <si>
    <t>08041</t>
  </si>
  <si>
    <t>11041</t>
  </si>
  <si>
    <t>12041</t>
  </si>
  <si>
    <t>13041</t>
  </si>
  <si>
    <t>14041</t>
  </si>
  <si>
    <t>15041</t>
  </si>
  <si>
    <t>16041</t>
  </si>
  <si>
    <t>19041</t>
  </si>
  <si>
    <t>20041</t>
  </si>
  <si>
    <t>21041</t>
  </si>
  <si>
    <t>24041</t>
  </si>
  <si>
    <t>26041</t>
  </si>
  <si>
    <t>28041</t>
  </si>
  <si>
    <t>29041</t>
  </si>
  <si>
    <t>30041</t>
  </si>
  <si>
    <t>31041</t>
  </si>
  <si>
    <t>32041</t>
  </si>
  <si>
    <t>La Independencia</t>
  </si>
  <si>
    <t>Maguarichi</t>
  </si>
  <si>
    <t>Uriangato</t>
  </si>
  <si>
    <t>Malinaltepec</t>
  </si>
  <si>
    <t>Mixquiahuala de Juárez</t>
  </si>
  <si>
    <t>Huejúcar</t>
  </si>
  <si>
    <t>Ixtapan del Oro</t>
  </si>
  <si>
    <t>Irimbo</t>
  </si>
  <si>
    <t>Pesquería</t>
  </si>
  <si>
    <t>Huautla de Jiménez</t>
  </si>
  <si>
    <t>Cuautlancingo</t>
  </si>
  <si>
    <t>Tanlajás</t>
  </si>
  <si>
    <t>Nacozari de García</t>
  </si>
  <si>
    <t>Victoria</t>
  </si>
  <si>
    <t>Papalotla de Xicohténcatl</t>
  </si>
  <si>
    <t>Coetzala</t>
  </si>
  <si>
    <t>Kanasín</t>
  </si>
  <si>
    <t>El Salvador</t>
  </si>
  <si>
    <t>07042</t>
  </si>
  <si>
    <t>08042</t>
  </si>
  <si>
    <t>11042</t>
  </si>
  <si>
    <t>12042</t>
  </si>
  <si>
    <t>13042</t>
  </si>
  <si>
    <t>14042</t>
  </si>
  <si>
    <t>15042</t>
  </si>
  <si>
    <t>16042</t>
  </si>
  <si>
    <t>19042</t>
  </si>
  <si>
    <t>20042</t>
  </si>
  <si>
    <t>21042</t>
  </si>
  <si>
    <t>24042</t>
  </si>
  <si>
    <t>26042</t>
  </si>
  <si>
    <t>28042</t>
  </si>
  <si>
    <t>29042</t>
  </si>
  <si>
    <t>30042</t>
  </si>
  <si>
    <t>31042</t>
  </si>
  <si>
    <t>32042</t>
  </si>
  <si>
    <t>Ixhuatán</t>
  </si>
  <si>
    <t>Manuel Benavides</t>
  </si>
  <si>
    <t>Valle de Santiago</t>
  </si>
  <si>
    <t>Mártir de Cuilapan</t>
  </si>
  <si>
    <t>Molango de Escamilla</t>
  </si>
  <si>
    <t>Huejuquilla el Alto</t>
  </si>
  <si>
    <t>Ixtlahuaca</t>
  </si>
  <si>
    <t>Ixtlán</t>
  </si>
  <si>
    <t>Los Ramones</t>
  </si>
  <si>
    <t>Ixtlán de Juárez</t>
  </si>
  <si>
    <t>Cuayuca de Andrade</t>
  </si>
  <si>
    <t>Tanquián de Escobedo</t>
  </si>
  <si>
    <t>Navojoa</t>
  </si>
  <si>
    <t>Villagrán</t>
  </si>
  <si>
    <t>Xicohtzinco</t>
  </si>
  <si>
    <t>Colipa</t>
  </si>
  <si>
    <t>Kantunil</t>
  </si>
  <si>
    <t>Sombrerete</t>
  </si>
  <si>
    <t>07043</t>
  </si>
  <si>
    <t>08043</t>
  </si>
  <si>
    <t>11043</t>
  </si>
  <si>
    <t>12043</t>
  </si>
  <si>
    <t>13043</t>
  </si>
  <si>
    <t>14043</t>
  </si>
  <si>
    <t>15043</t>
  </si>
  <si>
    <t>16043</t>
  </si>
  <si>
    <t>19043</t>
  </si>
  <si>
    <t>20043</t>
  </si>
  <si>
    <t>21043</t>
  </si>
  <si>
    <t>24043</t>
  </si>
  <si>
    <t>26043</t>
  </si>
  <si>
    <t>28043</t>
  </si>
  <si>
    <t>29043</t>
  </si>
  <si>
    <t>30043</t>
  </si>
  <si>
    <t>31043</t>
  </si>
  <si>
    <t>32043</t>
  </si>
  <si>
    <t>Ixtacomitán</t>
  </si>
  <si>
    <t>Matachí</t>
  </si>
  <si>
    <t>Metlatónoc</t>
  </si>
  <si>
    <t>Nicolás Flores</t>
  </si>
  <si>
    <t>La Huerta</t>
  </si>
  <si>
    <t>Xalatlaco</t>
  </si>
  <si>
    <t>Jacona</t>
  </si>
  <si>
    <t>Rayones</t>
  </si>
  <si>
    <t>Juchitán de Zaragoza</t>
  </si>
  <si>
    <t>Cuetzalan del Progreso</t>
  </si>
  <si>
    <t>Tierra Nueva</t>
  </si>
  <si>
    <t>Nogales</t>
  </si>
  <si>
    <t>Xicoténcatl</t>
  </si>
  <si>
    <t>Yauhquemehcan</t>
  </si>
  <si>
    <t>Comapa</t>
  </si>
  <si>
    <t>Kaua</t>
  </si>
  <si>
    <t>Susticacán</t>
  </si>
  <si>
    <t>07044</t>
  </si>
  <si>
    <t>08044</t>
  </si>
  <si>
    <t>11044</t>
  </si>
  <si>
    <t>12044</t>
  </si>
  <si>
    <t>13044</t>
  </si>
  <si>
    <t>14044</t>
  </si>
  <si>
    <t>15044</t>
  </si>
  <si>
    <t>16044</t>
  </si>
  <si>
    <t>19044</t>
  </si>
  <si>
    <t>20044</t>
  </si>
  <si>
    <t>21044</t>
  </si>
  <si>
    <t>24044</t>
  </si>
  <si>
    <t>26044</t>
  </si>
  <si>
    <t>29044</t>
  </si>
  <si>
    <t>30044</t>
  </si>
  <si>
    <t>31044</t>
  </si>
  <si>
    <t>32044</t>
  </si>
  <si>
    <t>Ixtapa</t>
  </si>
  <si>
    <t>Mochitlán</t>
  </si>
  <si>
    <t>Nopala de Villagrán</t>
  </si>
  <si>
    <t>Ixtlahuacán de los Membrillos</t>
  </si>
  <si>
    <t>Jaltenco</t>
  </si>
  <si>
    <t>Sabinas Hidalgo</t>
  </si>
  <si>
    <t>Loma Bonita</t>
  </si>
  <si>
    <t>Cuyoaco</t>
  </si>
  <si>
    <t>Vanegas</t>
  </si>
  <si>
    <t>Ónavas</t>
  </si>
  <si>
    <t>Zacatelco</t>
  </si>
  <si>
    <t>Córdoba</t>
  </si>
  <si>
    <t>Kinchil</t>
  </si>
  <si>
    <t>07045</t>
  </si>
  <si>
    <t>08045</t>
  </si>
  <si>
    <t>11045</t>
  </si>
  <si>
    <t>12045</t>
  </si>
  <si>
    <t>13045</t>
  </si>
  <si>
    <t>14045</t>
  </si>
  <si>
    <t>15045</t>
  </si>
  <si>
    <t>16045</t>
  </si>
  <si>
    <t>19045</t>
  </si>
  <si>
    <t>20045</t>
  </si>
  <si>
    <t>21045</t>
  </si>
  <si>
    <t>24045</t>
  </si>
  <si>
    <t>26045</t>
  </si>
  <si>
    <t>29045</t>
  </si>
  <si>
    <t>30045</t>
  </si>
  <si>
    <t>31045</t>
  </si>
  <si>
    <t>32045</t>
  </si>
  <si>
    <t>Ixtapangajoya</t>
  </si>
  <si>
    <t>Meoqui</t>
  </si>
  <si>
    <t>Xichú</t>
  </si>
  <si>
    <t>Olinalá</t>
  </si>
  <si>
    <t>Omitlán de Juárez</t>
  </si>
  <si>
    <t>Ixtlahuacán del Río</t>
  </si>
  <si>
    <t>Jilotepec</t>
  </si>
  <si>
    <t>Jiquilpan</t>
  </si>
  <si>
    <t>Salinas Victoria</t>
  </si>
  <si>
    <t>Magdalena Apasco</t>
  </si>
  <si>
    <t>Chalchicomula de Sesma</t>
  </si>
  <si>
    <t>Venado</t>
  </si>
  <si>
    <t>Opodepe</t>
  </si>
  <si>
    <t>Cosamaloapan de Carpio</t>
  </si>
  <si>
    <t>Kopomá</t>
  </si>
  <si>
    <t>Tepechitlán</t>
  </si>
  <si>
    <t>07046</t>
  </si>
  <si>
    <t>08046</t>
  </si>
  <si>
    <t>11046</t>
  </si>
  <si>
    <t>12046</t>
  </si>
  <si>
    <t>13046</t>
  </si>
  <si>
    <t>14046</t>
  </si>
  <si>
    <t>15046</t>
  </si>
  <si>
    <t>16046</t>
  </si>
  <si>
    <t>19046</t>
  </si>
  <si>
    <t>20046</t>
  </si>
  <si>
    <t>21046</t>
  </si>
  <si>
    <t>24046</t>
  </si>
  <si>
    <t>26046</t>
  </si>
  <si>
    <t>29046</t>
  </si>
  <si>
    <t>30046</t>
  </si>
  <si>
    <t>31046</t>
  </si>
  <si>
    <t>32046</t>
  </si>
  <si>
    <t>Jiquipilas</t>
  </si>
  <si>
    <t>Yuriria</t>
  </si>
  <si>
    <t>Ometepec</t>
  </si>
  <si>
    <t>San Felipe Orizatlán</t>
  </si>
  <si>
    <t>Jalostotitlán</t>
  </si>
  <si>
    <t>Jilotzingo</t>
  </si>
  <si>
    <t>San Nicolás de los Garza</t>
  </si>
  <si>
    <t>Magdalena Jaltepec</t>
  </si>
  <si>
    <t>Chapulco</t>
  </si>
  <si>
    <t>Villa de Arriaga</t>
  </si>
  <si>
    <t>Oquitoa</t>
  </si>
  <si>
    <t>Cosautlán de Carvajal</t>
  </si>
  <si>
    <t>Mama</t>
  </si>
  <si>
    <t>Tepetongo</t>
  </si>
  <si>
    <t>07047</t>
  </si>
  <si>
    <t>08047</t>
  </si>
  <si>
    <t>12047</t>
  </si>
  <si>
    <t>13047</t>
  </si>
  <si>
    <t>14047</t>
  </si>
  <si>
    <t>15047</t>
  </si>
  <si>
    <t>16047</t>
  </si>
  <si>
    <t>19047</t>
  </si>
  <si>
    <t>20047</t>
  </si>
  <si>
    <t>21047</t>
  </si>
  <si>
    <t>24047</t>
  </si>
  <si>
    <t>26047</t>
  </si>
  <si>
    <t>29047</t>
  </si>
  <si>
    <t>30047</t>
  </si>
  <si>
    <t>31047</t>
  </si>
  <si>
    <t>32047</t>
  </si>
  <si>
    <t>Jitotol</t>
  </si>
  <si>
    <t>Moris</t>
  </si>
  <si>
    <t>Pedro Ascencio Alquisiras</t>
  </si>
  <si>
    <t>Pacula</t>
  </si>
  <si>
    <t>Jamay</t>
  </si>
  <si>
    <t>Jiquipilco</t>
  </si>
  <si>
    <t>Jungapeo</t>
  </si>
  <si>
    <t>Santa Magdalena Jicotlán</t>
  </si>
  <si>
    <t>Villa de Guadalupe</t>
  </si>
  <si>
    <t>Pitiquito</t>
  </si>
  <si>
    <t>Coscomatepec</t>
  </si>
  <si>
    <t>Maní</t>
  </si>
  <si>
    <t>Teúl de González Ortega</t>
  </si>
  <si>
    <t>07048</t>
  </si>
  <si>
    <t>08048</t>
  </si>
  <si>
    <t>12048</t>
  </si>
  <si>
    <t>13048</t>
  </si>
  <si>
    <t>14048</t>
  </si>
  <si>
    <t>15048</t>
  </si>
  <si>
    <t>16048</t>
  </si>
  <si>
    <t>19048</t>
  </si>
  <si>
    <t>20048</t>
  </si>
  <si>
    <t>21048</t>
  </si>
  <si>
    <t>24048</t>
  </si>
  <si>
    <t>26048</t>
  </si>
  <si>
    <t>29048</t>
  </si>
  <si>
    <t>30048</t>
  </si>
  <si>
    <t>31048</t>
  </si>
  <si>
    <t>32048</t>
  </si>
  <si>
    <t>Namiquipa</t>
  </si>
  <si>
    <t>Petatlán</t>
  </si>
  <si>
    <t>Pachuca de Soto</t>
  </si>
  <si>
    <t>Jocotitlán</t>
  </si>
  <si>
    <t>Magdalena Mixtepec</t>
  </si>
  <si>
    <t>Chiautzingo</t>
  </si>
  <si>
    <t>Villa de la Paz</t>
  </si>
  <si>
    <t>Puerto Peñasco</t>
  </si>
  <si>
    <t>La Magdalena Tlaltelulco</t>
  </si>
  <si>
    <t>Cosoleacaque</t>
  </si>
  <si>
    <t>Maxcanú</t>
  </si>
  <si>
    <t>Tlaltenango de Sánchez Román</t>
  </si>
  <si>
    <t>07049</t>
  </si>
  <si>
    <t>08049</t>
  </si>
  <si>
    <t>12049</t>
  </si>
  <si>
    <t>13049</t>
  </si>
  <si>
    <t>14049</t>
  </si>
  <si>
    <t>15049</t>
  </si>
  <si>
    <t>16049</t>
  </si>
  <si>
    <t>19049</t>
  </si>
  <si>
    <t>20049</t>
  </si>
  <si>
    <t>21049</t>
  </si>
  <si>
    <t>24049</t>
  </si>
  <si>
    <t>26049</t>
  </si>
  <si>
    <t>29049</t>
  </si>
  <si>
    <t>30049</t>
  </si>
  <si>
    <t>31049</t>
  </si>
  <si>
    <t>32049</t>
  </si>
  <si>
    <t>Larráinzar</t>
  </si>
  <si>
    <t>Nonoava</t>
  </si>
  <si>
    <t>Pilcaya</t>
  </si>
  <si>
    <t>Pisaflores</t>
  </si>
  <si>
    <t>Jilotlán de los Dolores</t>
  </si>
  <si>
    <t>Joquicingo</t>
  </si>
  <si>
    <t>Madero</t>
  </si>
  <si>
    <t>Santiago</t>
  </si>
  <si>
    <t>Magdalena Ocotlán</t>
  </si>
  <si>
    <t>Chiconcuautla</t>
  </si>
  <si>
    <t>Villa de Ramos</t>
  </si>
  <si>
    <t>Quiriego</t>
  </si>
  <si>
    <t>San Damián Texóloc</t>
  </si>
  <si>
    <t>Cotaxtla</t>
  </si>
  <si>
    <t>Mayapán</t>
  </si>
  <si>
    <t>Valparaíso</t>
  </si>
  <si>
    <t>07050</t>
  </si>
  <si>
    <t>08050</t>
  </si>
  <si>
    <t>12050</t>
  </si>
  <si>
    <t>13050</t>
  </si>
  <si>
    <t>14050</t>
  </si>
  <si>
    <t>15050</t>
  </si>
  <si>
    <t>16050</t>
  </si>
  <si>
    <t>19050</t>
  </si>
  <si>
    <t>20050</t>
  </si>
  <si>
    <t>21050</t>
  </si>
  <si>
    <t>24050</t>
  </si>
  <si>
    <t>26050</t>
  </si>
  <si>
    <t>29050</t>
  </si>
  <si>
    <t>30050</t>
  </si>
  <si>
    <t>31050</t>
  </si>
  <si>
    <t>32050</t>
  </si>
  <si>
    <t>La Libertad</t>
  </si>
  <si>
    <t>Nuevo Casas Grandes</t>
  </si>
  <si>
    <t>Pungarabato</t>
  </si>
  <si>
    <t>Progreso de Obregón</t>
  </si>
  <si>
    <t>Jocotepec</t>
  </si>
  <si>
    <t>Juchitepec</t>
  </si>
  <si>
    <t>Maravatío</t>
  </si>
  <si>
    <t>Vallecillo</t>
  </si>
  <si>
    <t>Magdalena Peñasco</t>
  </si>
  <si>
    <t>Chichiquila</t>
  </si>
  <si>
    <t>Villa de Reyes</t>
  </si>
  <si>
    <t>San Francisco Tetlanohcan</t>
  </si>
  <si>
    <t>Coxquihui</t>
  </si>
  <si>
    <t>Mérida</t>
  </si>
  <si>
    <t>Vetagrande</t>
  </si>
  <si>
    <t>07051</t>
  </si>
  <si>
    <t>08051</t>
  </si>
  <si>
    <t>12051</t>
  </si>
  <si>
    <t>13051</t>
  </si>
  <si>
    <t>14051</t>
  </si>
  <si>
    <t>15051</t>
  </si>
  <si>
    <t>16051</t>
  </si>
  <si>
    <t>19051</t>
  </si>
  <si>
    <t>20051</t>
  </si>
  <si>
    <t>21051</t>
  </si>
  <si>
    <t>24051</t>
  </si>
  <si>
    <t>26051</t>
  </si>
  <si>
    <t>29051</t>
  </si>
  <si>
    <t>30051</t>
  </si>
  <si>
    <t>31051</t>
  </si>
  <si>
    <t>32051</t>
  </si>
  <si>
    <t>Mapastepec</t>
  </si>
  <si>
    <t>Quechultenango</t>
  </si>
  <si>
    <t>Mineral de la Reforma</t>
  </si>
  <si>
    <t>Juanacatlán</t>
  </si>
  <si>
    <t>Lerma</t>
  </si>
  <si>
    <t>Marcos Castellanos</t>
  </si>
  <si>
    <t>Villaldama</t>
  </si>
  <si>
    <t>Magdalena Teitipac</t>
  </si>
  <si>
    <t>Chietla</t>
  </si>
  <si>
    <t>San Jerónimo Zacualpan</t>
  </si>
  <si>
    <t>Coyutla</t>
  </si>
  <si>
    <t>Mocochá</t>
  </si>
  <si>
    <t>Villa de Cos</t>
  </si>
  <si>
    <t>07052</t>
  </si>
  <si>
    <t>08052</t>
  </si>
  <si>
    <t>12052</t>
  </si>
  <si>
    <t>13052</t>
  </si>
  <si>
    <t>14052</t>
  </si>
  <si>
    <t>15052</t>
  </si>
  <si>
    <t>16052</t>
  </si>
  <si>
    <t>20052</t>
  </si>
  <si>
    <t>21052</t>
  </si>
  <si>
    <t>24052</t>
  </si>
  <si>
    <t>26052</t>
  </si>
  <si>
    <t>29052</t>
  </si>
  <si>
    <t>30052</t>
  </si>
  <si>
    <t>31052</t>
  </si>
  <si>
    <t>32052</t>
  </si>
  <si>
    <t>Las Margaritas</t>
  </si>
  <si>
    <t>Ojinaga</t>
  </si>
  <si>
    <t>San Luis Acatlán</t>
  </si>
  <si>
    <t>San Agustín Tlaxiaca</t>
  </si>
  <si>
    <t>Juchitlán</t>
  </si>
  <si>
    <t>Malinalco</t>
  </si>
  <si>
    <t>Magdalena Tequisistlán</t>
  </si>
  <si>
    <t>Chigmecatitlán</t>
  </si>
  <si>
    <t>Villa Juárez</t>
  </si>
  <si>
    <t>Sahuaripa</t>
  </si>
  <si>
    <t>San José Teacalco</t>
  </si>
  <si>
    <t>Cuichapa</t>
  </si>
  <si>
    <t>Motul</t>
  </si>
  <si>
    <t>Villa García</t>
  </si>
  <si>
    <t>07053</t>
  </si>
  <si>
    <t>08053</t>
  </si>
  <si>
    <t>12053</t>
  </si>
  <si>
    <t>13053</t>
  </si>
  <si>
    <t>14053</t>
  </si>
  <si>
    <t>15053</t>
  </si>
  <si>
    <t>16053</t>
  </si>
  <si>
    <t>20053</t>
  </si>
  <si>
    <t>21053</t>
  </si>
  <si>
    <t>24053</t>
  </si>
  <si>
    <t>26053</t>
  </si>
  <si>
    <t>29053</t>
  </si>
  <si>
    <t>30053</t>
  </si>
  <si>
    <t>31053</t>
  </si>
  <si>
    <t>32053</t>
  </si>
  <si>
    <t>Mazapa de Madero</t>
  </si>
  <si>
    <t>Praxedis G. Guerrero</t>
  </si>
  <si>
    <t>San Marcos</t>
  </si>
  <si>
    <t>San Bartolo Tutotepec</t>
  </si>
  <si>
    <t>Lagos de Moreno</t>
  </si>
  <si>
    <t>Morelia</t>
  </si>
  <si>
    <t>Magdalena Tlacotepec</t>
  </si>
  <si>
    <t>Chignahuapan</t>
  </si>
  <si>
    <t>Axtla de Terrazas</t>
  </si>
  <si>
    <t>San Felipe de Jesús</t>
  </si>
  <si>
    <t>San Juan Huactzinco</t>
  </si>
  <si>
    <t>Cuitláhuac</t>
  </si>
  <si>
    <t>Muna</t>
  </si>
  <si>
    <t>Villa González Ortega</t>
  </si>
  <si>
    <t>07054</t>
  </si>
  <si>
    <t>08054</t>
  </si>
  <si>
    <t>12054</t>
  </si>
  <si>
    <t>13054</t>
  </si>
  <si>
    <t>14054</t>
  </si>
  <si>
    <t>15054</t>
  </si>
  <si>
    <t>16054</t>
  </si>
  <si>
    <t>20054</t>
  </si>
  <si>
    <t>21054</t>
  </si>
  <si>
    <t>24054</t>
  </si>
  <si>
    <t>26054</t>
  </si>
  <si>
    <t>29054</t>
  </si>
  <si>
    <t>30054</t>
  </si>
  <si>
    <t>31054</t>
  </si>
  <si>
    <t>32054</t>
  </si>
  <si>
    <t>Riva Palacio</t>
  </si>
  <si>
    <t>San Miguel Totolapan</t>
  </si>
  <si>
    <t>San Salvador</t>
  </si>
  <si>
    <t>El Limón</t>
  </si>
  <si>
    <t>Magdalena Zahuatlán</t>
  </si>
  <si>
    <t>Chignautla</t>
  </si>
  <si>
    <t>Xilitla</t>
  </si>
  <si>
    <t>San Javier</t>
  </si>
  <si>
    <t>San Lorenzo Axocomanitla</t>
  </si>
  <si>
    <t>Chacaltianguis</t>
  </si>
  <si>
    <t>Muxupip</t>
  </si>
  <si>
    <t>07055</t>
  </si>
  <si>
    <t>08055</t>
  </si>
  <si>
    <t>12055</t>
  </si>
  <si>
    <t>13055</t>
  </si>
  <si>
    <t>14055</t>
  </si>
  <si>
    <t>15055</t>
  </si>
  <si>
    <t>16055</t>
  </si>
  <si>
    <t>20055</t>
  </si>
  <si>
    <t>21055</t>
  </si>
  <si>
    <t>24055</t>
  </si>
  <si>
    <t>26055</t>
  </si>
  <si>
    <t>29055</t>
  </si>
  <si>
    <t>30055</t>
  </si>
  <si>
    <t>31055</t>
  </si>
  <si>
    <t>32055</t>
  </si>
  <si>
    <t>Metapa</t>
  </si>
  <si>
    <t>Rosales</t>
  </si>
  <si>
    <t>Taxco de Alarcón</t>
  </si>
  <si>
    <t>Santiago de Anaya</t>
  </si>
  <si>
    <t>Mexicaltzingo</t>
  </si>
  <si>
    <t>Múgica</t>
  </si>
  <si>
    <t>Mariscala de Juárez</t>
  </si>
  <si>
    <t>Chila</t>
  </si>
  <si>
    <t>San Luis Río Colorado</t>
  </si>
  <si>
    <t>San Lucas Tecopilco</t>
  </si>
  <si>
    <t>Chalma</t>
  </si>
  <si>
    <t>Opichén</t>
  </si>
  <si>
    <t>Villanueva</t>
  </si>
  <si>
    <t>07056</t>
  </si>
  <si>
    <t>08056</t>
  </si>
  <si>
    <t>12056</t>
  </si>
  <si>
    <t>13056</t>
  </si>
  <si>
    <t>14056</t>
  </si>
  <si>
    <t>15056</t>
  </si>
  <si>
    <t>16056</t>
  </si>
  <si>
    <t>20056</t>
  </si>
  <si>
    <t>21056</t>
  </si>
  <si>
    <t>24056</t>
  </si>
  <si>
    <t>26056</t>
  </si>
  <si>
    <t>29056</t>
  </si>
  <si>
    <t>30056</t>
  </si>
  <si>
    <t>31056</t>
  </si>
  <si>
    <t>32056</t>
  </si>
  <si>
    <t>Mitontic</t>
  </si>
  <si>
    <t>Tecoanapa</t>
  </si>
  <si>
    <t>Santiago Tulantepec de Lugo Guerrero</t>
  </si>
  <si>
    <t>Nahuatzen</t>
  </si>
  <si>
    <t>Mártires de Tacubaya</t>
  </si>
  <si>
    <t>Chila de la Sal</t>
  </si>
  <si>
    <t>Villa de Arista</t>
  </si>
  <si>
    <t>San Miguel de Horcasitas</t>
  </si>
  <si>
    <t>Santa Ana Nopalucan</t>
  </si>
  <si>
    <t>Chiconamel</t>
  </si>
  <si>
    <t>Oxkutzcab</t>
  </si>
  <si>
    <t>07057</t>
  </si>
  <si>
    <t>08057</t>
  </si>
  <si>
    <t>12057</t>
  </si>
  <si>
    <t>13057</t>
  </si>
  <si>
    <t>14057</t>
  </si>
  <si>
    <t>15057</t>
  </si>
  <si>
    <t>16057</t>
  </si>
  <si>
    <t>20057</t>
  </si>
  <si>
    <t>21057</t>
  </si>
  <si>
    <t>24057</t>
  </si>
  <si>
    <t>26057</t>
  </si>
  <si>
    <t>29057</t>
  </si>
  <si>
    <t>30057</t>
  </si>
  <si>
    <t>31057</t>
  </si>
  <si>
    <t>32057</t>
  </si>
  <si>
    <t>Motozintla</t>
  </si>
  <si>
    <t>San Francisco de Borja</t>
  </si>
  <si>
    <t>Técpan de Galeana</t>
  </si>
  <si>
    <t>Singuilucan</t>
  </si>
  <si>
    <t>La Manzanilla de la Paz</t>
  </si>
  <si>
    <t>Naucalpan de Juárez</t>
  </si>
  <si>
    <t>Nocupétaro</t>
  </si>
  <si>
    <t>Matías Romero Avendaño</t>
  </si>
  <si>
    <t>Honey</t>
  </si>
  <si>
    <t>Matlapa</t>
  </si>
  <si>
    <t>San Pedro de la Cueva</t>
  </si>
  <si>
    <t>Santa Apolonia Teacalco</t>
  </si>
  <si>
    <t>Chiconquiaco</t>
  </si>
  <si>
    <t>Panabá</t>
  </si>
  <si>
    <t>Trancoso</t>
  </si>
  <si>
    <t>07058</t>
  </si>
  <si>
    <t>08058</t>
  </si>
  <si>
    <t>12058</t>
  </si>
  <si>
    <t>13058</t>
  </si>
  <si>
    <t>14058</t>
  </si>
  <si>
    <t>15058</t>
  </si>
  <si>
    <t>16058</t>
  </si>
  <si>
    <t>20058</t>
  </si>
  <si>
    <t>21058</t>
  </si>
  <si>
    <t>24058</t>
  </si>
  <si>
    <t>26058</t>
  </si>
  <si>
    <t>29058</t>
  </si>
  <si>
    <t>30058</t>
  </si>
  <si>
    <t>31058</t>
  </si>
  <si>
    <t>32058</t>
  </si>
  <si>
    <t>Nicolás Ruíz</t>
  </si>
  <si>
    <t>San Francisco de Conchos</t>
  </si>
  <si>
    <t>Teloloapan</t>
  </si>
  <si>
    <t>Tasquillo</t>
  </si>
  <si>
    <t>Mascota</t>
  </si>
  <si>
    <t>Nezahualcóyotl</t>
  </si>
  <si>
    <t>Nuevo Parangaricutiro</t>
  </si>
  <si>
    <t>Mazatlán Villa de Flores</t>
  </si>
  <si>
    <t>Chilchotla</t>
  </si>
  <si>
    <t>El Naranjo</t>
  </si>
  <si>
    <t>Santa Ana</t>
  </si>
  <si>
    <t>Santa Catarina Ayometla</t>
  </si>
  <si>
    <t>Chicontepec</t>
  </si>
  <si>
    <t>Peto</t>
  </si>
  <si>
    <t>Santa María de la Paz</t>
  </si>
  <si>
    <t>07059</t>
  </si>
  <si>
    <t>08059</t>
  </si>
  <si>
    <t>12059</t>
  </si>
  <si>
    <t>13059</t>
  </si>
  <si>
    <t>14059</t>
  </si>
  <si>
    <t>15059</t>
  </si>
  <si>
    <t>16059</t>
  </si>
  <si>
    <t>20059</t>
  </si>
  <si>
    <t>21059</t>
  </si>
  <si>
    <t>26059</t>
  </si>
  <si>
    <t>29059</t>
  </si>
  <si>
    <t>30059</t>
  </si>
  <si>
    <t>31059</t>
  </si>
  <si>
    <t>Ocosingo</t>
  </si>
  <si>
    <t>San Francisco del Oro</t>
  </si>
  <si>
    <t>Tepecoacuilco de Trujano</t>
  </si>
  <si>
    <t>Tecozautla</t>
  </si>
  <si>
    <t>Mazamitla</t>
  </si>
  <si>
    <t>Nextlalpan</t>
  </si>
  <si>
    <t>Nuevo Urecho</t>
  </si>
  <si>
    <t>Miahuatlán de Porfirio Díaz</t>
  </si>
  <si>
    <t>Chinantla</t>
  </si>
  <si>
    <t>Santa Cruz</t>
  </si>
  <si>
    <t>Santa Cruz Quilehtla</t>
  </si>
  <si>
    <t>Chinameca</t>
  </si>
  <si>
    <t>07060</t>
  </si>
  <si>
    <t>08060</t>
  </si>
  <si>
    <t>12060</t>
  </si>
  <si>
    <t>13060</t>
  </si>
  <si>
    <t>14060</t>
  </si>
  <si>
    <t>15060</t>
  </si>
  <si>
    <t>16060</t>
  </si>
  <si>
    <t>20060</t>
  </si>
  <si>
    <t>21060</t>
  </si>
  <si>
    <t>26060</t>
  </si>
  <si>
    <t>29060</t>
  </si>
  <si>
    <t>30060</t>
  </si>
  <si>
    <t>31060</t>
  </si>
  <si>
    <t>Ocotepec</t>
  </si>
  <si>
    <t>Santa Bárbara</t>
  </si>
  <si>
    <t>Tetipac</t>
  </si>
  <si>
    <t>Tenango de Doria</t>
  </si>
  <si>
    <t>Mexticacán</t>
  </si>
  <si>
    <t>Nicolás Romero</t>
  </si>
  <si>
    <t>Numarán</t>
  </si>
  <si>
    <t>Mixistlán de la Reforma</t>
  </si>
  <si>
    <t>Domingo Arenas</t>
  </si>
  <si>
    <t>Sáric</t>
  </si>
  <si>
    <t>Santa Isabel Xiloxoxtla</t>
  </si>
  <si>
    <t>Chinampa de Gorostiza</t>
  </si>
  <si>
    <t>07061</t>
  </si>
  <si>
    <t>08061</t>
  </si>
  <si>
    <t>12061</t>
  </si>
  <si>
    <t>13061</t>
  </si>
  <si>
    <t>14061</t>
  </si>
  <si>
    <t>15061</t>
  </si>
  <si>
    <t>16061</t>
  </si>
  <si>
    <t>20061</t>
  </si>
  <si>
    <t>21061</t>
  </si>
  <si>
    <t>26061</t>
  </si>
  <si>
    <t>30061</t>
  </si>
  <si>
    <t>31061</t>
  </si>
  <si>
    <t>Ocozocoautla de Espinosa</t>
  </si>
  <si>
    <t>Satevó</t>
  </si>
  <si>
    <t>Tixtla de Guerrero</t>
  </si>
  <si>
    <t>Tepeapulco</t>
  </si>
  <si>
    <t>Mezquitic</t>
  </si>
  <si>
    <t>Nopaltepec</t>
  </si>
  <si>
    <t>Monjas</t>
  </si>
  <si>
    <t>Soyopa</t>
  </si>
  <si>
    <t>Las Choapas</t>
  </si>
  <si>
    <t>Río Lagartos</t>
  </si>
  <si>
    <t>07062</t>
  </si>
  <si>
    <t>08062</t>
  </si>
  <si>
    <t>12062</t>
  </si>
  <si>
    <t>13062</t>
  </si>
  <si>
    <t>14062</t>
  </si>
  <si>
    <t>15062</t>
  </si>
  <si>
    <t>16062</t>
  </si>
  <si>
    <t>20062</t>
  </si>
  <si>
    <t>21062</t>
  </si>
  <si>
    <t>26062</t>
  </si>
  <si>
    <t>30062</t>
  </si>
  <si>
    <t>31062</t>
  </si>
  <si>
    <t>Ostuacán</t>
  </si>
  <si>
    <t>Saucillo</t>
  </si>
  <si>
    <t>Tlacoachistlahuaca</t>
  </si>
  <si>
    <t>Tepehuacán de Guerrero</t>
  </si>
  <si>
    <t>Mixtlán</t>
  </si>
  <si>
    <t>Ocoyoacac</t>
  </si>
  <si>
    <t>Pajacuarán</t>
  </si>
  <si>
    <t>Natividad</t>
  </si>
  <si>
    <t>Epatlán</t>
  </si>
  <si>
    <t>Suaqui Grande</t>
  </si>
  <si>
    <t>Chocamán</t>
  </si>
  <si>
    <t>Sacalum</t>
  </si>
  <si>
    <t>07063</t>
  </si>
  <si>
    <t>08063</t>
  </si>
  <si>
    <t>12063</t>
  </si>
  <si>
    <t>13063</t>
  </si>
  <si>
    <t>14063</t>
  </si>
  <si>
    <t>15063</t>
  </si>
  <si>
    <t>16063</t>
  </si>
  <si>
    <t>20063</t>
  </si>
  <si>
    <t>21063</t>
  </si>
  <si>
    <t>26063</t>
  </si>
  <si>
    <t>30063</t>
  </si>
  <si>
    <t>31063</t>
  </si>
  <si>
    <t>Osumacinta</t>
  </si>
  <si>
    <t>Temósachic</t>
  </si>
  <si>
    <t>Tlacoapa</t>
  </si>
  <si>
    <t>Tepeji del Río de Ocampo</t>
  </si>
  <si>
    <t>Ocotlán</t>
  </si>
  <si>
    <t>Ocuilan</t>
  </si>
  <si>
    <t>Panindícuaro</t>
  </si>
  <si>
    <t>Nazareno Etla</t>
  </si>
  <si>
    <t>Esperanza</t>
  </si>
  <si>
    <t>Tepache</t>
  </si>
  <si>
    <t>Chontla</t>
  </si>
  <si>
    <t>Samahil</t>
  </si>
  <si>
    <t>07064</t>
  </si>
  <si>
    <t>08064</t>
  </si>
  <si>
    <t>12064</t>
  </si>
  <si>
    <t>13064</t>
  </si>
  <si>
    <t>14064</t>
  </si>
  <si>
    <t>15064</t>
  </si>
  <si>
    <t>16064</t>
  </si>
  <si>
    <t>20064</t>
  </si>
  <si>
    <t>21064</t>
  </si>
  <si>
    <t>26064</t>
  </si>
  <si>
    <t>30064</t>
  </si>
  <si>
    <t>31064</t>
  </si>
  <si>
    <t>Oxchuc</t>
  </si>
  <si>
    <t>El Tule</t>
  </si>
  <si>
    <t>Tlalchapa</t>
  </si>
  <si>
    <t>Tepetitlán</t>
  </si>
  <si>
    <t>Ojuelos de Jalisco</t>
  </si>
  <si>
    <t>Parácuaro</t>
  </si>
  <si>
    <t>Nejapa de Madero</t>
  </si>
  <si>
    <t>Francisco Z. Mena</t>
  </si>
  <si>
    <t>Trincheras</t>
  </si>
  <si>
    <t>Chumatlán</t>
  </si>
  <si>
    <t>Sanahcat</t>
  </si>
  <si>
    <t>07065</t>
  </si>
  <si>
    <t>08065</t>
  </si>
  <si>
    <t>12065</t>
  </si>
  <si>
    <t>13065</t>
  </si>
  <si>
    <t>14065</t>
  </si>
  <si>
    <t>15065</t>
  </si>
  <si>
    <t>16065</t>
  </si>
  <si>
    <t>20065</t>
  </si>
  <si>
    <t>21065</t>
  </si>
  <si>
    <t>26065</t>
  </si>
  <si>
    <t>30065</t>
  </si>
  <si>
    <t>31065</t>
  </si>
  <si>
    <t>Palenque</t>
  </si>
  <si>
    <t>Urique</t>
  </si>
  <si>
    <t>Tlalixtaquilla de Maldonado</t>
  </si>
  <si>
    <t>Tetepango</t>
  </si>
  <si>
    <t>Pihuamo</t>
  </si>
  <si>
    <t>Otumba</t>
  </si>
  <si>
    <t>Paracho</t>
  </si>
  <si>
    <t>Ixpantepec Nieves</t>
  </si>
  <si>
    <t>General Felipe Ángeles</t>
  </si>
  <si>
    <t>Tubutama</t>
  </si>
  <si>
    <t>07066</t>
  </si>
  <si>
    <t>08066</t>
  </si>
  <si>
    <t>12066</t>
  </si>
  <si>
    <t>13066</t>
  </si>
  <si>
    <t>14066</t>
  </si>
  <si>
    <t>15066</t>
  </si>
  <si>
    <t>16066</t>
  </si>
  <si>
    <t>20066</t>
  </si>
  <si>
    <t>21066</t>
  </si>
  <si>
    <t>26066</t>
  </si>
  <si>
    <t>30066</t>
  </si>
  <si>
    <t>31066</t>
  </si>
  <si>
    <t>Pantelhó</t>
  </si>
  <si>
    <t>Uruachi</t>
  </si>
  <si>
    <t>Tlapa de Comonfort</t>
  </si>
  <si>
    <t>Villa de Tezontepec</t>
  </si>
  <si>
    <t>Poncitlán</t>
  </si>
  <si>
    <t>Otzoloapan</t>
  </si>
  <si>
    <t>Pátzcuaro</t>
  </si>
  <si>
    <t>Santiago Niltepec</t>
  </si>
  <si>
    <t>Ures</t>
  </si>
  <si>
    <t>Espinal</t>
  </si>
  <si>
    <t>Santa Elena</t>
  </si>
  <si>
    <t>07067</t>
  </si>
  <si>
    <t>08067</t>
  </si>
  <si>
    <t>12067</t>
  </si>
  <si>
    <t>13067</t>
  </si>
  <si>
    <t>14067</t>
  </si>
  <si>
    <t>15067</t>
  </si>
  <si>
    <t>16067</t>
  </si>
  <si>
    <t>20067</t>
  </si>
  <si>
    <t>21067</t>
  </si>
  <si>
    <t>26067</t>
  </si>
  <si>
    <t>30067</t>
  </si>
  <si>
    <t>31067</t>
  </si>
  <si>
    <t>Pantepec</t>
  </si>
  <si>
    <t>Valle de Zaragoza</t>
  </si>
  <si>
    <t>Tlapehuala</t>
  </si>
  <si>
    <t>Tezontepec de Aldama</t>
  </si>
  <si>
    <t>Puerto Vallarta</t>
  </si>
  <si>
    <t>Otzolotepec</t>
  </si>
  <si>
    <t>Penjamillo</t>
  </si>
  <si>
    <t>Oaxaca de Juárez</t>
  </si>
  <si>
    <t>Filomeno Mata</t>
  </si>
  <si>
    <t>Seyé</t>
  </si>
  <si>
    <t>07068</t>
  </si>
  <si>
    <t>08099</t>
  </si>
  <si>
    <t>12068</t>
  </si>
  <si>
    <t>13068</t>
  </si>
  <si>
    <t>14068</t>
  </si>
  <si>
    <t>15068</t>
  </si>
  <si>
    <t>16068</t>
  </si>
  <si>
    <t>20068</t>
  </si>
  <si>
    <t>21068</t>
  </si>
  <si>
    <t>26068</t>
  </si>
  <si>
    <t>30068</t>
  </si>
  <si>
    <t>31068</t>
  </si>
  <si>
    <t>Pichucalco</t>
  </si>
  <si>
    <t>La Unión de Isidoro Montes de Oca</t>
  </si>
  <si>
    <t>Tianguistengo</t>
  </si>
  <si>
    <t>Villa Purificación</t>
  </si>
  <si>
    <t>Ozumba</t>
  </si>
  <si>
    <t>Peribán</t>
  </si>
  <si>
    <t>Ocotlán de Morelos</t>
  </si>
  <si>
    <t>Hermenegildo Galeana</t>
  </si>
  <si>
    <t>Villa Pesqueira</t>
  </si>
  <si>
    <t>Fortín</t>
  </si>
  <si>
    <t>Sinanché</t>
  </si>
  <si>
    <t>07069</t>
  </si>
  <si>
    <t>12069</t>
  </si>
  <si>
    <t>13069</t>
  </si>
  <si>
    <t>14069</t>
  </si>
  <si>
    <t>15069</t>
  </si>
  <si>
    <t>16069</t>
  </si>
  <si>
    <t>20069</t>
  </si>
  <si>
    <t>21069</t>
  </si>
  <si>
    <t>26069</t>
  </si>
  <si>
    <t>30069</t>
  </si>
  <si>
    <t>31069</t>
  </si>
  <si>
    <t>Pijijiapan</t>
  </si>
  <si>
    <t>Xalpatláhuac</t>
  </si>
  <si>
    <t>Tizayuca</t>
  </si>
  <si>
    <t>Quitupan</t>
  </si>
  <si>
    <t>Papalotla</t>
  </si>
  <si>
    <t>La Piedad</t>
  </si>
  <si>
    <t>La Pe</t>
  </si>
  <si>
    <t>Huaquechula</t>
  </si>
  <si>
    <t>Yécora</t>
  </si>
  <si>
    <t>Gutiérrez Zamora</t>
  </si>
  <si>
    <t>Sotuta</t>
  </si>
  <si>
    <t>07070</t>
  </si>
  <si>
    <t>12070</t>
  </si>
  <si>
    <t>13070</t>
  </si>
  <si>
    <t>14070</t>
  </si>
  <si>
    <t>15070</t>
  </si>
  <si>
    <t>16070</t>
  </si>
  <si>
    <t>20070</t>
  </si>
  <si>
    <t>21070</t>
  </si>
  <si>
    <t>26070</t>
  </si>
  <si>
    <t>30070</t>
  </si>
  <si>
    <t>31070</t>
  </si>
  <si>
    <t>El Porvenir</t>
  </si>
  <si>
    <t>Xochihuehuetlán</t>
  </si>
  <si>
    <t>Tlahuelilpan</t>
  </si>
  <si>
    <t>El Salto</t>
  </si>
  <si>
    <t>Purépero</t>
  </si>
  <si>
    <t>Pinotepa de Don Luis</t>
  </si>
  <si>
    <t>Huatlatlauca</t>
  </si>
  <si>
    <t>General Plutarco Elías Calles</t>
  </si>
  <si>
    <t>Hidalgotitlán</t>
  </si>
  <si>
    <t>Sucilá</t>
  </si>
  <si>
    <t>07071</t>
  </si>
  <si>
    <t>12071</t>
  </si>
  <si>
    <t>13071</t>
  </si>
  <si>
    <t>14071</t>
  </si>
  <si>
    <t>15071</t>
  </si>
  <si>
    <t>16071</t>
  </si>
  <si>
    <t>20071</t>
  </si>
  <si>
    <t>21071</t>
  </si>
  <si>
    <t>26071</t>
  </si>
  <si>
    <t>30071</t>
  </si>
  <si>
    <t>31071</t>
  </si>
  <si>
    <t>Villa Comaltitlán</t>
  </si>
  <si>
    <t>Xochistlahuaca</t>
  </si>
  <si>
    <t>Tlahuiltepa</t>
  </si>
  <si>
    <t>San Cristóbal de la Barranca</t>
  </si>
  <si>
    <t>Polotitlán</t>
  </si>
  <si>
    <t>Puruándiro</t>
  </si>
  <si>
    <t>Pluma Hidalgo</t>
  </si>
  <si>
    <t>Huauchinango</t>
  </si>
  <si>
    <t>Huatusco</t>
  </si>
  <si>
    <t>Sudzal</t>
  </si>
  <si>
    <t>07072</t>
  </si>
  <si>
    <t>12072</t>
  </si>
  <si>
    <t>13072</t>
  </si>
  <si>
    <t>14072</t>
  </si>
  <si>
    <t>15072</t>
  </si>
  <si>
    <t>16072</t>
  </si>
  <si>
    <t>20072</t>
  </si>
  <si>
    <t>21072</t>
  </si>
  <si>
    <t>26072</t>
  </si>
  <si>
    <t>30072</t>
  </si>
  <si>
    <t>31072</t>
  </si>
  <si>
    <t>Pueblo Nuevo Solistahuacán</t>
  </si>
  <si>
    <t>Zapotitlán Tablas</t>
  </si>
  <si>
    <t>Tlanalapa</t>
  </si>
  <si>
    <t>San Diego de Alejandría</t>
  </si>
  <si>
    <t>Queréndaro</t>
  </si>
  <si>
    <t>San José del Progreso</t>
  </si>
  <si>
    <t>San Ignacio Río Muerto</t>
  </si>
  <si>
    <t>Huayacocotla</t>
  </si>
  <si>
    <t>Suma</t>
  </si>
  <si>
    <t>07073</t>
  </si>
  <si>
    <t>12073</t>
  </si>
  <si>
    <t>13073</t>
  </si>
  <si>
    <t>14073</t>
  </si>
  <si>
    <t>15073</t>
  </si>
  <si>
    <t>16073</t>
  </si>
  <si>
    <t>20073</t>
  </si>
  <si>
    <t>21073</t>
  </si>
  <si>
    <t>30073</t>
  </si>
  <si>
    <t>31073</t>
  </si>
  <si>
    <t>Zirándaro</t>
  </si>
  <si>
    <t>Tlanchinol</t>
  </si>
  <si>
    <t>San Juan de los Lagos</t>
  </si>
  <si>
    <t>San Antonio la Isla</t>
  </si>
  <si>
    <t>Quiroga</t>
  </si>
  <si>
    <t>Putla Villa de Guerrero</t>
  </si>
  <si>
    <t>Huehuetlán el Chico</t>
  </si>
  <si>
    <t>Hueyapan de Ocampo</t>
  </si>
  <si>
    <t>Tahdziú</t>
  </si>
  <si>
    <t>07074</t>
  </si>
  <si>
    <t>12074</t>
  </si>
  <si>
    <t>13074</t>
  </si>
  <si>
    <t>14074</t>
  </si>
  <si>
    <t>15074</t>
  </si>
  <si>
    <t>16074</t>
  </si>
  <si>
    <t>20074</t>
  </si>
  <si>
    <t>21074</t>
  </si>
  <si>
    <t>30074</t>
  </si>
  <si>
    <t>31074</t>
  </si>
  <si>
    <t>Reforma</t>
  </si>
  <si>
    <t>Zitlala</t>
  </si>
  <si>
    <t>Tlaxcoapan</t>
  </si>
  <si>
    <t>San Julián</t>
  </si>
  <si>
    <t>San Felipe del Progreso</t>
  </si>
  <si>
    <t>Cojumatlán de Régules</t>
  </si>
  <si>
    <t>Santa Catarina Quioquitani</t>
  </si>
  <si>
    <t>Huejotzingo</t>
  </si>
  <si>
    <t>Huiloapan de Cuauhtémoc</t>
  </si>
  <si>
    <t>Tahmek</t>
  </si>
  <si>
    <t>07075</t>
  </si>
  <si>
    <t>12075</t>
  </si>
  <si>
    <t>13075</t>
  </si>
  <si>
    <t>14075</t>
  </si>
  <si>
    <t>15075</t>
  </si>
  <si>
    <t>16075</t>
  </si>
  <si>
    <t>20075</t>
  </si>
  <si>
    <t>21075</t>
  </si>
  <si>
    <t>30075</t>
  </si>
  <si>
    <t>31075</t>
  </si>
  <si>
    <t>Las Rosas</t>
  </si>
  <si>
    <t>Eduardo Neri</t>
  </si>
  <si>
    <t>Tolcayuca</t>
  </si>
  <si>
    <t>San Martín de las Pirámides</t>
  </si>
  <si>
    <t>Los Reyes</t>
  </si>
  <si>
    <t>Reforma de Pineda</t>
  </si>
  <si>
    <t>Ignacio de la Llave</t>
  </si>
  <si>
    <t>Teabo</t>
  </si>
  <si>
    <t>07076</t>
  </si>
  <si>
    <t>12076</t>
  </si>
  <si>
    <t>13076</t>
  </si>
  <si>
    <t>14076</t>
  </si>
  <si>
    <t>15076</t>
  </si>
  <si>
    <t>16076</t>
  </si>
  <si>
    <t>20076</t>
  </si>
  <si>
    <t>21076</t>
  </si>
  <si>
    <t>30076</t>
  </si>
  <si>
    <t>31076</t>
  </si>
  <si>
    <t>Sabanilla</t>
  </si>
  <si>
    <t>Acatepec</t>
  </si>
  <si>
    <t>Tula de Allende</t>
  </si>
  <si>
    <t>San Martín de Bolaños</t>
  </si>
  <si>
    <t>San Mateo Atenco</t>
  </si>
  <si>
    <t>Sahuayo</t>
  </si>
  <si>
    <t>La Reforma</t>
  </si>
  <si>
    <t>Hueytamalco</t>
  </si>
  <si>
    <t>Ilamatlán</t>
  </si>
  <si>
    <t>Tecoh</t>
  </si>
  <si>
    <t>07077</t>
  </si>
  <si>
    <t>12077</t>
  </si>
  <si>
    <t>13077</t>
  </si>
  <si>
    <t>14077</t>
  </si>
  <si>
    <t>15077</t>
  </si>
  <si>
    <t>16077</t>
  </si>
  <si>
    <t>20077</t>
  </si>
  <si>
    <t>21077</t>
  </si>
  <si>
    <t>30077</t>
  </si>
  <si>
    <t>31077</t>
  </si>
  <si>
    <t>Salto de Agua</t>
  </si>
  <si>
    <t>Marquelia</t>
  </si>
  <si>
    <t>Tulancingo de Bravo</t>
  </si>
  <si>
    <t>San Martín Hidalgo</t>
  </si>
  <si>
    <t>San Simón de Guerrero</t>
  </si>
  <si>
    <t>San Lucas</t>
  </si>
  <si>
    <t>Reyes Etla</t>
  </si>
  <si>
    <t>Hueytlalpan</t>
  </si>
  <si>
    <t>Isla</t>
  </si>
  <si>
    <t>Tekal de Venegas</t>
  </si>
  <si>
    <t>07078</t>
  </si>
  <si>
    <t>12078</t>
  </si>
  <si>
    <t>13078</t>
  </si>
  <si>
    <t>14078</t>
  </si>
  <si>
    <t>15078</t>
  </si>
  <si>
    <t>16078</t>
  </si>
  <si>
    <t>20078</t>
  </si>
  <si>
    <t>21078</t>
  </si>
  <si>
    <t>30078</t>
  </si>
  <si>
    <t>31078</t>
  </si>
  <si>
    <t>San Cristóbal de las Casas</t>
  </si>
  <si>
    <t>Cochoapa el Grande</t>
  </si>
  <si>
    <t>Xochiatipan</t>
  </si>
  <si>
    <t>San Miguel el Alto</t>
  </si>
  <si>
    <t>Santo Tomás</t>
  </si>
  <si>
    <t>Santa Ana Maya</t>
  </si>
  <si>
    <t>Rojas de Cuauhtémoc</t>
  </si>
  <si>
    <t>Huitzilan de Serdán</t>
  </si>
  <si>
    <t>Ixcatepec</t>
  </si>
  <si>
    <t>Tekantó</t>
  </si>
  <si>
    <t>07079</t>
  </si>
  <si>
    <t>12079</t>
  </si>
  <si>
    <t>13079</t>
  </si>
  <si>
    <t>14079</t>
  </si>
  <si>
    <t>15079</t>
  </si>
  <si>
    <t>16079</t>
  </si>
  <si>
    <t>20079</t>
  </si>
  <si>
    <t>21079</t>
  </si>
  <si>
    <t>30079</t>
  </si>
  <si>
    <t>31079</t>
  </si>
  <si>
    <t>José Joaquín de Herrera</t>
  </si>
  <si>
    <t>Xochicoatlán</t>
  </si>
  <si>
    <t>Soyaniquilpan de Juárez</t>
  </si>
  <si>
    <t>Salvador Escalante</t>
  </si>
  <si>
    <t>Salina Cruz</t>
  </si>
  <si>
    <t>Huitziltepec</t>
  </si>
  <si>
    <t>Ixhuacán de los Reyes</t>
  </si>
  <si>
    <t>Tekax</t>
  </si>
  <si>
    <t>07080</t>
  </si>
  <si>
    <t>12080</t>
  </si>
  <si>
    <t>13080</t>
  </si>
  <si>
    <t>14080</t>
  </si>
  <si>
    <t>15080</t>
  </si>
  <si>
    <t>16080</t>
  </si>
  <si>
    <t>20080</t>
  </si>
  <si>
    <t>21080</t>
  </si>
  <si>
    <t>30080</t>
  </si>
  <si>
    <t>31080</t>
  </si>
  <si>
    <t>Siltepec</t>
  </si>
  <si>
    <t>Juchitán</t>
  </si>
  <si>
    <t>Yahualica</t>
  </si>
  <si>
    <t>San Sebastián del Oeste</t>
  </si>
  <si>
    <t>Sultepec</t>
  </si>
  <si>
    <t>Senguio</t>
  </si>
  <si>
    <t>San Agustín Amatengo</t>
  </si>
  <si>
    <t>Atlequizayan</t>
  </si>
  <si>
    <t>Ixhuatlán del Café</t>
  </si>
  <si>
    <t>Tekit</t>
  </si>
  <si>
    <t>07081</t>
  </si>
  <si>
    <t>12081</t>
  </si>
  <si>
    <t>13081</t>
  </si>
  <si>
    <t>14081</t>
  </si>
  <si>
    <t>15081</t>
  </si>
  <si>
    <t>16081</t>
  </si>
  <si>
    <t>20081</t>
  </si>
  <si>
    <t>21081</t>
  </si>
  <si>
    <t>30081</t>
  </si>
  <si>
    <t>31081</t>
  </si>
  <si>
    <t>Simojovel</t>
  </si>
  <si>
    <t>Iliatenco</t>
  </si>
  <si>
    <t>Zacualtipán de Ángeles</t>
  </si>
  <si>
    <t>Santa María de los Ángeles</t>
  </si>
  <si>
    <t>Tecámac</t>
  </si>
  <si>
    <t>Susupuato</t>
  </si>
  <si>
    <t>San Agustín Atenango</t>
  </si>
  <si>
    <t>Ixcamilpa de Guerrero</t>
  </si>
  <si>
    <t>Ixhuatlancillo</t>
  </si>
  <si>
    <t>Tekom</t>
  </si>
  <si>
    <t>07082</t>
  </si>
  <si>
    <t>12082</t>
  </si>
  <si>
    <t>13082</t>
  </si>
  <si>
    <t>14082</t>
  </si>
  <si>
    <t>15082</t>
  </si>
  <si>
    <t>16082</t>
  </si>
  <si>
    <t>20082</t>
  </si>
  <si>
    <t>21082</t>
  </si>
  <si>
    <t>30082</t>
  </si>
  <si>
    <t>31082</t>
  </si>
  <si>
    <t>Sitalá</t>
  </si>
  <si>
    <t>Las Vigas</t>
  </si>
  <si>
    <t>Zapotlán de Juárez</t>
  </si>
  <si>
    <t>Sayula</t>
  </si>
  <si>
    <t>Tejupilco</t>
  </si>
  <si>
    <t>Tacámbaro</t>
  </si>
  <si>
    <t>San Agustín Chayuco</t>
  </si>
  <si>
    <t>Ixcaquixtla</t>
  </si>
  <si>
    <t>Ixhuatlán del Sureste</t>
  </si>
  <si>
    <t>Telchac Pueblo</t>
  </si>
  <si>
    <t>07083</t>
  </si>
  <si>
    <t>12083</t>
  </si>
  <si>
    <t>13083</t>
  </si>
  <si>
    <t>14083</t>
  </si>
  <si>
    <t>15083</t>
  </si>
  <si>
    <t>16083</t>
  </si>
  <si>
    <t>20083</t>
  </si>
  <si>
    <t>21083</t>
  </si>
  <si>
    <t>30083</t>
  </si>
  <si>
    <t>31083</t>
  </si>
  <si>
    <t>Socoltenango</t>
  </si>
  <si>
    <t>Ñuu Savi</t>
  </si>
  <si>
    <t>Zempoala</t>
  </si>
  <si>
    <t>Tala</t>
  </si>
  <si>
    <t>Temamatla</t>
  </si>
  <si>
    <t>Tancítaro</t>
  </si>
  <si>
    <t>San Agustín de las Juntas</t>
  </si>
  <si>
    <t>Ixtacamaxtitlán</t>
  </si>
  <si>
    <t>Ixhuatlán de Madero</t>
  </si>
  <si>
    <t>Telchac Puerto</t>
  </si>
  <si>
    <t>07084</t>
  </si>
  <si>
    <t>12084</t>
  </si>
  <si>
    <t>13084</t>
  </si>
  <si>
    <t>14084</t>
  </si>
  <si>
    <t>15084</t>
  </si>
  <si>
    <t>16084</t>
  </si>
  <si>
    <t>20084</t>
  </si>
  <si>
    <t>21084</t>
  </si>
  <si>
    <t>30084</t>
  </si>
  <si>
    <t>31084</t>
  </si>
  <si>
    <t>Solosuchiapa</t>
  </si>
  <si>
    <t>Santa Cruz del Rincón</t>
  </si>
  <si>
    <t>Zimapán</t>
  </si>
  <si>
    <t>Talpa de Allende</t>
  </si>
  <si>
    <t>Temascalapa</t>
  </si>
  <si>
    <t>Tangamandapio</t>
  </si>
  <si>
    <t>San Agustín Etla</t>
  </si>
  <si>
    <t>Ixtepec</t>
  </si>
  <si>
    <t>Ixmatlahuacan</t>
  </si>
  <si>
    <t>Temax</t>
  </si>
  <si>
    <t>07085</t>
  </si>
  <si>
    <t>12085</t>
  </si>
  <si>
    <t>14085</t>
  </si>
  <si>
    <t>15085</t>
  </si>
  <si>
    <t>16085</t>
  </si>
  <si>
    <t>20085</t>
  </si>
  <si>
    <t>21085</t>
  </si>
  <si>
    <t>30085</t>
  </si>
  <si>
    <t>31085</t>
  </si>
  <si>
    <t>Soyaló</t>
  </si>
  <si>
    <t>Tamazula de Gordiano</t>
  </si>
  <si>
    <t>Temascalcingo</t>
  </si>
  <si>
    <t>Tangancícuaro</t>
  </si>
  <si>
    <t>San Agustín Loxicha</t>
  </si>
  <si>
    <t>Izúcar de Matamoros</t>
  </si>
  <si>
    <t>Ixtaczoquitlán</t>
  </si>
  <si>
    <t>Temozón</t>
  </si>
  <si>
    <t>07086</t>
  </si>
  <si>
    <t>14086</t>
  </si>
  <si>
    <t>15086</t>
  </si>
  <si>
    <t>16086</t>
  </si>
  <si>
    <t>20086</t>
  </si>
  <si>
    <t>21086</t>
  </si>
  <si>
    <t>30086</t>
  </si>
  <si>
    <t>31086</t>
  </si>
  <si>
    <t>Suchiapa</t>
  </si>
  <si>
    <t>Tapalpa</t>
  </si>
  <si>
    <t>Temascaltepec</t>
  </si>
  <si>
    <t>Tanhuato</t>
  </si>
  <si>
    <t>San Agustín Tlacotepec</t>
  </si>
  <si>
    <t>Jalpan</t>
  </si>
  <si>
    <t>Jalacingo</t>
  </si>
  <si>
    <t>Tepakán</t>
  </si>
  <si>
    <t>07087</t>
  </si>
  <si>
    <t>14087</t>
  </si>
  <si>
    <t>15087</t>
  </si>
  <si>
    <t>16087</t>
  </si>
  <si>
    <t>20087</t>
  </si>
  <si>
    <t>21087</t>
  </si>
  <si>
    <t>30087</t>
  </si>
  <si>
    <t>31087</t>
  </si>
  <si>
    <t>Suchiate</t>
  </si>
  <si>
    <t>Tecalitlán</t>
  </si>
  <si>
    <t>Temoaya</t>
  </si>
  <si>
    <t>Taretan</t>
  </si>
  <si>
    <t>San Agustín Yatareni</t>
  </si>
  <si>
    <t>Jolalpan</t>
  </si>
  <si>
    <t>Xalapa</t>
  </si>
  <si>
    <t>Tetiz</t>
  </si>
  <si>
    <t>07088</t>
  </si>
  <si>
    <t>14088</t>
  </si>
  <si>
    <t>15088</t>
  </si>
  <si>
    <t>16088</t>
  </si>
  <si>
    <t>20088</t>
  </si>
  <si>
    <t>21088</t>
  </si>
  <si>
    <t>30088</t>
  </si>
  <si>
    <t>31088</t>
  </si>
  <si>
    <t>Sunuapa</t>
  </si>
  <si>
    <t>Tecolotlán</t>
  </si>
  <si>
    <t>Tarímbaro</t>
  </si>
  <si>
    <t>San Andrés Cabecera Nueva</t>
  </si>
  <si>
    <t>Jonotla</t>
  </si>
  <si>
    <t>Jalcomulco</t>
  </si>
  <si>
    <t>Teya</t>
  </si>
  <si>
    <t>07089</t>
  </si>
  <si>
    <t>14089</t>
  </si>
  <si>
    <t>15089</t>
  </si>
  <si>
    <t>16089</t>
  </si>
  <si>
    <t>20089</t>
  </si>
  <si>
    <t>21089</t>
  </si>
  <si>
    <t>30089</t>
  </si>
  <si>
    <t>31089</t>
  </si>
  <si>
    <t>Tapachula</t>
  </si>
  <si>
    <t>Techaluta de Montenegro</t>
  </si>
  <si>
    <t>Tenango del Aire</t>
  </si>
  <si>
    <t>Tepalcatepec</t>
  </si>
  <si>
    <t>San Andrés Dinicuiti</t>
  </si>
  <si>
    <t>Jopala</t>
  </si>
  <si>
    <t>Jáltipan</t>
  </si>
  <si>
    <t>Ticul</t>
  </si>
  <si>
    <t>07090</t>
  </si>
  <si>
    <t>14090</t>
  </si>
  <si>
    <t>15090</t>
  </si>
  <si>
    <t>16090</t>
  </si>
  <si>
    <t>20090</t>
  </si>
  <si>
    <t>21090</t>
  </si>
  <si>
    <t>30090</t>
  </si>
  <si>
    <t>31090</t>
  </si>
  <si>
    <t>Tapalapa</t>
  </si>
  <si>
    <t>Tenamaxtlán</t>
  </si>
  <si>
    <t>Tenango del Valle</t>
  </si>
  <si>
    <t>Tingambato</t>
  </si>
  <si>
    <t>San Andrés Huaxpaltepec</t>
  </si>
  <si>
    <t>Juan C. Bonilla</t>
  </si>
  <si>
    <t>Jamapa</t>
  </si>
  <si>
    <t>Timucuy</t>
  </si>
  <si>
    <t>07091</t>
  </si>
  <si>
    <t>14091</t>
  </si>
  <si>
    <t>15091</t>
  </si>
  <si>
    <t>16091</t>
  </si>
  <si>
    <t>20091</t>
  </si>
  <si>
    <t>21091</t>
  </si>
  <si>
    <t>30091</t>
  </si>
  <si>
    <t>31091</t>
  </si>
  <si>
    <t>Tapilula</t>
  </si>
  <si>
    <t>Teocaltiche</t>
  </si>
  <si>
    <t>Teoloyucan</t>
  </si>
  <si>
    <t>Tingüindín</t>
  </si>
  <si>
    <t>San Andrés Huayápam</t>
  </si>
  <si>
    <t>Juan Galindo</t>
  </si>
  <si>
    <t>Jesús Carranza</t>
  </si>
  <si>
    <t>Tinum</t>
  </si>
  <si>
    <t>07092</t>
  </si>
  <si>
    <t>14092</t>
  </si>
  <si>
    <t>15092</t>
  </si>
  <si>
    <t>16092</t>
  </si>
  <si>
    <t>20092</t>
  </si>
  <si>
    <t>21092</t>
  </si>
  <si>
    <t>30092</t>
  </si>
  <si>
    <t>31092</t>
  </si>
  <si>
    <t>Tecpatán</t>
  </si>
  <si>
    <t>Teocuitatlán de Corona</t>
  </si>
  <si>
    <t>Teotihuacán</t>
  </si>
  <si>
    <t>Tiquicheo de Nicolás Romero</t>
  </si>
  <si>
    <t>San Andrés Ixtlahuaca</t>
  </si>
  <si>
    <t>Juan N. Méndez</t>
  </si>
  <si>
    <t>Xico</t>
  </si>
  <si>
    <t>Tixcacalcupul</t>
  </si>
  <si>
    <t>07093</t>
  </si>
  <si>
    <t>14093</t>
  </si>
  <si>
    <t>15093</t>
  </si>
  <si>
    <t>16093</t>
  </si>
  <si>
    <t>20093</t>
  </si>
  <si>
    <t>21093</t>
  </si>
  <si>
    <t>30093</t>
  </si>
  <si>
    <t>31093</t>
  </si>
  <si>
    <t>Tenejapa</t>
  </si>
  <si>
    <t>Tepatitlán de Morelos</t>
  </si>
  <si>
    <t>Tepetlaoxtoc</t>
  </si>
  <si>
    <t>Tlalpujahua</t>
  </si>
  <si>
    <t>San Andrés Lagunas</t>
  </si>
  <si>
    <t>Lafragua</t>
  </si>
  <si>
    <t>Tixkokob</t>
  </si>
  <si>
    <t>07094</t>
  </si>
  <si>
    <t>14094</t>
  </si>
  <si>
    <t>15094</t>
  </si>
  <si>
    <t>16094</t>
  </si>
  <si>
    <t>20094</t>
  </si>
  <si>
    <t>21094</t>
  </si>
  <si>
    <t>30094</t>
  </si>
  <si>
    <t>31094</t>
  </si>
  <si>
    <t>Teopisca</t>
  </si>
  <si>
    <t>Tequila</t>
  </si>
  <si>
    <t>Tepetlixpa</t>
  </si>
  <si>
    <t>Tlazazalca</t>
  </si>
  <si>
    <t>San Andrés Nuxiño</t>
  </si>
  <si>
    <t>Libres</t>
  </si>
  <si>
    <t>Juan Rodríguez Clara</t>
  </si>
  <si>
    <t>Tixmehuac</t>
  </si>
  <si>
    <t>07096</t>
  </si>
  <si>
    <t>14095</t>
  </si>
  <si>
    <t>15095</t>
  </si>
  <si>
    <t>16095</t>
  </si>
  <si>
    <t>20095</t>
  </si>
  <si>
    <t>21095</t>
  </si>
  <si>
    <t>30095</t>
  </si>
  <si>
    <t>31095</t>
  </si>
  <si>
    <t>Tila</t>
  </si>
  <si>
    <t>Teuchitlán</t>
  </si>
  <si>
    <t>Tepotzotlán</t>
  </si>
  <si>
    <t>Tocumbo</t>
  </si>
  <si>
    <t>San Andrés Paxtlán</t>
  </si>
  <si>
    <t>La Magdalena Tlatlauquitepec</t>
  </si>
  <si>
    <t>Juchique de Ferrer</t>
  </si>
  <si>
    <t>Tixpéhual</t>
  </si>
  <si>
    <t>07097</t>
  </si>
  <si>
    <t>14096</t>
  </si>
  <si>
    <t>15096</t>
  </si>
  <si>
    <t>16096</t>
  </si>
  <si>
    <t>20096</t>
  </si>
  <si>
    <t>21096</t>
  </si>
  <si>
    <t>30096</t>
  </si>
  <si>
    <t>31096</t>
  </si>
  <si>
    <t>Tonalá</t>
  </si>
  <si>
    <t>Tizapán el Alto</t>
  </si>
  <si>
    <t>Tequixquiac</t>
  </si>
  <si>
    <t>Tumbiscatío</t>
  </si>
  <si>
    <t>San Andrés Sinaxtla</t>
  </si>
  <si>
    <t>Mazapiltepec de Juárez</t>
  </si>
  <si>
    <t>Landero y Coss</t>
  </si>
  <si>
    <t>Tizimín</t>
  </si>
  <si>
    <t>07098</t>
  </si>
  <si>
    <t>14097</t>
  </si>
  <si>
    <t>15097</t>
  </si>
  <si>
    <t>16097</t>
  </si>
  <si>
    <t>20097</t>
  </si>
  <si>
    <t>21097</t>
  </si>
  <si>
    <t>30097</t>
  </si>
  <si>
    <t>31097</t>
  </si>
  <si>
    <t>Totolapa</t>
  </si>
  <si>
    <t>Tlajomulco de Zúñiga</t>
  </si>
  <si>
    <t>Texcaltitlán</t>
  </si>
  <si>
    <t>Turicato</t>
  </si>
  <si>
    <t>San Andrés Solaga</t>
  </si>
  <si>
    <t>Mixtla</t>
  </si>
  <si>
    <t>Lerdo de Tejada</t>
  </si>
  <si>
    <t>Tunkás</t>
  </si>
  <si>
    <t>07099</t>
  </si>
  <si>
    <t>14098</t>
  </si>
  <si>
    <t>15098</t>
  </si>
  <si>
    <t>16098</t>
  </si>
  <si>
    <t>20098</t>
  </si>
  <si>
    <t>21098</t>
  </si>
  <si>
    <t>30098</t>
  </si>
  <si>
    <t>31098</t>
  </si>
  <si>
    <t>La Trinitaria</t>
  </si>
  <si>
    <t>San Pedro Tlaquepaque</t>
  </si>
  <si>
    <t>Texcalyacac</t>
  </si>
  <si>
    <t>San Andrés Teotilálpam</t>
  </si>
  <si>
    <t>Molcaxac</t>
  </si>
  <si>
    <t>Tzucacab</t>
  </si>
  <si>
    <t>07100</t>
  </si>
  <si>
    <t>14099</t>
  </si>
  <si>
    <t>15099</t>
  </si>
  <si>
    <t>16099</t>
  </si>
  <si>
    <t>20099</t>
  </si>
  <si>
    <t>21099</t>
  </si>
  <si>
    <t>30099</t>
  </si>
  <si>
    <t>31099</t>
  </si>
  <si>
    <t>Tumbalá</t>
  </si>
  <si>
    <t>Texcoco</t>
  </si>
  <si>
    <t>Tuzantla</t>
  </si>
  <si>
    <t>San Andrés Tepetlapa</t>
  </si>
  <si>
    <t>Cañada Morelos</t>
  </si>
  <si>
    <t>Maltrata</t>
  </si>
  <si>
    <t>Uayma</t>
  </si>
  <si>
    <t>07101</t>
  </si>
  <si>
    <t>14100</t>
  </si>
  <si>
    <t>15100</t>
  </si>
  <si>
    <t>16100</t>
  </si>
  <si>
    <t>20100</t>
  </si>
  <si>
    <t>21100</t>
  </si>
  <si>
    <t>30100</t>
  </si>
  <si>
    <t>31100</t>
  </si>
  <si>
    <t>Tuxtla Gutiérrez</t>
  </si>
  <si>
    <t>Tomatlán</t>
  </si>
  <si>
    <t>Tezoyuca</t>
  </si>
  <si>
    <t>Tzintzuntzan</t>
  </si>
  <si>
    <t>San Andrés Yaá</t>
  </si>
  <si>
    <t>Naupan</t>
  </si>
  <si>
    <t>Manlio Fabio Altamirano</t>
  </si>
  <si>
    <t>Ucú</t>
  </si>
  <si>
    <t>07102</t>
  </si>
  <si>
    <t>14101</t>
  </si>
  <si>
    <t>15101</t>
  </si>
  <si>
    <t>16101</t>
  </si>
  <si>
    <t>20101</t>
  </si>
  <si>
    <t>21101</t>
  </si>
  <si>
    <t>30101</t>
  </si>
  <si>
    <t>31101</t>
  </si>
  <si>
    <t>Tuxtla Chico</t>
  </si>
  <si>
    <t>Tianguistenco</t>
  </si>
  <si>
    <t>Tzitzio</t>
  </si>
  <si>
    <t>San Andrés Zabache</t>
  </si>
  <si>
    <t>Nauzontla</t>
  </si>
  <si>
    <t>Mariano Escobedo</t>
  </si>
  <si>
    <t>Umán</t>
  </si>
  <si>
    <t>07103</t>
  </si>
  <si>
    <t>14102</t>
  </si>
  <si>
    <t>15102</t>
  </si>
  <si>
    <t>16102</t>
  </si>
  <si>
    <t>20102</t>
  </si>
  <si>
    <t>21102</t>
  </si>
  <si>
    <t>30102</t>
  </si>
  <si>
    <t>31102</t>
  </si>
  <si>
    <t>Tuzantán</t>
  </si>
  <si>
    <t>Tonaya</t>
  </si>
  <si>
    <t>Timilpan</t>
  </si>
  <si>
    <t>Uruapan</t>
  </si>
  <si>
    <t>San Andrés Zautla</t>
  </si>
  <si>
    <t>Nealtican</t>
  </si>
  <si>
    <t>Martínez de la Torre</t>
  </si>
  <si>
    <t>Valladolid</t>
  </si>
  <si>
    <t>07104</t>
  </si>
  <si>
    <t>14103</t>
  </si>
  <si>
    <t>15103</t>
  </si>
  <si>
    <t>16103</t>
  </si>
  <si>
    <t>20103</t>
  </si>
  <si>
    <t>21103</t>
  </si>
  <si>
    <t>30103</t>
  </si>
  <si>
    <t>31103</t>
  </si>
  <si>
    <t>Tzimol</t>
  </si>
  <si>
    <t>Tonila</t>
  </si>
  <si>
    <t>Tlalmanalco</t>
  </si>
  <si>
    <t>San Antonino Castillo Velasco</t>
  </si>
  <si>
    <t>Nicolás Bravo</t>
  </si>
  <si>
    <t>Mecatlán</t>
  </si>
  <si>
    <t>Xocchel</t>
  </si>
  <si>
    <t>07105</t>
  </si>
  <si>
    <t>14104</t>
  </si>
  <si>
    <t>15104</t>
  </si>
  <si>
    <t>16104</t>
  </si>
  <si>
    <t>20104</t>
  </si>
  <si>
    <t>21104</t>
  </si>
  <si>
    <t>30104</t>
  </si>
  <si>
    <t>31104</t>
  </si>
  <si>
    <t>Unión Juárez</t>
  </si>
  <si>
    <t>Totatiche</t>
  </si>
  <si>
    <t>Tlalnepantla de Baz</t>
  </si>
  <si>
    <t>Villamar</t>
  </si>
  <si>
    <t>San Antonino el Alto</t>
  </si>
  <si>
    <t>Nopalucan</t>
  </si>
  <si>
    <t>Mecayapan</t>
  </si>
  <si>
    <t>Yaxcabá</t>
  </si>
  <si>
    <t>07106</t>
  </si>
  <si>
    <t>14105</t>
  </si>
  <si>
    <t>15105</t>
  </si>
  <si>
    <t>16105</t>
  </si>
  <si>
    <t>20105</t>
  </si>
  <si>
    <t>21105</t>
  </si>
  <si>
    <t>30105</t>
  </si>
  <si>
    <t>31105</t>
  </si>
  <si>
    <t>Tototlán</t>
  </si>
  <si>
    <t>Tlatlaya</t>
  </si>
  <si>
    <t>Vista Hermosa</t>
  </si>
  <si>
    <t>San Antonino Monte Verde</t>
  </si>
  <si>
    <t>Medellín de Bravo</t>
  </si>
  <si>
    <t>Yaxkukul</t>
  </si>
  <si>
    <t>07107</t>
  </si>
  <si>
    <t>14106</t>
  </si>
  <si>
    <t>15106</t>
  </si>
  <si>
    <t>16106</t>
  </si>
  <si>
    <t>20106</t>
  </si>
  <si>
    <t>21106</t>
  </si>
  <si>
    <t>30106</t>
  </si>
  <si>
    <t>31106</t>
  </si>
  <si>
    <t>Villa Corzo</t>
  </si>
  <si>
    <t>Tuxcacuesco</t>
  </si>
  <si>
    <t>Toluca</t>
  </si>
  <si>
    <t>Yurécuaro</t>
  </si>
  <si>
    <t>San Antonio Acutla</t>
  </si>
  <si>
    <t>Ocoyucan</t>
  </si>
  <si>
    <t>Miahuatlán</t>
  </si>
  <si>
    <t>Yobaín</t>
  </si>
  <si>
    <t>07108</t>
  </si>
  <si>
    <t>14107</t>
  </si>
  <si>
    <t>15107</t>
  </si>
  <si>
    <t>16107</t>
  </si>
  <si>
    <t>20107</t>
  </si>
  <si>
    <t>21107</t>
  </si>
  <si>
    <t>30107</t>
  </si>
  <si>
    <t>Villaflores</t>
  </si>
  <si>
    <t>Tuxcueca</t>
  </si>
  <si>
    <t>Tonatico</t>
  </si>
  <si>
    <t>Zacapu</t>
  </si>
  <si>
    <t>San Antonio de la Cal</t>
  </si>
  <si>
    <t>Olintla</t>
  </si>
  <si>
    <t>Las Minas</t>
  </si>
  <si>
    <t>07109</t>
  </si>
  <si>
    <t>14108</t>
  </si>
  <si>
    <t>15108</t>
  </si>
  <si>
    <t>16108</t>
  </si>
  <si>
    <t>20108</t>
  </si>
  <si>
    <t>21108</t>
  </si>
  <si>
    <t>30108</t>
  </si>
  <si>
    <t>Yajalón</t>
  </si>
  <si>
    <t>Tultepec</t>
  </si>
  <si>
    <t>Zamora</t>
  </si>
  <si>
    <t>San Antonio Huitepec</t>
  </si>
  <si>
    <t>Oriental</t>
  </si>
  <si>
    <t>07110</t>
  </si>
  <si>
    <t>14109</t>
  </si>
  <si>
    <t>15109</t>
  </si>
  <si>
    <t>16109</t>
  </si>
  <si>
    <t>20109</t>
  </si>
  <si>
    <t>21109</t>
  </si>
  <si>
    <t>30109</t>
  </si>
  <si>
    <t>Unión de San Antonio</t>
  </si>
  <si>
    <t>Tultitlán</t>
  </si>
  <si>
    <t>Zináparo</t>
  </si>
  <si>
    <t>San Antonio Nanahuatípam</t>
  </si>
  <si>
    <t>Pahuatlán</t>
  </si>
  <si>
    <t>Misantla</t>
  </si>
  <si>
    <t>07111</t>
  </si>
  <si>
    <t>14110</t>
  </si>
  <si>
    <t>15110</t>
  </si>
  <si>
    <t>16110</t>
  </si>
  <si>
    <t>20110</t>
  </si>
  <si>
    <t>21110</t>
  </si>
  <si>
    <t>30110</t>
  </si>
  <si>
    <t>Zinacantán</t>
  </si>
  <si>
    <t>Unión de Tula</t>
  </si>
  <si>
    <t>Valle de Bravo</t>
  </si>
  <si>
    <t>Zinapécuaro</t>
  </si>
  <si>
    <t>San Antonio Sinicahua</t>
  </si>
  <si>
    <t>Palmar de Bravo</t>
  </si>
  <si>
    <t>Mixtla de Altamirano</t>
  </si>
  <si>
    <t>07112</t>
  </si>
  <si>
    <t>14111</t>
  </si>
  <si>
    <t>15111</t>
  </si>
  <si>
    <t>16111</t>
  </si>
  <si>
    <t>20111</t>
  </si>
  <si>
    <t>21111</t>
  </si>
  <si>
    <t>30111</t>
  </si>
  <si>
    <t>San Juan Cancuc</t>
  </si>
  <si>
    <t>Valle de Guadalupe</t>
  </si>
  <si>
    <t>Villa de Allende</t>
  </si>
  <si>
    <t>Ziracuaretiro</t>
  </si>
  <si>
    <t>San Antonio Tepetlapa</t>
  </si>
  <si>
    <t>Moloacán</t>
  </si>
  <si>
    <t>07113</t>
  </si>
  <si>
    <t>14112</t>
  </si>
  <si>
    <t>15112</t>
  </si>
  <si>
    <t>16112</t>
  </si>
  <si>
    <t>20112</t>
  </si>
  <si>
    <t>21112</t>
  </si>
  <si>
    <t>30112</t>
  </si>
  <si>
    <t>Valle de Juárez</t>
  </si>
  <si>
    <t>Villa del Carbón</t>
  </si>
  <si>
    <t>Zitácuaro</t>
  </si>
  <si>
    <t>San Baltazar Chichicápam</t>
  </si>
  <si>
    <t>Petlalcingo</t>
  </si>
  <si>
    <t>Naolinco</t>
  </si>
  <si>
    <t>07114</t>
  </si>
  <si>
    <t>14113</t>
  </si>
  <si>
    <t>15113</t>
  </si>
  <si>
    <t>16113</t>
  </si>
  <si>
    <t>20113</t>
  </si>
  <si>
    <t>21113</t>
  </si>
  <si>
    <t>30113</t>
  </si>
  <si>
    <t>Benemérito de las Américas</t>
  </si>
  <si>
    <t>San Gabriel</t>
  </si>
  <si>
    <t>Villa Guerrero</t>
  </si>
  <si>
    <t>José Sixto Verduzco</t>
  </si>
  <si>
    <t>San Baltazar Loxicha</t>
  </si>
  <si>
    <t>Piaxtla</t>
  </si>
  <si>
    <t>Naranjal</t>
  </si>
  <si>
    <t>07115</t>
  </si>
  <si>
    <t>14114</t>
  </si>
  <si>
    <t>15114</t>
  </si>
  <si>
    <t>20114</t>
  </si>
  <si>
    <t>21114</t>
  </si>
  <si>
    <t>30114</t>
  </si>
  <si>
    <t>Maravilla Tenejapa</t>
  </si>
  <si>
    <t>Villa Corona</t>
  </si>
  <si>
    <t>Villa Victoria</t>
  </si>
  <si>
    <t>San Baltazar Yatzachi el Bajo</t>
  </si>
  <si>
    <t>Nautla</t>
  </si>
  <si>
    <t>07116</t>
  </si>
  <si>
    <t>14115</t>
  </si>
  <si>
    <t>15115</t>
  </si>
  <si>
    <t>20115</t>
  </si>
  <si>
    <t>21115</t>
  </si>
  <si>
    <t>30115</t>
  </si>
  <si>
    <t>Marqués de Comillas</t>
  </si>
  <si>
    <t>Xonacatlán</t>
  </si>
  <si>
    <t>San Bartolo Coyotepec</t>
  </si>
  <si>
    <t>Quecholac</t>
  </si>
  <si>
    <t>07117</t>
  </si>
  <si>
    <t>14116</t>
  </si>
  <si>
    <t>15116</t>
  </si>
  <si>
    <t>20116</t>
  </si>
  <si>
    <t>21116</t>
  </si>
  <si>
    <t>30116</t>
  </si>
  <si>
    <t>Montecristo de Guerrero</t>
  </si>
  <si>
    <t>Zacazonapan</t>
  </si>
  <si>
    <t>San Bartolomé Ayautla</t>
  </si>
  <si>
    <t>Quimixtlán</t>
  </si>
  <si>
    <t>Oluta</t>
  </si>
  <si>
    <t>07118</t>
  </si>
  <si>
    <t>14117</t>
  </si>
  <si>
    <t>15117</t>
  </si>
  <si>
    <t>20117</t>
  </si>
  <si>
    <t>21117</t>
  </si>
  <si>
    <t>30117</t>
  </si>
  <si>
    <t>San Andrés Duraznal</t>
  </si>
  <si>
    <t>Cañadas de Obregón</t>
  </si>
  <si>
    <t>Zacualpan</t>
  </si>
  <si>
    <t>San Bartolomé Loxicha</t>
  </si>
  <si>
    <t>Rafael Lara Grajales</t>
  </si>
  <si>
    <t>Omealca</t>
  </si>
  <si>
    <t>07119</t>
  </si>
  <si>
    <t>14118</t>
  </si>
  <si>
    <t>15118</t>
  </si>
  <si>
    <t>20118</t>
  </si>
  <si>
    <t>21118</t>
  </si>
  <si>
    <t>30118</t>
  </si>
  <si>
    <t>Santiago el Pinar</t>
  </si>
  <si>
    <t>Yahualica de González Gallo</t>
  </si>
  <si>
    <t>Zinacantepec</t>
  </si>
  <si>
    <t>San Bartolomé Quialana</t>
  </si>
  <si>
    <t>Los Reyes de Juárez</t>
  </si>
  <si>
    <t>Orizaba</t>
  </si>
  <si>
    <t>07120</t>
  </si>
  <si>
    <t>14119</t>
  </si>
  <si>
    <t>15119</t>
  </si>
  <si>
    <t>20119</t>
  </si>
  <si>
    <t>21119</t>
  </si>
  <si>
    <t>30119</t>
  </si>
  <si>
    <t>Capitán Luis Ángel Vidal</t>
  </si>
  <si>
    <t>Zacoalco de Torres</t>
  </si>
  <si>
    <t>Zumpahuacán</t>
  </si>
  <si>
    <t>San Bartolomé Yucuañe</t>
  </si>
  <si>
    <t>San Andrés Cholula</t>
  </si>
  <si>
    <t>Otatitlán</t>
  </si>
  <si>
    <t>07121</t>
  </si>
  <si>
    <t>14120</t>
  </si>
  <si>
    <t>15120</t>
  </si>
  <si>
    <t>20120</t>
  </si>
  <si>
    <t>21120</t>
  </si>
  <si>
    <t>30120</t>
  </si>
  <si>
    <t>Rincón Chamula San Pedro</t>
  </si>
  <si>
    <t>Zapopan</t>
  </si>
  <si>
    <t>Zumpango</t>
  </si>
  <si>
    <t>San Bartolomé Zoogocho</t>
  </si>
  <si>
    <t>San Antonio Cañada</t>
  </si>
  <si>
    <t>Oteapan</t>
  </si>
  <si>
    <t>07122</t>
  </si>
  <si>
    <t>14121</t>
  </si>
  <si>
    <t>15121</t>
  </si>
  <si>
    <t>20121</t>
  </si>
  <si>
    <t>21121</t>
  </si>
  <si>
    <t>30121</t>
  </si>
  <si>
    <t>El Parral</t>
  </si>
  <si>
    <t>Zapotiltic</t>
  </si>
  <si>
    <t>Cuautitlán Izcalli</t>
  </si>
  <si>
    <t>San Bartolo Soyaltepec</t>
  </si>
  <si>
    <t>San Diego la Mesa Tochimiltzingo</t>
  </si>
  <si>
    <t>Ozuluama de Mascareñas</t>
  </si>
  <si>
    <t>07123</t>
  </si>
  <si>
    <t>14122</t>
  </si>
  <si>
    <t>15122</t>
  </si>
  <si>
    <t>20122</t>
  </si>
  <si>
    <t>21122</t>
  </si>
  <si>
    <t>30122</t>
  </si>
  <si>
    <t>Zapotitlán de Vadillo</t>
  </si>
  <si>
    <t>Valle de Chalco Solidaridad</t>
  </si>
  <si>
    <t>San Bartolo Yautepec</t>
  </si>
  <si>
    <t>San Felipe Teotlalcingo</t>
  </si>
  <si>
    <t>Pajapan</t>
  </si>
  <si>
    <t>07124</t>
  </si>
  <si>
    <t>14123</t>
  </si>
  <si>
    <t>15123</t>
  </si>
  <si>
    <t>20123</t>
  </si>
  <si>
    <t>21123</t>
  </si>
  <si>
    <t>30123</t>
  </si>
  <si>
    <t>Mezcalapa</t>
  </si>
  <si>
    <t>Zapotlán del Rey</t>
  </si>
  <si>
    <t>Luvianos</t>
  </si>
  <si>
    <t>San Bernardo Mixtepec</t>
  </si>
  <si>
    <t>San Felipe Tepatlán</t>
  </si>
  <si>
    <t>07125</t>
  </si>
  <si>
    <t>14124</t>
  </si>
  <si>
    <t>15124</t>
  </si>
  <si>
    <t>20124</t>
  </si>
  <si>
    <t>21124</t>
  </si>
  <si>
    <t>30124</t>
  </si>
  <si>
    <t>Honduras de la Sierra</t>
  </si>
  <si>
    <t>Zapotlanejo</t>
  </si>
  <si>
    <t>San José del Rincón</t>
  </si>
  <si>
    <t>San Blas Atempa</t>
  </si>
  <si>
    <t>San Gabriel Chilac</t>
  </si>
  <si>
    <t>Papantla</t>
  </si>
  <si>
    <t>07999</t>
  </si>
  <si>
    <t>14125</t>
  </si>
  <si>
    <t>15125</t>
  </si>
  <si>
    <t>20125</t>
  </si>
  <si>
    <t>21125</t>
  </si>
  <si>
    <t>30125</t>
  </si>
  <si>
    <t>San Ignacio Cerro Gordo</t>
  </si>
  <si>
    <t>Tonanitla</t>
  </si>
  <si>
    <t>San Carlos Yautepec</t>
  </si>
  <si>
    <t>San Gregorio Atzompa</t>
  </si>
  <si>
    <t>Paso del Macho</t>
  </si>
  <si>
    <t>20126</t>
  </si>
  <si>
    <t>21126</t>
  </si>
  <si>
    <t>30126</t>
  </si>
  <si>
    <t>San Cristóbal Amatlán</t>
  </si>
  <si>
    <t>San Jerónimo Tecuanipan</t>
  </si>
  <si>
    <t>Paso de Ovejas</t>
  </si>
  <si>
    <t>20127</t>
  </si>
  <si>
    <t>21127</t>
  </si>
  <si>
    <t>30127</t>
  </si>
  <si>
    <t>San Cristóbal Amoltepec</t>
  </si>
  <si>
    <t>San Jerónimo Xayacatlán</t>
  </si>
  <si>
    <t>La Perla</t>
  </si>
  <si>
    <t>20128</t>
  </si>
  <si>
    <t>21128</t>
  </si>
  <si>
    <t>30128</t>
  </si>
  <si>
    <t>San Cristóbal Lachirioag</t>
  </si>
  <si>
    <t>San José Chiapa</t>
  </si>
  <si>
    <t>Perote</t>
  </si>
  <si>
    <t>20129</t>
  </si>
  <si>
    <t>21129</t>
  </si>
  <si>
    <t>30129</t>
  </si>
  <si>
    <t>San Cristóbal Suchixtlahuaca</t>
  </si>
  <si>
    <t>San José Miahuatlán</t>
  </si>
  <si>
    <t>Platón Sánchez</t>
  </si>
  <si>
    <t>20130</t>
  </si>
  <si>
    <t>21130</t>
  </si>
  <si>
    <t>30130</t>
  </si>
  <si>
    <t>San Dionisio del Mar</t>
  </si>
  <si>
    <t>San Juan Atenco</t>
  </si>
  <si>
    <t>Playa Vicente</t>
  </si>
  <si>
    <t>20131</t>
  </si>
  <si>
    <t>21131</t>
  </si>
  <si>
    <t>30131</t>
  </si>
  <si>
    <t>San Dionisio Ocotepec</t>
  </si>
  <si>
    <t>San Juan Atzompa</t>
  </si>
  <si>
    <t>Poza Rica de Hidalgo</t>
  </si>
  <si>
    <t>20132</t>
  </si>
  <si>
    <t>21132</t>
  </si>
  <si>
    <t>30132</t>
  </si>
  <si>
    <t>San Dionisio Ocotlán</t>
  </si>
  <si>
    <t>San Martín Texmelucan</t>
  </si>
  <si>
    <t>Las Vigas de Ramírez</t>
  </si>
  <si>
    <t>20133</t>
  </si>
  <si>
    <t>21133</t>
  </si>
  <si>
    <t>30133</t>
  </si>
  <si>
    <t>San Esteban Atatlahuca</t>
  </si>
  <si>
    <t>San Martín Totoltepec</t>
  </si>
  <si>
    <t>Pueblo Viejo</t>
  </si>
  <si>
    <t>20134</t>
  </si>
  <si>
    <t>21134</t>
  </si>
  <si>
    <t>30134</t>
  </si>
  <si>
    <t>San Felipe Jalapa de Díaz</t>
  </si>
  <si>
    <t>San Matías Tlalancaleca</t>
  </si>
  <si>
    <t>Puente Nacional</t>
  </si>
  <si>
    <t>20135</t>
  </si>
  <si>
    <t>21135</t>
  </si>
  <si>
    <t>30135</t>
  </si>
  <si>
    <t>San Felipe Tejalápam</t>
  </si>
  <si>
    <t>San Miguel Ixitlán</t>
  </si>
  <si>
    <t>Rafael Delgado</t>
  </si>
  <si>
    <t>20136</t>
  </si>
  <si>
    <t>21136</t>
  </si>
  <si>
    <t>30136</t>
  </si>
  <si>
    <t>San Felipe Usila</t>
  </si>
  <si>
    <t>San Miguel Xoxtla</t>
  </si>
  <si>
    <t>Rafael Lucio</t>
  </si>
  <si>
    <t>20137</t>
  </si>
  <si>
    <t>21137</t>
  </si>
  <si>
    <t>30137</t>
  </si>
  <si>
    <t>San Francisco Cahuacuá</t>
  </si>
  <si>
    <t>San Nicolás Buenos Aires</t>
  </si>
  <si>
    <t>20138</t>
  </si>
  <si>
    <t>21138</t>
  </si>
  <si>
    <t>30138</t>
  </si>
  <si>
    <t>San Francisco Cajonos</t>
  </si>
  <si>
    <t>San Nicolás de los Ranchos</t>
  </si>
  <si>
    <t>Río Blanco</t>
  </si>
  <si>
    <t>20139</t>
  </si>
  <si>
    <t>21139</t>
  </si>
  <si>
    <t>30139</t>
  </si>
  <si>
    <t>San Francisco Chapulapa</t>
  </si>
  <si>
    <t>San Pablo Anicano</t>
  </si>
  <si>
    <t>Saltabarranca</t>
  </si>
  <si>
    <t>20140</t>
  </si>
  <si>
    <t>21140</t>
  </si>
  <si>
    <t>30140</t>
  </si>
  <si>
    <t>San Francisco Chindúa</t>
  </si>
  <si>
    <t>San Pedro Cholula</t>
  </si>
  <si>
    <t>San Andrés Tenejapan</t>
  </si>
  <si>
    <t>20141</t>
  </si>
  <si>
    <t>21141</t>
  </si>
  <si>
    <t>30141</t>
  </si>
  <si>
    <t>San Francisco del Mar</t>
  </si>
  <si>
    <t>San Pedro Yeloixtlahuaca</t>
  </si>
  <si>
    <t>San Andrés Tuxtla</t>
  </si>
  <si>
    <t>20142</t>
  </si>
  <si>
    <t>21142</t>
  </si>
  <si>
    <t>30142</t>
  </si>
  <si>
    <t>San Francisco Huehuetlán</t>
  </si>
  <si>
    <t>San Salvador el Seco</t>
  </si>
  <si>
    <t>San Juan Evangelista</t>
  </si>
  <si>
    <t>20143</t>
  </si>
  <si>
    <t>21143</t>
  </si>
  <si>
    <t>30143</t>
  </si>
  <si>
    <t>San Francisco Ixhuatán</t>
  </si>
  <si>
    <t>San Salvador el Verde</t>
  </si>
  <si>
    <t>Santiago Tuxtla</t>
  </si>
  <si>
    <t>20144</t>
  </si>
  <si>
    <t>21144</t>
  </si>
  <si>
    <t>30144</t>
  </si>
  <si>
    <t>San Francisco Jaltepetongo</t>
  </si>
  <si>
    <t>San Salvador Huixcolotla</t>
  </si>
  <si>
    <t>Sayula de Alemán</t>
  </si>
  <si>
    <t>20145</t>
  </si>
  <si>
    <t>21145</t>
  </si>
  <si>
    <t>30145</t>
  </si>
  <si>
    <t>San Francisco Lachigoló</t>
  </si>
  <si>
    <t>San Sebastián Tlacotepec</t>
  </si>
  <si>
    <t>Soconusco</t>
  </si>
  <si>
    <t>20146</t>
  </si>
  <si>
    <t>21146</t>
  </si>
  <si>
    <t>30146</t>
  </si>
  <si>
    <t>San Francisco Logueche</t>
  </si>
  <si>
    <t>Santa Catarina Tlaltempan</t>
  </si>
  <si>
    <t>Sochiapa</t>
  </si>
  <si>
    <t>20147</t>
  </si>
  <si>
    <t>21147</t>
  </si>
  <si>
    <t>30147</t>
  </si>
  <si>
    <t>San Francisco Nuxaño</t>
  </si>
  <si>
    <t>Santa Inés Ahuatempan</t>
  </si>
  <si>
    <t>Soledad Atzompa</t>
  </si>
  <si>
    <t>20148</t>
  </si>
  <si>
    <t>21148</t>
  </si>
  <si>
    <t>30148</t>
  </si>
  <si>
    <t>San Francisco Ozolotepec</t>
  </si>
  <si>
    <t>Santa Isabel Cholula</t>
  </si>
  <si>
    <t>Soledad de Doblado</t>
  </si>
  <si>
    <t>20149</t>
  </si>
  <si>
    <t>21149</t>
  </si>
  <si>
    <t>30149</t>
  </si>
  <si>
    <t>San Francisco Sola</t>
  </si>
  <si>
    <t>Santiago Miahuatlán</t>
  </si>
  <si>
    <t>Soteapan</t>
  </si>
  <si>
    <t>20150</t>
  </si>
  <si>
    <t>21150</t>
  </si>
  <si>
    <t>30150</t>
  </si>
  <si>
    <t>San Francisco Telixtlahuaca</t>
  </si>
  <si>
    <t>Huehuetlán el Grande</t>
  </si>
  <si>
    <t>Tamalín</t>
  </si>
  <si>
    <t>20151</t>
  </si>
  <si>
    <t>21151</t>
  </si>
  <si>
    <t>30151</t>
  </si>
  <si>
    <t>San Francisco Teopan</t>
  </si>
  <si>
    <t>Santo Tomás Hueyotlipan</t>
  </si>
  <si>
    <t>Tamiahua</t>
  </si>
  <si>
    <t>20152</t>
  </si>
  <si>
    <t>21152</t>
  </si>
  <si>
    <t>30152</t>
  </si>
  <si>
    <t>San Francisco Tlapancingo</t>
  </si>
  <si>
    <t>Soltepec</t>
  </si>
  <si>
    <t>Tampico Alto</t>
  </si>
  <si>
    <t>20153</t>
  </si>
  <si>
    <t>21153</t>
  </si>
  <si>
    <t>30153</t>
  </si>
  <si>
    <t>San Gabriel Mixtepec</t>
  </si>
  <si>
    <t>Tecali de Herrera</t>
  </si>
  <si>
    <t>Tancoco</t>
  </si>
  <si>
    <t>20154</t>
  </si>
  <si>
    <t>21154</t>
  </si>
  <si>
    <t>30154</t>
  </si>
  <si>
    <t>San Ildefonso Amatlán</t>
  </si>
  <si>
    <t>Tecamachalco</t>
  </si>
  <si>
    <t>Tantima</t>
  </si>
  <si>
    <t>20155</t>
  </si>
  <si>
    <t>21155</t>
  </si>
  <si>
    <t>30155</t>
  </si>
  <si>
    <t>San Ildefonso Sola</t>
  </si>
  <si>
    <t>Tecomatlán</t>
  </si>
  <si>
    <t>Tantoyuca</t>
  </si>
  <si>
    <t>20156</t>
  </si>
  <si>
    <t>21156</t>
  </si>
  <si>
    <t>30156</t>
  </si>
  <si>
    <t>San Ildefonso Villa Alta</t>
  </si>
  <si>
    <t>Tehuacán</t>
  </si>
  <si>
    <t>Tatatila</t>
  </si>
  <si>
    <t>20157</t>
  </si>
  <si>
    <t>21157</t>
  </si>
  <si>
    <t>30157</t>
  </si>
  <si>
    <t>San Jacinto Amilpas</t>
  </si>
  <si>
    <t>Tehuitzingo</t>
  </si>
  <si>
    <t>Castillo de Teayo</t>
  </si>
  <si>
    <t>20158</t>
  </si>
  <si>
    <t>21158</t>
  </si>
  <si>
    <t>30158</t>
  </si>
  <si>
    <t>San Jacinto Tlacotepec</t>
  </si>
  <si>
    <t>Tenampulco</t>
  </si>
  <si>
    <t>Tecolutla</t>
  </si>
  <si>
    <t>20159</t>
  </si>
  <si>
    <t>21159</t>
  </si>
  <si>
    <t>30159</t>
  </si>
  <si>
    <t>San Jerónimo Coatlán</t>
  </si>
  <si>
    <t>Teopantlán</t>
  </si>
  <si>
    <t>Tehuipango</t>
  </si>
  <si>
    <t>20160</t>
  </si>
  <si>
    <t>21160</t>
  </si>
  <si>
    <t>30160</t>
  </si>
  <si>
    <t>San Jerónimo Silacayoapilla</t>
  </si>
  <si>
    <t>Teotlalco</t>
  </si>
  <si>
    <t>Álamo Temapache</t>
  </si>
  <si>
    <t>20161</t>
  </si>
  <si>
    <t>21161</t>
  </si>
  <si>
    <t>30161</t>
  </si>
  <si>
    <t>San Jerónimo Sosola</t>
  </si>
  <si>
    <t>Tepanco de López</t>
  </si>
  <si>
    <t>Tempoal</t>
  </si>
  <si>
    <t>20162</t>
  </si>
  <si>
    <t>21162</t>
  </si>
  <si>
    <t>30162</t>
  </si>
  <si>
    <t>San Jerónimo Taviche</t>
  </si>
  <si>
    <t>Tepango de Rodríguez</t>
  </si>
  <si>
    <t>Tenampa</t>
  </si>
  <si>
    <t>20163</t>
  </si>
  <si>
    <t>21163</t>
  </si>
  <si>
    <t>30163</t>
  </si>
  <si>
    <t>San Jerónimo Tecóatl</t>
  </si>
  <si>
    <t>Tepatlaxco de Hidalgo</t>
  </si>
  <si>
    <t>Tenochtitlán</t>
  </si>
  <si>
    <t>20164</t>
  </si>
  <si>
    <t>21164</t>
  </si>
  <si>
    <t>30164</t>
  </si>
  <si>
    <t>San Jorge Nuchita</t>
  </si>
  <si>
    <t>Tepeaca</t>
  </si>
  <si>
    <t>Teocelo</t>
  </si>
  <si>
    <t>20165</t>
  </si>
  <si>
    <t>21165</t>
  </si>
  <si>
    <t>30165</t>
  </si>
  <si>
    <t>San José Ayuquila</t>
  </si>
  <si>
    <t>Tepemaxalco</t>
  </si>
  <si>
    <t>Tepatlaxco</t>
  </si>
  <si>
    <t>20166</t>
  </si>
  <si>
    <t>21166</t>
  </si>
  <si>
    <t>30166</t>
  </si>
  <si>
    <t>San José Chiltepec</t>
  </si>
  <si>
    <t>Tepeojuma</t>
  </si>
  <si>
    <t>Tepetlán</t>
  </si>
  <si>
    <t>20167</t>
  </si>
  <si>
    <t>21167</t>
  </si>
  <si>
    <t>30167</t>
  </si>
  <si>
    <t>San José del Peñasco</t>
  </si>
  <si>
    <t>Tepetzintla</t>
  </si>
  <si>
    <t>20168</t>
  </si>
  <si>
    <t>21168</t>
  </si>
  <si>
    <t>30168</t>
  </si>
  <si>
    <t>San José Estancia Grande</t>
  </si>
  <si>
    <t>Tepexco</t>
  </si>
  <si>
    <t>20169</t>
  </si>
  <si>
    <t>21169</t>
  </si>
  <si>
    <t>30169</t>
  </si>
  <si>
    <t>San José Independencia</t>
  </si>
  <si>
    <t>Tepexi de Rodríguez</t>
  </si>
  <si>
    <t>José Azueta</t>
  </si>
  <si>
    <t>20170</t>
  </si>
  <si>
    <t>21170</t>
  </si>
  <si>
    <t>30170</t>
  </si>
  <si>
    <t>San José Lachiguiri</t>
  </si>
  <si>
    <t>Tepeyahualco</t>
  </si>
  <si>
    <t>Texcatepec</t>
  </si>
  <si>
    <t>20171</t>
  </si>
  <si>
    <t>21171</t>
  </si>
  <si>
    <t>30171</t>
  </si>
  <si>
    <t>San José Tenango</t>
  </si>
  <si>
    <t>Tepeyahualco de Cuauhtémoc</t>
  </si>
  <si>
    <t>Texhuacán</t>
  </si>
  <si>
    <t>20172</t>
  </si>
  <si>
    <t>21172</t>
  </si>
  <si>
    <t>30172</t>
  </si>
  <si>
    <t>San Juan Achiutla</t>
  </si>
  <si>
    <t>Tetela de Ocampo</t>
  </si>
  <si>
    <t>Texistepec</t>
  </si>
  <si>
    <t>20173</t>
  </si>
  <si>
    <t>21173</t>
  </si>
  <si>
    <t>30173</t>
  </si>
  <si>
    <t>San Juan Atepec</t>
  </si>
  <si>
    <t>Teteles de Ávila Castillo</t>
  </si>
  <si>
    <t>Tezonapa</t>
  </si>
  <si>
    <t>20174</t>
  </si>
  <si>
    <t>21174</t>
  </si>
  <si>
    <t>30174</t>
  </si>
  <si>
    <t>Ánimas Trujano</t>
  </si>
  <si>
    <t>Teziutlán</t>
  </si>
  <si>
    <t>20175</t>
  </si>
  <si>
    <t>21175</t>
  </si>
  <si>
    <t>30175</t>
  </si>
  <si>
    <t>San Juan Bautista Atatlahuca</t>
  </si>
  <si>
    <t>Tianguismanalco</t>
  </si>
  <si>
    <t>Tihuatlán</t>
  </si>
  <si>
    <t>20176</t>
  </si>
  <si>
    <t>21176</t>
  </si>
  <si>
    <t>30176</t>
  </si>
  <si>
    <t>San Juan Bautista Coixtlahuaca</t>
  </si>
  <si>
    <t>Tilapa</t>
  </si>
  <si>
    <t>Tlacojalpan</t>
  </si>
  <si>
    <t>20177</t>
  </si>
  <si>
    <t>21177</t>
  </si>
  <si>
    <t>30177</t>
  </si>
  <si>
    <t>San Juan Bautista Cuicatlán</t>
  </si>
  <si>
    <t>Tlacotepec de Benito Juárez</t>
  </si>
  <si>
    <t>Tlacolulan</t>
  </si>
  <si>
    <t>20178</t>
  </si>
  <si>
    <t>21178</t>
  </si>
  <si>
    <t>30178</t>
  </si>
  <si>
    <t>San Juan Bautista Guelache</t>
  </si>
  <si>
    <t>Tlacuilotepec</t>
  </si>
  <si>
    <t>Tlacotalpan</t>
  </si>
  <si>
    <t>20179</t>
  </si>
  <si>
    <t>21179</t>
  </si>
  <si>
    <t>30179</t>
  </si>
  <si>
    <t>San Juan Bautista Jayacatlán</t>
  </si>
  <si>
    <t>Tlachichuca</t>
  </si>
  <si>
    <t>Tlacotepec de Mejía</t>
  </si>
  <si>
    <t>20180</t>
  </si>
  <si>
    <t>21180</t>
  </si>
  <si>
    <t>30180</t>
  </si>
  <si>
    <t>San Juan Bautista Lo de Soto</t>
  </si>
  <si>
    <t>Tlahuapan</t>
  </si>
  <si>
    <t>Tlachichilco</t>
  </si>
  <si>
    <t>20181</t>
  </si>
  <si>
    <t>21181</t>
  </si>
  <si>
    <t>30181</t>
  </si>
  <si>
    <t>San Juan Bautista Suchitepec</t>
  </si>
  <si>
    <t>Tlaltenango</t>
  </si>
  <si>
    <t>Tlalixcoyan</t>
  </si>
  <si>
    <t>20182</t>
  </si>
  <si>
    <t>21182</t>
  </si>
  <si>
    <t>30182</t>
  </si>
  <si>
    <t>San Juan Bautista Tlacoatzintepec</t>
  </si>
  <si>
    <t>Tlanepantla</t>
  </si>
  <si>
    <t>Tlalnelhuayocan</t>
  </si>
  <si>
    <t>20183</t>
  </si>
  <si>
    <t>21183</t>
  </si>
  <si>
    <t>30183</t>
  </si>
  <si>
    <t>San Juan Bautista Tlachichilco</t>
  </si>
  <si>
    <t>Tlaola</t>
  </si>
  <si>
    <t>Tlapacoyan</t>
  </si>
  <si>
    <t>20184</t>
  </si>
  <si>
    <t>21184</t>
  </si>
  <si>
    <t>30184</t>
  </si>
  <si>
    <t>San Juan Bautista Tuxtepec</t>
  </si>
  <si>
    <t>Tlapacoya</t>
  </si>
  <si>
    <t>Tlaquilpa</t>
  </si>
  <si>
    <t>20185</t>
  </si>
  <si>
    <t>21185</t>
  </si>
  <si>
    <t>30185</t>
  </si>
  <si>
    <t>San Juan Cacahuatepec</t>
  </si>
  <si>
    <t>Tlapanalá</t>
  </si>
  <si>
    <t>Tlilapan</t>
  </si>
  <si>
    <t>20186</t>
  </si>
  <si>
    <t>21186</t>
  </si>
  <si>
    <t>30186</t>
  </si>
  <si>
    <t>San Juan Cieneguilla</t>
  </si>
  <si>
    <t>Tlatlauquitepec</t>
  </si>
  <si>
    <t>20187</t>
  </si>
  <si>
    <t>21187</t>
  </si>
  <si>
    <t>30187</t>
  </si>
  <si>
    <t>San Juan Coatzóspam</t>
  </si>
  <si>
    <t>Tonayán</t>
  </si>
  <si>
    <t>20188</t>
  </si>
  <si>
    <t>21188</t>
  </si>
  <si>
    <t>30188</t>
  </si>
  <si>
    <t>San Juan Colorado</t>
  </si>
  <si>
    <t>Tochimilco</t>
  </si>
  <si>
    <t>Totutla</t>
  </si>
  <si>
    <t>20189</t>
  </si>
  <si>
    <t>21189</t>
  </si>
  <si>
    <t>30189</t>
  </si>
  <si>
    <t>San Juan Comaltepec</t>
  </si>
  <si>
    <t>Tochtepec</t>
  </si>
  <si>
    <t>20190</t>
  </si>
  <si>
    <t>21190</t>
  </si>
  <si>
    <t>30190</t>
  </si>
  <si>
    <t>San Juan Cotzocón</t>
  </si>
  <si>
    <t>Totoltepec de Guerrero</t>
  </si>
  <si>
    <t>Tuxtilla</t>
  </si>
  <si>
    <t>20191</t>
  </si>
  <si>
    <t>21191</t>
  </si>
  <si>
    <t>30191</t>
  </si>
  <si>
    <t>San Juan Chicomezúchil</t>
  </si>
  <si>
    <t>Tulcingo</t>
  </si>
  <si>
    <t>Ursulo Galván</t>
  </si>
  <si>
    <t>20192</t>
  </si>
  <si>
    <t>21192</t>
  </si>
  <si>
    <t>30192</t>
  </si>
  <si>
    <t>San Juan Chilateca</t>
  </si>
  <si>
    <t>Tuzamapan de Galeana</t>
  </si>
  <si>
    <t>Vega de Alatorre</t>
  </si>
  <si>
    <t>20193</t>
  </si>
  <si>
    <t>21193</t>
  </si>
  <si>
    <t>30193</t>
  </si>
  <si>
    <t>San Juan del Estado</t>
  </si>
  <si>
    <t>Tzicatlacoyan</t>
  </si>
  <si>
    <t>Veracruz</t>
  </si>
  <si>
    <t>20194</t>
  </si>
  <si>
    <t>21194</t>
  </si>
  <si>
    <t>30194</t>
  </si>
  <si>
    <t>Villa Aldama</t>
  </si>
  <si>
    <t>20195</t>
  </si>
  <si>
    <t>21195</t>
  </si>
  <si>
    <t>30195</t>
  </si>
  <si>
    <t>San Juan Diuxi</t>
  </si>
  <si>
    <t>20196</t>
  </si>
  <si>
    <t>21196</t>
  </si>
  <si>
    <t>30196</t>
  </si>
  <si>
    <t>San Juan Evangelista Analco</t>
  </si>
  <si>
    <t>Xayacatlán de Bravo</t>
  </si>
  <si>
    <t>Yanga</t>
  </si>
  <si>
    <t>20197</t>
  </si>
  <si>
    <t>21197</t>
  </si>
  <si>
    <t>30197</t>
  </si>
  <si>
    <t>San Juan Guelavía</t>
  </si>
  <si>
    <t>Xicotepec</t>
  </si>
  <si>
    <t>Yecuatla</t>
  </si>
  <si>
    <t>20198</t>
  </si>
  <si>
    <t>21198</t>
  </si>
  <si>
    <t>30198</t>
  </si>
  <si>
    <t>San Juan Guichicovi</t>
  </si>
  <si>
    <t>Xicotlán</t>
  </si>
  <si>
    <t>20199</t>
  </si>
  <si>
    <t>21199</t>
  </si>
  <si>
    <t>30199</t>
  </si>
  <si>
    <t>San Juan Ihualtepec</t>
  </si>
  <si>
    <t>Xiutetelco</t>
  </si>
  <si>
    <t>20200</t>
  </si>
  <si>
    <t>21200</t>
  </si>
  <si>
    <t>30200</t>
  </si>
  <si>
    <t>San Juan Juquila Mixes</t>
  </si>
  <si>
    <t>Xochiapulco</t>
  </si>
  <si>
    <t>Zentla</t>
  </si>
  <si>
    <t>20201</t>
  </si>
  <si>
    <t>21201</t>
  </si>
  <si>
    <t>30201</t>
  </si>
  <si>
    <t>San Juan Juquila Vijanos</t>
  </si>
  <si>
    <t>Xochiltepec</t>
  </si>
  <si>
    <t>Zongolica</t>
  </si>
  <si>
    <t>20202</t>
  </si>
  <si>
    <t>21202</t>
  </si>
  <si>
    <t>30202</t>
  </si>
  <si>
    <t>San Juan Lachao</t>
  </si>
  <si>
    <t>Xochitlán de Vicente Suárez</t>
  </si>
  <si>
    <t>Zontecomatlán de López y Fuentes</t>
  </si>
  <si>
    <t>20203</t>
  </si>
  <si>
    <t>21203</t>
  </si>
  <si>
    <t>30203</t>
  </si>
  <si>
    <t>San Juan Lachigalla</t>
  </si>
  <si>
    <t>Xochitlán Todos Santos</t>
  </si>
  <si>
    <t>Zozocolco de Hidalgo</t>
  </si>
  <si>
    <t>20204</t>
  </si>
  <si>
    <t>21204</t>
  </si>
  <si>
    <t>30204</t>
  </si>
  <si>
    <t>San Juan Lajarcia</t>
  </si>
  <si>
    <t>Yaonáhuac</t>
  </si>
  <si>
    <t>Agua Dulce</t>
  </si>
  <si>
    <t>20205</t>
  </si>
  <si>
    <t>21205</t>
  </si>
  <si>
    <t>30205</t>
  </si>
  <si>
    <t>San Juan Lalana</t>
  </si>
  <si>
    <t>Yehualtepec</t>
  </si>
  <si>
    <t>El Higo</t>
  </si>
  <si>
    <t>20206</t>
  </si>
  <si>
    <t>21206</t>
  </si>
  <si>
    <t>30206</t>
  </si>
  <si>
    <t>San Juan de los Cués</t>
  </si>
  <si>
    <t>Zacapala</t>
  </si>
  <si>
    <t>Nanchital de Lázaro Cárdenas del Río</t>
  </si>
  <si>
    <t>20207</t>
  </si>
  <si>
    <t>21207</t>
  </si>
  <si>
    <t>30207</t>
  </si>
  <si>
    <t>San Juan Mazatlán</t>
  </si>
  <si>
    <t>Zacapoaxtla</t>
  </si>
  <si>
    <t>Tres Valles</t>
  </si>
  <si>
    <t>20208</t>
  </si>
  <si>
    <t>21208</t>
  </si>
  <si>
    <t>30208</t>
  </si>
  <si>
    <t>San Juan Mixtepec -Dto. 08 -</t>
  </si>
  <si>
    <t>Zacatlán</t>
  </si>
  <si>
    <t>Carlos A. Carrillo</t>
  </si>
  <si>
    <t>20209</t>
  </si>
  <si>
    <t>21209</t>
  </si>
  <si>
    <t>30209</t>
  </si>
  <si>
    <t>San Juan Mixtepec -Dto. 26 -</t>
  </si>
  <si>
    <t>Zapotitlán</t>
  </si>
  <si>
    <t>Tatahuicapan de Juárez</t>
  </si>
  <si>
    <t>20210</t>
  </si>
  <si>
    <t>21210</t>
  </si>
  <si>
    <t>30210</t>
  </si>
  <si>
    <t>San Juan Ñumí</t>
  </si>
  <si>
    <t>Zapotitlán de Méndez</t>
  </si>
  <si>
    <t>Uxpanapa</t>
  </si>
  <si>
    <t>20211</t>
  </si>
  <si>
    <t>21211</t>
  </si>
  <si>
    <t>30211</t>
  </si>
  <si>
    <t>San Juan Ozolotepec</t>
  </si>
  <si>
    <t>San Rafael</t>
  </si>
  <si>
    <t>20212</t>
  </si>
  <si>
    <t>21212</t>
  </si>
  <si>
    <t>30212</t>
  </si>
  <si>
    <t>San Juan Petlapa</t>
  </si>
  <si>
    <t>Zautla</t>
  </si>
  <si>
    <t>Santiago Sochiapan</t>
  </si>
  <si>
    <t>20213</t>
  </si>
  <si>
    <t>21213</t>
  </si>
  <si>
    <t>San Juan Quiahije</t>
  </si>
  <si>
    <t>Zihuateutla</t>
  </si>
  <si>
    <t>20214</t>
  </si>
  <si>
    <t>21214</t>
  </si>
  <si>
    <t>San Juan Quiotepec</t>
  </si>
  <si>
    <t>Zinacatepec</t>
  </si>
  <si>
    <t>20215</t>
  </si>
  <si>
    <t>21215</t>
  </si>
  <si>
    <t>San Juan Sayultepec</t>
  </si>
  <si>
    <t>Zongozotla</t>
  </si>
  <si>
    <t>20216</t>
  </si>
  <si>
    <t>21216</t>
  </si>
  <si>
    <t>San Juan Tabaá</t>
  </si>
  <si>
    <t>Zoquiapan</t>
  </si>
  <si>
    <t>20217</t>
  </si>
  <si>
    <t>21217</t>
  </si>
  <si>
    <t>San Juan Tamazola</t>
  </si>
  <si>
    <t>Zoquitlán</t>
  </si>
  <si>
    <t>20218</t>
  </si>
  <si>
    <t>San Juan Teita</t>
  </si>
  <si>
    <t>20219</t>
  </si>
  <si>
    <t>San Juan Teitipac</t>
  </si>
  <si>
    <t>20220</t>
  </si>
  <si>
    <t>San Juan Tepeuxila</t>
  </si>
  <si>
    <t>20221</t>
  </si>
  <si>
    <t>San Juan Teposcolula</t>
  </si>
  <si>
    <t>20222</t>
  </si>
  <si>
    <t>San Juan Yaeé</t>
  </si>
  <si>
    <t>20223</t>
  </si>
  <si>
    <t>San Juan Yatzona</t>
  </si>
  <si>
    <t>20224</t>
  </si>
  <si>
    <t>San Juan Yucuita</t>
  </si>
  <si>
    <t>20225</t>
  </si>
  <si>
    <t>San Lorenzo</t>
  </si>
  <si>
    <t>20226</t>
  </si>
  <si>
    <t>San Lorenzo Albarradas</t>
  </si>
  <si>
    <t>20227</t>
  </si>
  <si>
    <t>San Lorenzo Cacaotepec</t>
  </si>
  <si>
    <t>20228</t>
  </si>
  <si>
    <t>San Lorenzo Cuaunecuiltitla</t>
  </si>
  <si>
    <t>20229</t>
  </si>
  <si>
    <t>San Lorenzo Texmelúcan</t>
  </si>
  <si>
    <t>20230</t>
  </si>
  <si>
    <t>San Lorenzo Victoria</t>
  </si>
  <si>
    <t>20231</t>
  </si>
  <si>
    <t>San Lucas Camotlán</t>
  </si>
  <si>
    <t>20232</t>
  </si>
  <si>
    <t>San Lucas Ojitlán</t>
  </si>
  <si>
    <t>20233</t>
  </si>
  <si>
    <t>San Lucas Quiaviní</t>
  </si>
  <si>
    <t>20234</t>
  </si>
  <si>
    <t>San Lucas Zoquiápam</t>
  </si>
  <si>
    <t>20235</t>
  </si>
  <si>
    <t>San Luis Amatlán</t>
  </si>
  <si>
    <t>20236</t>
  </si>
  <si>
    <t>San Marcial Ozolotepec</t>
  </si>
  <si>
    <t>20237</t>
  </si>
  <si>
    <t>San Marcos Arteaga</t>
  </si>
  <si>
    <t>20238</t>
  </si>
  <si>
    <t>San Martín de los Cansecos</t>
  </si>
  <si>
    <t>20239</t>
  </si>
  <si>
    <t>San Martín Huamelúlpam</t>
  </si>
  <si>
    <t>20240</t>
  </si>
  <si>
    <t>San Martín Itunyoso</t>
  </si>
  <si>
    <t>20241</t>
  </si>
  <si>
    <t>San Martín Lachilá</t>
  </si>
  <si>
    <t>20242</t>
  </si>
  <si>
    <t>San Martín Peras</t>
  </si>
  <si>
    <t>20243</t>
  </si>
  <si>
    <t>San Martín Tilcajete</t>
  </si>
  <si>
    <t>20244</t>
  </si>
  <si>
    <t>San Martín Toxpalan</t>
  </si>
  <si>
    <t>20245</t>
  </si>
  <si>
    <t>San Martín Zacatepec</t>
  </si>
  <si>
    <t>20246</t>
  </si>
  <si>
    <t>San Mateo Cajonos</t>
  </si>
  <si>
    <t>20247</t>
  </si>
  <si>
    <t>Capulálpam de Méndez</t>
  </si>
  <si>
    <t>20248</t>
  </si>
  <si>
    <t>San Mateo del Mar</t>
  </si>
  <si>
    <t>20249</t>
  </si>
  <si>
    <t>San Mateo Yoloxochitlán</t>
  </si>
  <si>
    <t>20250</t>
  </si>
  <si>
    <t>San Mateo Etlatongo</t>
  </si>
  <si>
    <t>20251</t>
  </si>
  <si>
    <t>San Mateo Nejápam</t>
  </si>
  <si>
    <t>20252</t>
  </si>
  <si>
    <t>San Mateo Peñasco</t>
  </si>
  <si>
    <t>20253</t>
  </si>
  <si>
    <t>San Mateo Piñas</t>
  </si>
  <si>
    <t>20254</t>
  </si>
  <si>
    <t>San Mateo Río Hondo</t>
  </si>
  <si>
    <t>20255</t>
  </si>
  <si>
    <t>San Mateo Sindihui</t>
  </si>
  <si>
    <t>20256</t>
  </si>
  <si>
    <t>San Mateo Tlapiltepec</t>
  </si>
  <si>
    <t>20257</t>
  </si>
  <si>
    <t>San Melchor Betaza</t>
  </si>
  <si>
    <t>20258</t>
  </si>
  <si>
    <t>San Miguel Achiutla</t>
  </si>
  <si>
    <t>20259</t>
  </si>
  <si>
    <t>San Miguel Ahuehuetitlán</t>
  </si>
  <si>
    <t>20260</t>
  </si>
  <si>
    <t>San Miguel Aloápam</t>
  </si>
  <si>
    <t>20261</t>
  </si>
  <si>
    <t>San Miguel Amatitlán</t>
  </si>
  <si>
    <t>20262</t>
  </si>
  <si>
    <t>San Miguel Amatlán</t>
  </si>
  <si>
    <t>20263</t>
  </si>
  <si>
    <t>San Miguel Coatlán</t>
  </si>
  <si>
    <t>20264</t>
  </si>
  <si>
    <t>San Miguel Chicahua</t>
  </si>
  <si>
    <t>20265</t>
  </si>
  <si>
    <t>San Miguel Chimalapa</t>
  </si>
  <si>
    <t>20266</t>
  </si>
  <si>
    <t>San Miguel del Puerto</t>
  </si>
  <si>
    <t>20267</t>
  </si>
  <si>
    <t>San Miguel del Río</t>
  </si>
  <si>
    <t>20268</t>
  </si>
  <si>
    <t>San Miguel Ejutla</t>
  </si>
  <si>
    <t>20269</t>
  </si>
  <si>
    <t>San Miguel el Grande</t>
  </si>
  <si>
    <t>20270</t>
  </si>
  <si>
    <t>San Miguel Huautla</t>
  </si>
  <si>
    <t>20271</t>
  </si>
  <si>
    <t>San Miguel Mixtepec</t>
  </si>
  <si>
    <t>20272</t>
  </si>
  <si>
    <t>San Miguel Panixtlahuaca</t>
  </si>
  <si>
    <t>20273</t>
  </si>
  <si>
    <t>San Miguel Peras</t>
  </si>
  <si>
    <t>20274</t>
  </si>
  <si>
    <t>San Miguel Piedras</t>
  </si>
  <si>
    <t>20275</t>
  </si>
  <si>
    <t>San Miguel Quetzaltepec</t>
  </si>
  <si>
    <t>20276</t>
  </si>
  <si>
    <t>San Miguel Santa Flor</t>
  </si>
  <si>
    <t>20277</t>
  </si>
  <si>
    <t>Villa Sola de Vega</t>
  </si>
  <si>
    <t>20278</t>
  </si>
  <si>
    <t>San Miguel Soyaltepec</t>
  </si>
  <si>
    <t>20279</t>
  </si>
  <si>
    <t>San Miguel Suchixtepec</t>
  </si>
  <si>
    <t>20280</t>
  </si>
  <si>
    <t>Villa Talea de Castro</t>
  </si>
  <si>
    <t>20281</t>
  </si>
  <si>
    <t>San Miguel Tecomatlán</t>
  </si>
  <si>
    <t>20282</t>
  </si>
  <si>
    <t>San Miguel Tenango</t>
  </si>
  <si>
    <t>20283</t>
  </si>
  <si>
    <t>San Miguel Tequixtepec</t>
  </si>
  <si>
    <t>20284</t>
  </si>
  <si>
    <t>San Miguel Tilquiápam</t>
  </si>
  <si>
    <t>20285</t>
  </si>
  <si>
    <t>San Miguel Tlacamama</t>
  </si>
  <si>
    <t>20286</t>
  </si>
  <si>
    <t>San Miguel Tlacotepec</t>
  </si>
  <si>
    <t>20287</t>
  </si>
  <si>
    <t>San Miguel Tulancingo</t>
  </si>
  <si>
    <t>20288</t>
  </si>
  <si>
    <t>San Miguel Yotao</t>
  </si>
  <si>
    <t>20289</t>
  </si>
  <si>
    <t>20290</t>
  </si>
  <si>
    <t>San Nicolás Hidalgo</t>
  </si>
  <si>
    <t>20291</t>
  </si>
  <si>
    <t>San Pablo Coatlán</t>
  </si>
  <si>
    <t>20292</t>
  </si>
  <si>
    <t>San Pablo Cuatro Venados</t>
  </si>
  <si>
    <t>20293</t>
  </si>
  <si>
    <t>San Pablo Etla</t>
  </si>
  <si>
    <t>20294</t>
  </si>
  <si>
    <t>San Pablo Huitzo</t>
  </si>
  <si>
    <t>20295</t>
  </si>
  <si>
    <t>San Pablo Huixtepec</t>
  </si>
  <si>
    <t>20296</t>
  </si>
  <si>
    <t>San Pablo Macuiltianguis</t>
  </si>
  <si>
    <t>20297</t>
  </si>
  <si>
    <t>San Pablo Tijaltepec</t>
  </si>
  <si>
    <t>20298</t>
  </si>
  <si>
    <t>San Pablo Villa de Mitla</t>
  </si>
  <si>
    <t>20299</t>
  </si>
  <si>
    <t>San Pablo Yaganiza</t>
  </si>
  <si>
    <t>20300</t>
  </si>
  <si>
    <t>San Pedro Amuzgos</t>
  </si>
  <si>
    <t>20301</t>
  </si>
  <si>
    <t>San Pedro Apóstol</t>
  </si>
  <si>
    <t>20302</t>
  </si>
  <si>
    <t>San Pedro Atoyac</t>
  </si>
  <si>
    <t>20303</t>
  </si>
  <si>
    <t>San Pedro Cajonos</t>
  </si>
  <si>
    <t>20304</t>
  </si>
  <si>
    <t>San Pedro Coxcaltepec Cántaros</t>
  </si>
  <si>
    <t>20305</t>
  </si>
  <si>
    <t>San Pedro Comitancillo</t>
  </si>
  <si>
    <t>20306</t>
  </si>
  <si>
    <t>San Pedro el Alto</t>
  </si>
  <si>
    <t>20307</t>
  </si>
  <si>
    <t>San Pedro Huamelula</t>
  </si>
  <si>
    <t>20308</t>
  </si>
  <si>
    <t>San Pedro Huilotepec</t>
  </si>
  <si>
    <t>20309</t>
  </si>
  <si>
    <t>San Pedro Ixcatlán</t>
  </si>
  <si>
    <t>20310</t>
  </si>
  <si>
    <t>San Pedro Ixtlahuaca</t>
  </si>
  <si>
    <t>20311</t>
  </si>
  <si>
    <t>San Pedro Jaltepetongo</t>
  </si>
  <si>
    <t>20312</t>
  </si>
  <si>
    <t>San Pedro Jicayán</t>
  </si>
  <si>
    <t>20313</t>
  </si>
  <si>
    <t>San Pedro Jocotipac</t>
  </si>
  <si>
    <t>20314</t>
  </si>
  <si>
    <t>San Pedro Juchatengo</t>
  </si>
  <si>
    <t>20315</t>
  </si>
  <si>
    <t>San Pedro Mártir</t>
  </si>
  <si>
    <t>20316</t>
  </si>
  <si>
    <t>San Pedro Mártir Quiechapa</t>
  </si>
  <si>
    <t>20317</t>
  </si>
  <si>
    <t>San Pedro Mártir Yucuxaco</t>
  </si>
  <si>
    <t>20318</t>
  </si>
  <si>
    <t>San Pedro Mixtepec -Dto. 22 -</t>
  </si>
  <si>
    <t>20319</t>
  </si>
  <si>
    <t>San Pedro Mixtepec -Dto. 26 -</t>
  </si>
  <si>
    <t>20320</t>
  </si>
  <si>
    <t>San Pedro Molinos</t>
  </si>
  <si>
    <t>20321</t>
  </si>
  <si>
    <t>San Pedro Nopala</t>
  </si>
  <si>
    <t>20322</t>
  </si>
  <si>
    <t>San Pedro Ocopetatillo</t>
  </si>
  <si>
    <t>20323</t>
  </si>
  <si>
    <t>San Pedro Ocotepec</t>
  </si>
  <si>
    <t>20324</t>
  </si>
  <si>
    <t>San Pedro Pochutla</t>
  </si>
  <si>
    <t>20325</t>
  </si>
  <si>
    <t>San Pedro Quiatoni</t>
  </si>
  <si>
    <t>20326</t>
  </si>
  <si>
    <t>San Pedro Sochiápam</t>
  </si>
  <si>
    <t>20327</t>
  </si>
  <si>
    <t>San Pedro Tapanatepec</t>
  </si>
  <si>
    <t>20328</t>
  </si>
  <si>
    <t>San Pedro Taviche</t>
  </si>
  <si>
    <t>20329</t>
  </si>
  <si>
    <t>San Pedro Teozacoalco</t>
  </si>
  <si>
    <t>20330</t>
  </si>
  <si>
    <t>San Pedro Teutila</t>
  </si>
  <si>
    <t>20331</t>
  </si>
  <si>
    <t>San Pedro Tidaá</t>
  </si>
  <si>
    <t>20332</t>
  </si>
  <si>
    <t>San Pedro Topiltepec</t>
  </si>
  <si>
    <t>20333</t>
  </si>
  <si>
    <t>San Pedro Totolápam</t>
  </si>
  <si>
    <t>20334</t>
  </si>
  <si>
    <t>Villa de Tututepec</t>
  </si>
  <si>
    <t>20335</t>
  </si>
  <si>
    <t>San Pedro Yaneri</t>
  </si>
  <si>
    <t>20336</t>
  </si>
  <si>
    <t>San Pedro Yólox</t>
  </si>
  <si>
    <t>20337</t>
  </si>
  <si>
    <t>San Pedro y San Pablo Ayutla</t>
  </si>
  <si>
    <t>20338</t>
  </si>
  <si>
    <t>Villa de Etla</t>
  </si>
  <si>
    <t>20339</t>
  </si>
  <si>
    <t>San Pedro y San Pablo Teposcolula</t>
  </si>
  <si>
    <t>20340</t>
  </si>
  <si>
    <t>San Pedro y San Pablo Tequixtepec</t>
  </si>
  <si>
    <t>20341</t>
  </si>
  <si>
    <t>San Pedro Yucunama</t>
  </si>
  <si>
    <t>20342</t>
  </si>
  <si>
    <t>San Raymundo Jalpan</t>
  </si>
  <si>
    <t>20343</t>
  </si>
  <si>
    <t>San Sebastián Abasolo</t>
  </si>
  <si>
    <t>20344</t>
  </si>
  <si>
    <t>San Sebastián Coatlán</t>
  </si>
  <si>
    <t>20345</t>
  </si>
  <si>
    <t>San Sebastián Ixcapa</t>
  </si>
  <si>
    <t>20346</t>
  </si>
  <si>
    <t>San Sebastián Nicananduta</t>
  </si>
  <si>
    <t>20347</t>
  </si>
  <si>
    <t>San Sebastián Río Hondo</t>
  </si>
  <si>
    <t>20348</t>
  </si>
  <si>
    <t>San Sebastián Tecomaxtlahuaca</t>
  </si>
  <si>
    <t>20349</t>
  </si>
  <si>
    <t>San Sebastián Teitipac</t>
  </si>
  <si>
    <t>20350</t>
  </si>
  <si>
    <t>San Sebastián Tutla</t>
  </si>
  <si>
    <t>20351</t>
  </si>
  <si>
    <t>San Simón Almolongas</t>
  </si>
  <si>
    <t>20352</t>
  </si>
  <si>
    <t>San Simón Zahuatlán</t>
  </si>
  <si>
    <t>20353</t>
  </si>
  <si>
    <t>20354</t>
  </si>
  <si>
    <t>Santa Ana Ateixtlahuaca</t>
  </si>
  <si>
    <t>20355</t>
  </si>
  <si>
    <t>Santa Ana Cuauhtémoc</t>
  </si>
  <si>
    <t>20356</t>
  </si>
  <si>
    <t>Santa Ana del Valle</t>
  </si>
  <si>
    <t>20357</t>
  </si>
  <si>
    <t>Santa Ana Tavela</t>
  </si>
  <si>
    <t>20358</t>
  </si>
  <si>
    <t>Santa Ana Tlapacoyan</t>
  </si>
  <si>
    <t>20359</t>
  </si>
  <si>
    <t>Santa Ana Yareni</t>
  </si>
  <si>
    <t>20360</t>
  </si>
  <si>
    <t>Santa Ana Zegache</t>
  </si>
  <si>
    <t>20361</t>
  </si>
  <si>
    <t>Santa Catalina Quierí</t>
  </si>
  <si>
    <t>20362</t>
  </si>
  <si>
    <t>Santa Catarina Cuixtla</t>
  </si>
  <si>
    <t>20363</t>
  </si>
  <si>
    <t>Santa Catarina Ixtepeji</t>
  </si>
  <si>
    <t>20364</t>
  </si>
  <si>
    <t>Santa Catarina Juquila</t>
  </si>
  <si>
    <t>20365</t>
  </si>
  <si>
    <t>Santa Catarina Lachatao</t>
  </si>
  <si>
    <t>20366</t>
  </si>
  <si>
    <t>Santa Catarina Loxicha</t>
  </si>
  <si>
    <t>20367</t>
  </si>
  <si>
    <t>Santa Catarina Mechoacán</t>
  </si>
  <si>
    <t>20368</t>
  </si>
  <si>
    <t>Santa Catarina Minas</t>
  </si>
  <si>
    <t>20369</t>
  </si>
  <si>
    <t>Santa Catarina Quiané</t>
  </si>
  <si>
    <t>20370</t>
  </si>
  <si>
    <t>Santa Catarina Tayata</t>
  </si>
  <si>
    <t>20371</t>
  </si>
  <si>
    <t>Santa Catarina Ticuá</t>
  </si>
  <si>
    <t>20372</t>
  </si>
  <si>
    <t>Santa Catarina Yosonotú</t>
  </si>
  <si>
    <t>20373</t>
  </si>
  <si>
    <t>Santa Catarina Zapoquila</t>
  </si>
  <si>
    <t>20374</t>
  </si>
  <si>
    <t>Santa Cruz Acatepec</t>
  </si>
  <si>
    <t>20375</t>
  </si>
  <si>
    <t>Santa Cruz Amilpas</t>
  </si>
  <si>
    <t>20376</t>
  </si>
  <si>
    <t>Santa Cruz de Bravo</t>
  </si>
  <si>
    <t>20377</t>
  </si>
  <si>
    <t>Santa Cruz Itundujia</t>
  </si>
  <si>
    <t>20378</t>
  </si>
  <si>
    <t>Santa Cruz Mixtepec</t>
  </si>
  <si>
    <t>20379</t>
  </si>
  <si>
    <t>Santa Cruz Nundaco</t>
  </si>
  <si>
    <t>20380</t>
  </si>
  <si>
    <t>Santa Cruz Papalutla</t>
  </si>
  <si>
    <t>20381</t>
  </si>
  <si>
    <t>Santa Cruz Tacache de Mina</t>
  </si>
  <si>
    <t>20382</t>
  </si>
  <si>
    <t>Santa Cruz Tacahua</t>
  </si>
  <si>
    <t>20383</t>
  </si>
  <si>
    <t>Santa Cruz Tayata</t>
  </si>
  <si>
    <t>20384</t>
  </si>
  <si>
    <t>Santa Cruz Xitla</t>
  </si>
  <si>
    <t>20385</t>
  </si>
  <si>
    <t>Santa Cruz Xoxocotlán</t>
  </si>
  <si>
    <t>20386</t>
  </si>
  <si>
    <t>Santa Cruz Zenzontepec</t>
  </si>
  <si>
    <t>20387</t>
  </si>
  <si>
    <t>Santa Gertrudis</t>
  </si>
  <si>
    <t>20388</t>
  </si>
  <si>
    <t>Santa Inés del Monte</t>
  </si>
  <si>
    <t>20389</t>
  </si>
  <si>
    <t>Santa Inés Yatzeche</t>
  </si>
  <si>
    <t>20390</t>
  </si>
  <si>
    <t>Santa Lucía del Camino</t>
  </si>
  <si>
    <t>20391</t>
  </si>
  <si>
    <t>Santa Lucía Miahuatlán</t>
  </si>
  <si>
    <t>20392</t>
  </si>
  <si>
    <t>Santa Lucía Monteverde</t>
  </si>
  <si>
    <t>20393</t>
  </si>
  <si>
    <t>Santa Lucía Ocotlán</t>
  </si>
  <si>
    <t>20394</t>
  </si>
  <si>
    <t>Santa María Alotepec</t>
  </si>
  <si>
    <t>20395</t>
  </si>
  <si>
    <t>Santa María Apazco</t>
  </si>
  <si>
    <t>20396</t>
  </si>
  <si>
    <t>Santa María la Asunción</t>
  </si>
  <si>
    <t>20397</t>
  </si>
  <si>
    <t>Heroica Ciudad de Tlaxiaco</t>
  </si>
  <si>
    <t>20398</t>
  </si>
  <si>
    <t>Ayoquezco de Aldama</t>
  </si>
  <si>
    <t>20399</t>
  </si>
  <si>
    <t>Santa María Atzompa</t>
  </si>
  <si>
    <t>20400</t>
  </si>
  <si>
    <t>Santa María Camotlán</t>
  </si>
  <si>
    <t>20401</t>
  </si>
  <si>
    <t>Santa María Colotepec</t>
  </si>
  <si>
    <t>20402</t>
  </si>
  <si>
    <t>Santa María Cortijo</t>
  </si>
  <si>
    <t>20403</t>
  </si>
  <si>
    <t>Santa María Coyotepec</t>
  </si>
  <si>
    <t>20404</t>
  </si>
  <si>
    <t>Santa María Chachoápam</t>
  </si>
  <si>
    <t>20405</t>
  </si>
  <si>
    <t>Villa de Chilapa de Díaz</t>
  </si>
  <si>
    <t>20406</t>
  </si>
  <si>
    <t>Santa María Chilchotla</t>
  </si>
  <si>
    <t>20407</t>
  </si>
  <si>
    <t>Santa María Chimalapa</t>
  </si>
  <si>
    <t>20408</t>
  </si>
  <si>
    <t>Santa María del Rosario</t>
  </si>
  <si>
    <t>20409</t>
  </si>
  <si>
    <t>Santa María del Tule</t>
  </si>
  <si>
    <t>20410</t>
  </si>
  <si>
    <t>Santa María Ecatepec</t>
  </si>
  <si>
    <t>20411</t>
  </si>
  <si>
    <t>Santa María Guelacé</t>
  </si>
  <si>
    <t>20412</t>
  </si>
  <si>
    <t>Santa María Guienagati</t>
  </si>
  <si>
    <t>20413</t>
  </si>
  <si>
    <t>Santa María Huatulco</t>
  </si>
  <si>
    <t>20414</t>
  </si>
  <si>
    <t>Santa María Huazolotitlán</t>
  </si>
  <si>
    <t>20415</t>
  </si>
  <si>
    <t>Santa María Ipalapa</t>
  </si>
  <si>
    <t>20416</t>
  </si>
  <si>
    <t>Santa María Ixcatlán</t>
  </si>
  <si>
    <t>20417</t>
  </si>
  <si>
    <t>Santa María Jacatepec</t>
  </si>
  <si>
    <t>20418</t>
  </si>
  <si>
    <t>Santa María Jalapa del Marqués</t>
  </si>
  <si>
    <t>20419</t>
  </si>
  <si>
    <t>Santa María Jaltianguis</t>
  </si>
  <si>
    <t>20420</t>
  </si>
  <si>
    <t>Santa María Lachixío</t>
  </si>
  <si>
    <t>20421</t>
  </si>
  <si>
    <t>Santa María Mixtequilla</t>
  </si>
  <si>
    <t>20422</t>
  </si>
  <si>
    <t>Santa María Nativitas</t>
  </si>
  <si>
    <t>20423</t>
  </si>
  <si>
    <t>Santa María Nduayaco</t>
  </si>
  <si>
    <t>20424</t>
  </si>
  <si>
    <t>Santa María Ozolotepec</t>
  </si>
  <si>
    <t>20425</t>
  </si>
  <si>
    <t>Santa María Pápalo</t>
  </si>
  <si>
    <t>20426</t>
  </si>
  <si>
    <t>Santa María Peñoles</t>
  </si>
  <si>
    <t>20427</t>
  </si>
  <si>
    <t>Santa María Petapa</t>
  </si>
  <si>
    <t>20428</t>
  </si>
  <si>
    <t>Santa María Quiegolani</t>
  </si>
  <si>
    <t>20429</t>
  </si>
  <si>
    <t>Santa María Sola</t>
  </si>
  <si>
    <t>20430</t>
  </si>
  <si>
    <t>Santa María Tataltepec</t>
  </si>
  <si>
    <t>20431</t>
  </si>
  <si>
    <t>Santa María Tecomavaca</t>
  </si>
  <si>
    <t>20432</t>
  </si>
  <si>
    <t>Santa María Temaxcalapa</t>
  </si>
  <si>
    <t>20433</t>
  </si>
  <si>
    <t>Santa María Temaxcaltepec</t>
  </si>
  <si>
    <t>20434</t>
  </si>
  <si>
    <t>Santa María Teopoxco</t>
  </si>
  <si>
    <t>20435</t>
  </si>
  <si>
    <t>Santa María Tepantlali</t>
  </si>
  <si>
    <t>20436</t>
  </si>
  <si>
    <t>Santa María Texcatitlán</t>
  </si>
  <si>
    <t>20437</t>
  </si>
  <si>
    <t>Santa María Tlahuitoltepec</t>
  </si>
  <si>
    <t>20438</t>
  </si>
  <si>
    <t>Santa María Tlalixtac</t>
  </si>
  <si>
    <t>20439</t>
  </si>
  <si>
    <t>Santa María Tonameca</t>
  </si>
  <si>
    <t>20440</t>
  </si>
  <si>
    <t>Santa María Totolapilla</t>
  </si>
  <si>
    <t>20441</t>
  </si>
  <si>
    <t>Santa María Xadani</t>
  </si>
  <si>
    <t>20442</t>
  </si>
  <si>
    <t>Santa María Yalina</t>
  </si>
  <si>
    <t>20443</t>
  </si>
  <si>
    <t>Santa María Yavesía</t>
  </si>
  <si>
    <t>20444</t>
  </si>
  <si>
    <t>Santa María Yolotepec</t>
  </si>
  <si>
    <t>20445</t>
  </si>
  <si>
    <t>Santa María Yosoyúa</t>
  </si>
  <si>
    <t>20446</t>
  </si>
  <si>
    <t>Santa María Yucuhiti</t>
  </si>
  <si>
    <t>20447</t>
  </si>
  <si>
    <t>Santa María Zacatepec</t>
  </si>
  <si>
    <t>20448</t>
  </si>
  <si>
    <t>Santa María Zaniza</t>
  </si>
  <si>
    <t>20449</t>
  </si>
  <si>
    <t>Santa María Zoquitlán</t>
  </si>
  <si>
    <t>20450</t>
  </si>
  <si>
    <t>Santiago Amoltepec</t>
  </si>
  <si>
    <t>20451</t>
  </si>
  <si>
    <t>Santiago Apoala</t>
  </si>
  <si>
    <t>20452</t>
  </si>
  <si>
    <t>Santiago Apóstol</t>
  </si>
  <si>
    <t>20453</t>
  </si>
  <si>
    <t>Santiago Astata</t>
  </si>
  <si>
    <t>20454</t>
  </si>
  <si>
    <t>Santiago Atitlán</t>
  </si>
  <si>
    <t>20455</t>
  </si>
  <si>
    <t>Santiago Ayuquililla</t>
  </si>
  <si>
    <t>20456</t>
  </si>
  <si>
    <t>Santiago Cacaloxtepec</t>
  </si>
  <si>
    <t>20457</t>
  </si>
  <si>
    <t>Santiago Camotlán</t>
  </si>
  <si>
    <t>20458</t>
  </si>
  <si>
    <t>Santiago Comaltepec</t>
  </si>
  <si>
    <t>20459</t>
  </si>
  <si>
    <t>Villa de Santiago Chazumba</t>
  </si>
  <si>
    <t>20460</t>
  </si>
  <si>
    <t>Santiago Choápam</t>
  </si>
  <si>
    <t>20461</t>
  </si>
  <si>
    <t>Santiago del Río</t>
  </si>
  <si>
    <t>20462</t>
  </si>
  <si>
    <t>Santiago Huajolotitlán</t>
  </si>
  <si>
    <t>20463</t>
  </si>
  <si>
    <t>Santiago Huauclilla</t>
  </si>
  <si>
    <t>20464</t>
  </si>
  <si>
    <t>Santiago Ihuitlán Plumas</t>
  </si>
  <si>
    <t>20465</t>
  </si>
  <si>
    <t>Santiago Ixcuintepec</t>
  </si>
  <si>
    <t>20466</t>
  </si>
  <si>
    <t>Santiago Ixtayutla</t>
  </si>
  <si>
    <t>20467</t>
  </si>
  <si>
    <t>Santiago Jamiltepec</t>
  </si>
  <si>
    <t>20468</t>
  </si>
  <si>
    <t>Santiago Jocotepec</t>
  </si>
  <si>
    <t>20469</t>
  </si>
  <si>
    <t>Santiago Juxtlahuaca</t>
  </si>
  <si>
    <t>20470</t>
  </si>
  <si>
    <t>Santiago Lachiguiri</t>
  </si>
  <si>
    <t>20471</t>
  </si>
  <si>
    <t>Santiago Lalopa</t>
  </si>
  <si>
    <t>20472</t>
  </si>
  <si>
    <t>Santiago Laollaga</t>
  </si>
  <si>
    <t>20473</t>
  </si>
  <si>
    <t>Santiago Laxopa</t>
  </si>
  <si>
    <t>20474</t>
  </si>
  <si>
    <t>Santiago Llano Grande</t>
  </si>
  <si>
    <t>20475</t>
  </si>
  <si>
    <t>Santiago Matatlán</t>
  </si>
  <si>
    <t>20476</t>
  </si>
  <si>
    <t>Santiago Miltepec</t>
  </si>
  <si>
    <t>20477</t>
  </si>
  <si>
    <t>Santiago Minas</t>
  </si>
  <si>
    <t>20478</t>
  </si>
  <si>
    <t>Santiago Nacaltepec</t>
  </si>
  <si>
    <t>20479</t>
  </si>
  <si>
    <t>Santiago Nejapilla</t>
  </si>
  <si>
    <t>20480</t>
  </si>
  <si>
    <t>Santiago Nundiche</t>
  </si>
  <si>
    <t>20481</t>
  </si>
  <si>
    <t>Santiago Nuyoó</t>
  </si>
  <si>
    <t>20482</t>
  </si>
  <si>
    <t>Santiago Pinotepa Nacional</t>
  </si>
  <si>
    <t>20483</t>
  </si>
  <si>
    <t>Santiago Suchilquitongo</t>
  </si>
  <si>
    <t>20484</t>
  </si>
  <si>
    <t>Santiago Tamazola</t>
  </si>
  <si>
    <t>20485</t>
  </si>
  <si>
    <t>Santiago Tapextla</t>
  </si>
  <si>
    <t>20486</t>
  </si>
  <si>
    <t>Villa Tejúpam de la Unión</t>
  </si>
  <si>
    <t>20487</t>
  </si>
  <si>
    <t>Santiago Tenango</t>
  </si>
  <si>
    <t>20488</t>
  </si>
  <si>
    <t>Santiago Tepetlapa</t>
  </si>
  <si>
    <t>20489</t>
  </si>
  <si>
    <t>Santiago Tetepec</t>
  </si>
  <si>
    <t>20490</t>
  </si>
  <si>
    <t>Santiago Texcalcingo</t>
  </si>
  <si>
    <t>20491</t>
  </si>
  <si>
    <t>Santiago Textitlán</t>
  </si>
  <si>
    <t>20492</t>
  </si>
  <si>
    <t>Santiago Tilantongo</t>
  </si>
  <si>
    <t>20493</t>
  </si>
  <si>
    <t>Santiago Tillo</t>
  </si>
  <si>
    <t>20494</t>
  </si>
  <si>
    <t>Santiago Tlazoyaltepec</t>
  </si>
  <si>
    <t>20495</t>
  </si>
  <si>
    <t>Santiago Xanica</t>
  </si>
  <si>
    <t>20496</t>
  </si>
  <si>
    <t>Santiago Xiacuí</t>
  </si>
  <si>
    <t>20497</t>
  </si>
  <si>
    <t>Santiago Yaitepec</t>
  </si>
  <si>
    <t>20498</t>
  </si>
  <si>
    <t>Santiago Yaveo</t>
  </si>
  <si>
    <t>20499</t>
  </si>
  <si>
    <t>Santiago Yolomécatl</t>
  </si>
  <si>
    <t>20500</t>
  </si>
  <si>
    <t>Santiago Yosondúa</t>
  </si>
  <si>
    <t>20501</t>
  </si>
  <si>
    <t>Santiago Yucuyachi</t>
  </si>
  <si>
    <t>20502</t>
  </si>
  <si>
    <t>Santiago Zacatepec</t>
  </si>
  <si>
    <t>20503</t>
  </si>
  <si>
    <t>Santiago Zoochila</t>
  </si>
  <si>
    <t>20504</t>
  </si>
  <si>
    <t>Nuevo Zoquiápam</t>
  </si>
  <si>
    <t>20505</t>
  </si>
  <si>
    <t>Santo Domingo Ingenio</t>
  </si>
  <si>
    <t>20506</t>
  </si>
  <si>
    <t>Santo Domingo Albarradas</t>
  </si>
  <si>
    <t>20507</t>
  </si>
  <si>
    <t>Santo Domingo Armenta</t>
  </si>
  <si>
    <t>20508</t>
  </si>
  <si>
    <t>Santo Domingo Chihuitán</t>
  </si>
  <si>
    <t>20509</t>
  </si>
  <si>
    <t>Santo Domingo de Morelos</t>
  </si>
  <si>
    <t>20510</t>
  </si>
  <si>
    <t>Santo Domingo Ixcatlán</t>
  </si>
  <si>
    <t>20511</t>
  </si>
  <si>
    <t>Santo Domingo Nuxaá</t>
  </si>
  <si>
    <t>20512</t>
  </si>
  <si>
    <t>Santo Domingo Ozolotepec</t>
  </si>
  <si>
    <t>20513</t>
  </si>
  <si>
    <t>Santo Domingo Petapa</t>
  </si>
  <si>
    <t>20514</t>
  </si>
  <si>
    <t>Santo Domingo Roayaga</t>
  </si>
  <si>
    <t>20515</t>
  </si>
  <si>
    <t>Santo Domingo Tehuantepec</t>
  </si>
  <si>
    <t>20516</t>
  </si>
  <si>
    <t>Santo Domingo Teojomulco</t>
  </si>
  <si>
    <t>20517</t>
  </si>
  <si>
    <t>Santo Domingo Tepuxtepec</t>
  </si>
  <si>
    <t>20518</t>
  </si>
  <si>
    <t>Santo Domingo Tlatayápam</t>
  </si>
  <si>
    <t>20519</t>
  </si>
  <si>
    <t>Santo Domingo Tomaltepec</t>
  </si>
  <si>
    <t>20520</t>
  </si>
  <si>
    <t>Santo Domingo Tonalá</t>
  </si>
  <si>
    <t>20521</t>
  </si>
  <si>
    <t>Santo Domingo Tonaltepec</t>
  </si>
  <si>
    <t>20522</t>
  </si>
  <si>
    <t>Santo Domingo Xagacía</t>
  </si>
  <si>
    <t>20523</t>
  </si>
  <si>
    <t>Santo Domingo Yanhuitlán</t>
  </si>
  <si>
    <t>20524</t>
  </si>
  <si>
    <t>Santo Domingo Yodohino</t>
  </si>
  <si>
    <t>20525</t>
  </si>
  <si>
    <t>Santo Domingo Zanatepec</t>
  </si>
  <si>
    <t>20526</t>
  </si>
  <si>
    <t>Santos Reyes Nopala</t>
  </si>
  <si>
    <t>20527</t>
  </si>
  <si>
    <t>Santos Reyes Pápalo</t>
  </si>
  <si>
    <t>20528</t>
  </si>
  <si>
    <t>Santos Reyes Tepejillo</t>
  </si>
  <si>
    <t>20529</t>
  </si>
  <si>
    <t>Santos Reyes Yucuná</t>
  </si>
  <si>
    <t>20530</t>
  </si>
  <si>
    <t>Santo Tomás Jalieza</t>
  </si>
  <si>
    <t>20531</t>
  </si>
  <si>
    <t>Santo Tomás Mazaltepec</t>
  </si>
  <si>
    <t>20532</t>
  </si>
  <si>
    <t>Santo Tomás Ocotepec</t>
  </si>
  <si>
    <t>20533</t>
  </si>
  <si>
    <t>Santo Tomás Tamazulapan</t>
  </si>
  <si>
    <t>20534</t>
  </si>
  <si>
    <t>San Vicente Coatlán</t>
  </si>
  <si>
    <t>20535</t>
  </si>
  <si>
    <t>San Vicente Lachixío</t>
  </si>
  <si>
    <t>20536</t>
  </si>
  <si>
    <t>San Vicente Nuñú</t>
  </si>
  <si>
    <t>20537</t>
  </si>
  <si>
    <t>Silacayoápam</t>
  </si>
  <si>
    <t>20538</t>
  </si>
  <si>
    <t>Sitio de Xitlapehua</t>
  </si>
  <si>
    <t>20539</t>
  </si>
  <si>
    <t>Soledad Etla</t>
  </si>
  <si>
    <t>20540</t>
  </si>
  <si>
    <t>Villa de Tamazulápam del Progreso</t>
  </si>
  <si>
    <t>20541</t>
  </si>
  <si>
    <t>Tanetze de Zaragoza</t>
  </si>
  <si>
    <t>20542</t>
  </si>
  <si>
    <t>Taniche</t>
  </si>
  <si>
    <t>20543</t>
  </si>
  <si>
    <t>Tataltepec de Valdés</t>
  </si>
  <si>
    <t>20544</t>
  </si>
  <si>
    <t>Teococuilco de Marcos Pérez</t>
  </si>
  <si>
    <t>20545</t>
  </si>
  <si>
    <t>Teotitlán de Flores Magón</t>
  </si>
  <si>
    <t>20546</t>
  </si>
  <si>
    <t>Teotitlán del Valle</t>
  </si>
  <si>
    <t>20547</t>
  </si>
  <si>
    <t>Teotongo</t>
  </si>
  <si>
    <t>20548</t>
  </si>
  <si>
    <t>Tepelmeme Villa de Morelos</t>
  </si>
  <si>
    <t>20549</t>
  </si>
  <si>
    <t>Heroica Villa Tezoatlán de Segura y Luna, Cuna de la Independencia de Oaxaca</t>
  </si>
  <si>
    <t>20550</t>
  </si>
  <si>
    <t>San Jerónimo Tlacochahuaya</t>
  </si>
  <si>
    <t>20551</t>
  </si>
  <si>
    <t>Tlacolula de Matamoros</t>
  </si>
  <si>
    <t>20552</t>
  </si>
  <si>
    <t>Tlacotepec Plumas</t>
  </si>
  <si>
    <t>20553</t>
  </si>
  <si>
    <t>Tlalixtac de Cabrera</t>
  </si>
  <si>
    <t>20554</t>
  </si>
  <si>
    <t>Totontepec Villa de Morelos</t>
  </si>
  <si>
    <t>20555</t>
  </si>
  <si>
    <t>Trinidad Zaachila</t>
  </si>
  <si>
    <t>20556</t>
  </si>
  <si>
    <t>La Trinidad Vista Hermosa</t>
  </si>
  <si>
    <t>20557</t>
  </si>
  <si>
    <t>Unión Hidalgo</t>
  </si>
  <si>
    <t>20558</t>
  </si>
  <si>
    <t>Valerio Trujano</t>
  </si>
  <si>
    <t>20559</t>
  </si>
  <si>
    <t>San Juan Bautista Valle Nacional</t>
  </si>
  <si>
    <t>20560</t>
  </si>
  <si>
    <t>Villa Díaz Ordaz</t>
  </si>
  <si>
    <t>20561</t>
  </si>
  <si>
    <t>Yaxe</t>
  </si>
  <si>
    <t>20562</t>
  </si>
  <si>
    <t>Magdalena Yodocono de Porfirio Díaz</t>
  </si>
  <si>
    <t>20563</t>
  </si>
  <si>
    <t>Yogana</t>
  </si>
  <si>
    <t>20564</t>
  </si>
  <si>
    <t>Yutanduchi de Guerrero</t>
  </si>
  <si>
    <t>20565</t>
  </si>
  <si>
    <t>Villa de Zaachila</t>
  </si>
  <si>
    <t>20566</t>
  </si>
  <si>
    <t>San Mateo Yucutindoo</t>
  </si>
  <si>
    <t>20567</t>
  </si>
  <si>
    <t>Zapotitlán Lagunas</t>
  </si>
  <si>
    <t>20568</t>
  </si>
  <si>
    <t>Zapotitlán Palmas</t>
  </si>
  <si>
    <t>20569</t>
  </si>
  <si>
    <t>Santa Inés de Zaragoza</t>
  </si>
  <si>
    <t>20570</t>
  </si>
  <si>
    <t>Zimatlán de Álvarez</t>
  </si>
  <si>
    <t>Lic. José Jesús Perez Álvarez</t>
  </si>
  <si>
    <t>Departamento de Estadísticas de Gobierno</t>
  </si>
  <si>
    <t>Jefe del Departamento de Estadísticas de Gobierno</t>
  </si>
  <si>
    <t>jose.perezal@inegi.org.mx</t>
  </si>
  <si>
    <t>993 187 95 68</t>
  </si>
  <si>
    <t>Mtro. José Manuel Ancona Alcocer.- Coordinador Estatal de INEGI en Tabasco</t>
  </si>
  <si>
    <t>Av. Paseo Tabasco No. 813, Col. Nueva Villahermosa, CP 86040, Villahermosa, Tabasco</t>
  </si>
  <si>
    <t>La versión definitiva del cuestionario en su versión electrónica deberá ser la misma que se entregue en versión física, de conformidad con las instrucciones correspondientes. Dicha entrega deberá realizarse en la dirección electrónica siguiente: jose.perezal@inegi.org.mx</t>
  </si>
  <si>
    <t>En este sentido, una vez completado el llenado de este instrumento, deberá enviarse en versión preliminar a la dirección electrónica de la Jefa o el Jefe de Departamento de Estadísticas de Gobierno (JDEG) de la Coordinación Estatal del INEGI: jose.perezal@inegi.org.mx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</si>
</sst>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9">
    <font>
      <sz val="11"/>
      <color theme="1"/>
      <name val="Calibri"/>
      <family val="2"/>
      <scheme val="minor"/>
    </font>
    <font>
      <b/>
      <sz val="11"/>
      <color theme="1"/>
      <name val="Calibri"/>
      <family val="2"/>
      <scheme val="minor"/>
    </font>
    <font>
      <sz val="9"/>
      <color theme="1"/>
      <name val="Arial"/>
      <family val="2"/>
    </font>
    <font>
      <i/>
      <sz val="9"/>
      <color theme="1"/>
      <name val="Arial"/>
      <family val="2"/>
    </font>
    <font>
      <b/>
      <sz val="9"/>
      <color theme="1"/>
      <name val="Arial"/>
      <family val="2"/>
    </font>
    <font>
      <b/>
      <sz val="15"/>
      <color theme="1"/>
      <name val="Arial"/>
      <family val="2"/>
    </font>
    <font>
      <u/>
      <sz val="11"/>
      <color theme="10"/>
      <name val="Calibri"/>
      <family val="2"/>
      <scheme val="minor"/>
    </font>
    <font>
      <sz val="10"/>
      <color theme="1"/>
      <name val="Arial"/>
      <family val="2"/>
    </font>
    <font>
      <sz val="11"/>
      <color theme="1"/>
      <name val="Arial"/>
      <family val="2"/>
    </font>
    <font>
      <sz val="9"/>
      <color theme="0"/>
      <name val="Arial"/>
      <family val="2"/>
    </font>
    <font>
      <b/>
      <sz val="11"/>
      <color theme="0"/>
      <name val="Arial"/>
      <family val="2"/>
    </font>
    <font>
      <b/>
      <sz val="9"/>
      <color theme="0"/>
      <name val="Arial"/>
      <family val="2"/>
    </font>
    <font>
      <sz val="9"/>
      <name val="Arial"/>
      <family val="2"/>
    </font>
    <font>
      <i/>
      <sz val="9"/>
      <name val="Arial"/>
      <family val="2"/>
    </font>
    <font>
      <b/>
      <sz val="9"/>
      <name val="Arial"/>
      <family val="2"/>
    </font>
    <font>
      <i/>
      <sz val="8"/>
      <color theme="1"/>
      <name val="Arial"/>
      <family val="2"/>
    </font>
    <font>
      <sz val="11"/>
      <name val="Arial"/>
      <family val="2"/>
    </font>
    <font>
      <i/>
      <sz val="8"/>
      <name val="Arial"/>
      <family val="2"/>
    </font>
    <font>
      <sz val="11"/>
      <name val="Calibri"/>
      <family val="2"/>
      <scheme val="minor"/>
    </font>
    <font>
      <b/>
      <sz val="15"/>
      <name val="Arial"/>
      <family val="2"/>
    </font>
    <font>
      <b/>
      <i/>
      <sz val="8"/>
      <name val="Arial"/>
      <family val="2"/>
    </font>
    <font>
      <sz val="9"/>
      <color theme="1"/>
      <name val="Arial "/>
    </font>
    <font>
      <b/>
      <i/>
      <sz val="8"/>
      <color theme="1"/>
      <name val="Arial"/>
      <family val="2"/>
    </font>
    <font>
      <b/>
      <sz val="16"/>
      <name val="Arial"/>
      <family val="2"/>
    </font>
    <font>
      <b/>
      <sz val="11"/>
      <name val="Symbol"/>
      <family val="1"/>
      <charset val="2"/>
    </font>
    <font>
      <sz val="8"/>
      <color theme="1"/>
      <name val="Arial"/>
      <family val="2"/>
    </font>
    <font>
      <b/>
      <i/>
      <sz val="9"/>
      <color theme="1"/>
      <name val="Arial"/>
      <family val="2"/>
    </font>
    <font>
      <sz val="8"/>
      <name val="Arial"/>
      <family val="2"/>
    </font>
    <font>
      <b/>
      <sz val="11"/>
      <color theme="1"/>
      <name val="Symbol"/>
      <family val="1"/>
      <charset val="2"/>
    </font>
    <font>
      <b/>
      <sz val="8"/>
      <name val="Arial"/>
      <family val="2"/>
    </font>
    <font>
      <sz val="10"/>
      <name val="Arial"/>
      <family val="2"/>
    </font>
    <font>
      <b/>
      <sz val="9"/>
      <color rgb="FFFFFFFF"/>
      <name val="Arial"/>
      <family val="2"/>
    </font>
    <font>
      <u/>
      <sz val="11"/>
      <name val="Arial"/>
      <family val="2"/>
    </font>
    <font>
      <i/>
      <u/>
      <sz val="8"/>
      <color theme="1"/>
      <name val="Arial"/>
      <family val="2"/>
    </font>
    <font>
      <u/>
      <sz val="12"/>
      <color theme="1"/>
      <name val="Arial"/>
      <family val="2"/>
    </font>
    <font>
      <sz val="12"/>
      <color theme="1"/>
      <name val="Arial"/>
      <family val="2"/>
    </font>
    <font>
      <u/>
      <sz val="12"/>
      <color rgb="FF003057"/>
      <name val="Arial"/>
      <family val="2"/>
    </font>
    <font>
      <sz val="12"/>
      <color rgb="FF003057"/>
      <name val="Arial"/>
      <family val="2"/>
    </font>
    <font>
      <b/>
      <u/>
      <sz val="12"/>
      <color theme="10"/>
      <name val="Arial"/>
      <family val="2"/>
    </font>
    <font>
      <i/>
      <u/>
      <sz val="8"/>
      <name val="Arial"/>
      <family val="2"/>
    </font>
    <font>
      <u/>
      <sz val="11"/>
      <color theme="1"/>
      <name val="Arial"/>
      <family val="2"/>
    </font>
    <font>
      <u/>
      <sz val="12"/>
      <color rgb="FF002060"/>
      <name val="Arial"/>
      <family val="2"/>
    </font>
    <font>
      <b/>
      <u/>
      <sz val="9"/>
      <color rgb="FF0070C0"/>
      <name val="Arial"/>
      <family val="2"/>
    </font>
    <font>
      <b/>
      <u/>
      <sz val="12"/>
      <color rgb="FF0070C0"/>
      <name val="Arial"/>
      <family val="2"/>
    </font>
    <font>
      <b/>
      <u/>
      <sz val="9"/>
      <color theme="10"/>
      <name val="Arial"/>
      <family val="2"/>
    </font>
    <font>
      <b/>
      <sz val="9"/>
      <color rgb="FFFF0000"/>
      <name val="Arial"/>
      <family val="2"/>
    </font>
    <font>
      <b/>
      <sz val="11"/>
      <name val="Calibri"/>
      <family val="2"/>
      <scheme val="minor"/>
    </font>
    <font>
      <sz val="11"/>
      <color indexed="8"/>
      <name val="Calibri"/>
      <family val="2"/>
      <scheme val="minor"/>
    </font>
    <font>
      <u/>
      <sz val="11"/>
      <name val="Calibri"/>
      <family val="2"/>
      <scheme val="minor"/>
    </font>
  </fonts>
  <fills count="12">
    <fill>
      <patternFill patternType="none"/>
    </fill>
    <fill>
      <patternFill patternType="gray125"/>
    </fill>
    <fill>
      <patternFill patternType="solid">
        <fgColor rgb="FF6F7070"/>
        <bgColor indexed="64"/>
      </patternFill>
    </fill>
    <fill>
      <patternFill patternType="solid">
        <fgColor rgb="FF003057"/>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rgb="FF0077C8"/>
        <bgColor indexed="64"/>
      </patternFill>
    </fill>
    <fill>
      <patternFill patternType="lightDown">
        <fgColor rgb="FFFFFF00"/>
        <bgColor rgb="FFFFFF00"/>
      </patternFill>
    </fill>
    <fill>
      <patternFill patternType="solid">
        <fgColor theme="7" tint="0.79998168889431442"/>
        <bgColor indexed="64"/>
      </patternFill>
    </fill>
    <fill>
      <patternFill patternType="solid">
        <fgColor theme="7" tint="0.39997558519241921"/>
        <bgColor indexed="64"/>
      </patternFill>
    </fill>
    <fill>
      <patternFill patternType="solid">
        <fgColor rgb="FFFF0000"/>
        <bgColor indexed="64"/>
      </patternFill>
    </fill>
    <fill>
      <patternFill patternType="solid">
        <fgColor theme="9"/>
        <bgColor indexed="64"/>
      </patternFill>
    </fill>
  </fills>
  <borders count="101">
    <border>
      <left/>
      <right/>
      <top/>
      <bottom/>
      <diagonal/>
    </border>
    <border>
      <left/>
      <right/>
      <top style="medium">
        <color rgb="FF6F7070"/>
      </top>
      <bottom style="medium">
        <color rgb="FF6F7070"/>
      </bottom>
      <diagonal/>
    </border>
    <border>
      <left/>
      <right style="medium">
        <color rgb="FF6F7070"/>
      </right>
      <top style="medium">
        <color rgb="FF6F7070"/>
      </top>
      <bottom style="medium">
        <color rgb="FF6F7070"/>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theme="0" tint="-0.249977111117893"/>
      </left>
      <right/>
      <top style="medium">
        <color theme="0" tint="-0.249977111117893"/>
      </top>
      <bottom style="medium">
        <color theme="0" tint="-0.249977111117893"/>
      </bottom>
      <diagonal/>
    </border>
    <border>
      <left/>
      <right/>
      <top style="medium">
        <color theme="0" tint="-0.249977111117893"/>
      </top>
      <bottom style="medium">
        <color theme="0" tint="-0.249977111117893"/>
      </bottom>
      <diagonal/>
    </border>
    <border>
      <left/>
      <right style="medium">
        <color theme="0" tint="-0.249977111117893"/>
      </right>
      <top style="medium">
        <color theme="0" tint="-0.249977111117893"/>
      </top>
      <bottom style="medium">
        <color theme="0" tint="-0.249977111117893"/>
      </bottom>
      <diagonal/>
    </border>
    <border>
      <left style="medium">
        <color theme="0" tint="-0.249977111117893"/>
      </left>
      <right/>
      <top style="medium">
        <color theme="0" tint="-0.249977111117893"/>
      </top>
      <bottom/>
      <diagonal/>
    </border>
    <border>
      <left/>
      <right/>
      <top style="medium">
        <color theme="0" tint="-0.249977111117893"/>
      </top>
      <bottom/>
      <diagonal/>
    </border>
    <border>
      <left/>
      <right style="medium">
        <color theme="0" tint="-0.249977111117893"/>
      </right>
      <top style="medium">
        <color theme="0" tint="-0.249977111117893"/>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theme="0" tint="-0.249977111117893"/>
      </left>
      <right/>
      <top/>
      <bottom/>
      <diagonal/>
    </border>
    <border>
      <left/>
      <right style="medium">
        <color theme="0" tint="-0.249977111117893"/>
      </right>
      <top/>
      <bottom/>
      <diagonal/>
    </border>
    <border>
      <left style="medium">
        <color theme="0" tint="-0.249977111117893"/>
      </left>
      <right/>
      <top/>
      <bottom style="medium">
        <color theme="0" tint="-0.249977111117893"/>
      </bottom>
      <diagonal/>
    </border>
    <border>
      <left/>
      <right/>
      <top/>
      <bottom style="medium">
        <color theme="0" tint="-0.249977111117893"/>
      </bottom>
      <diagonal/>
    </border>
    <border>
      <left/>
      <right style="medium">
        <color theme="0" tint="-0.249977111117893"/>
      </right>
      <top/>
      <bottom style="medium">
        <color theme="0" tint="-0.249977111117893"/>
      </bottom>
      <diagonal/>
    </border>
    <border>
      <left/>
      <right/>
      <top style="medium">
        <color rgb="FFBFBFBF"/>
      </top>
      <bottom style="medium">
        <color rgb="FFBFBFBF"/>
      </bottom>
      <diagonal/>
    </border>
    <border>
      <left/>
      <right style="medium">
        <color rgb="FFBFBFBF"/>
      </right>
      <top style="medium">
        <color rgb="FFBFBFBF"/>
      </top>
      <bottom style="medium">
        <color rgb="FFBFBFBF"/>
      </bottom>
      <diagonal/>
    </border>
    <border>
      <left/>
      <right style="thin">
        <color indexed="64"/>
      </right>
      <top style="medium">
        <color theme="0" tint="-0.249977111117893"/>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theme="0" tint="-0.24994659260841701"/>
      </left>
      <right style="thin">
        <color theme="0" tint="-0.24994659260841701"/>
      </right>
      <top style="medium">
        <color theme="0" tint="-0.24994659260841701"/>
      </top>
      <bottom style="thin">
        <color theme="0" tint="-0.24994659260841701"/>
      </bottom>
      <diagonal/>
    </border>
    <border>
      <left style="thin">
        <color theme="0" tint="-0.24994659260841701"/>
      </left>
      <right style="thin">
        <color theme="0" tint="-0.24994659260841701"/>
      </right>
      <top style="medium">
        <color theme="0" tint="-0.24994659260841701"/>
      </top>
      <bottom style="thin">
        <color theme="0" tint="-0.24994659260841701"/>
      </bottom>
      <diagonal/>
    </border>
    <border>
      <left style="medium">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rgb="FFBFBFBF"/>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right style="medium">
        <color rgb="FFBFBFBF"/>
      </right>
      <top style="thin">
        <color rgb="FFBFBFBF"/>
      </top>
      <bottom style="thin">
        <color rgb="FFBFBFBF"/>
      </bottom>
      <diagonal/>
    </border>
    <border>
      <left style="medium">
        <color rgb="FFBFBFBF"/>
      </left>
      <right style="thin">
        <color rgb="FFBFBFBF"/>
      </right>
      <top style="thin">
        <color rgb="FFBFBFBF"/>
      </top>
      <bottom style="medium">
        <color rgb="FFBFBFBF"/>
      </bottom>
      <diagonal/>
    </border>
    <border>
      <left style="thin">
        <color rgb="FFBFBFBF"/>
      </left>
      <right style="thin">
        <color rgb="FFBFBFBF"/>
      </right>
      <top style="thin">
        <color rgb="FFBFBFBF"/>
      </top>
      <bottom style="medium">
        <color rgb="FFBFBFBF"/>
      </bottom>
      <diagonal/>
    </border>
    <border>
      <left/>
      <right/>
      <top style="thin">
        <color rgb="FFBFBFBF"/>
      </top>
      <bottom style="medium">
        <color rgb="FFBFBFBF"/>
      </bottom>
      <diagonal/>
    </border>
    <border>
      <left/>
      <right style="thin">
        <color rgb="FFBFBFBF"/>
      </right>
      <top style="thin">
        <color rgb="FFBFBFBF"/>
      </top>
      <bottom style="medium">
        <color rgb="FFBFBFBF"/>
      </bottom>
      <diagonal/>
    </border>
    <border>
      <left/>
      <right style="medium">
        <color rgb="FFBFBFBF"/>
      </right>
      <top style="thin">
        <color rgb="FFBFBFBF"/>
      </top>
      <bottom style="medium">
        <color rgb="FFBFBFBF"/>
      </bottom>
      <diagonal/>
    </border>
    <border>
      <left style="medium">
        <color theme="0" tint="-0.24994659260841701"/>
      </left>
      <right/>
      <top/>
      <bottom/>
      <diagonal/>
    </border>
    <border>
      <left/>
      <right style="medium">
        <color theme="0" tint="-0.24994659260841701"/>
      </right>
      <top/>
      <bottom/>
      <diagonal/>
    </border>
    <border>
      <left/>
      <right style="thin">
        <color indexed="64"/>
      </right>
      <top style="thin">
        <color indexed="64"/>
      </top>
      <bottom/>
      <diagonal/>
    </border>
    <border>
      <left/>
      <right style="thin">
        <color theme="1"/>
      </right>
      <top/>
      <bottom/>
      <diagonal/>
    </border>
    <border>
      <left/>
      <right/>
      <top/>
      <bottom style="thin">
        <color theme="1"/>
      </bottom>
      <diagonal/>
    </border>
    <border>
      <left/>
      <right style="thin">
        <color theme="1"/>
      </right>
      <top/>
      <bottom style="thin">
        <color theme="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theme="1"/>
      </left>
      <right/>
      <top/>
      <bottom style="thin">
        <color theme="1"/>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medium">
        <color rgb="FFBFBFBF"/>
      </top>
      <bottom/>
      <diagonal/>
    </border>
    <border>
      <left/>
      <right style="thin">
        <color indexed="64"/>
      </right>
      <top style="medium">
        <color rgb="FFBFBFBF"/>
      </top>
      <bottom/>
      <diagonal/>
    </border>
    <border>
      <left/>
      <right style="thin">
        <color theme="1"/>
      </right>
      <top style="medium">
        <color rgb="FFBFBFBF"/>
      </top>
      <bottom/>
      <diagonal/>
    </border>
    <border>
      <left style="thin">
        <color theme="1"/>
      </left>
      <right/>
      <top/>
      <bottom/>
      <diagonal/>
    </border>
    <border>
      <left style="thin">
        <color theme="1"/>
      </left>
      <right/>
      <top/>
      <bottom style="thin">
        <color indexed="64"/>
      </bottom>
      <diagonal/>
    </border>
    <border>
      <left/>
      <right style="thin">
        <color theme="1"/>
      </right>
      <top/>
      <bottom style="thin">
        <color indexed="64"/>
      </bottom>
      <diagonal/>
    </border>
    <border>
      <left/>
      <right/>
      <top style="thin">
        <color theme="1"/>
      </top>
      <bottom/>
      <diagonal/>
    </border>
    <border>
      <left/>
      <right style="thin">
        <color theme="1"/>
      </right>
      <top style="thin">
        <color theme="1"/>
      </top>
      <bottom/>
      <diagonal/>
    </border>
    <border>
      <left style="medium">
        <color rgb="FFBFBFBF"/>
      </left>
      <right/>
      <top/>
      <bottom/>
      <diagonal/>
    </border>
    <border>
      <left/>
      <right style="medium">
        <color rgb="FFBFBFBF"/>
      </right>
      <top/>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thin">
        <color theme="1"/>
      </bottom>
      <diagonal/>
    </border>
    <border>
      <left style="medium">
        <color rgb="FF6F7070"/>
      </left>
      <right style="medium">
        <color rgb="FF6F7070"/>
      </right>
      <top style="medium">
        <color rgb="FF6F7070"/>
      </top>
      <bottom style="medium">
        <color rgb="FF6F7070"/>
      </bottom>
      <diagonal/>
    </border>
    <border>
      <left style="medium">
        <color theme="0" tint="-0.249977111117893"/>
      </left>
      <right style="medium">
        <color theme="0" tint="-0.249977111117893"/>
      </right>
      <top style="medium">
        <color theme="0" tint="-0.249977111117893"/>
      </top>
      <bottom style="medium">
        <color theme="0" tint="-0.249977111117893"/>
      </bottom>
      <diagonal/>
    </border>
    <border>
      <left style="medium">
        <color theme="0" tint="-0.249977111117893"/>
      </left>
      <right style="medium">
        <color theme="0" tint="-0.249977111117893"/>
      </right>
      <top style="medium">
        <color theme="0" tint="-0.249977111117893"/>
      </top>
      <bottom/>
      <diagonal/>
    </border>
    <border>
      <left style="thin">
        <color indexed="64"/>
      </left>
      <right style="thin">
        <color indexed="64"/>
      </right>
      <top style="medium">
        <color theme="0" tint="-0.249977111117893"/>
      </top>
      <bottom/>
      <diagonal/>
    </border>
    <border>
      <left style="thin">
        <color theme="0" tint="-0.24994659260841701"/>
      </left>
      <right/>
      <top/>
      <bottom/>
      <diagonal/>
    </border>
    <border>
      <left/>
      <right style="thin">
        <color theme="0" tint="-0.24994659260841701"/>
      </right>
      <top style="medium">
        <color theme="0" tint="-0.24994659260841701"/>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medium">
        <color theme="0" tint="-0.24994659260841701"/>
      </left>
      <right style="thin">
        <color theme="0" tint="-0.24994659260841701"/>
      </right>
      <top/>
      <bottom/>
      <diagonal/>
    </border>
    <border>
      <left style="medium">
        <color theme="0" tint="-0.24994659260841701"/>
      </left>
      <right style="thin">
        <color theme="0" tint="-0.24994659260841701"/>
      </right>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medium">
        <color theme="0" tint="-0.24994659260841701"/>
      </top>
      <bottom style="thin">
        <color theme="0" tint="-0.24994659260841701"/>
      </bottom>
      <diagonal/>
    </border>
    <border>
      <left/>
      <right style="thin">
        <color theme="0" tint="-0.24994659260841701"/>
      </right>
      <top style="medium">
        <color theme="0" tint="-0.24994659260841701"/>
      </top>
      <bottom style="thin">
        <color theme="0" tint="-0.24994659260841701"/>
      </bottom>
      <diagonal/>
    </border>
    <border>
      <left style="thin">
        <color rgb="FFBFBFBF"/>
      </left>
      <right style="medium">
        <color rgb="FFBFBFBF"/>
      </right>
      <top style="thin">
        <color rgb="FFBFBFBF"/>
      </top>
      <bottom style="thin">
        <color rgb="FFBFBFBF"/>
      </bottom>
      <diagonal/>
    </border>
    <border>
      <left style="thin">
        <color rgb="FFBFBFBF"/>
      </left>
      <right style="medium">
        <color rgb="FFBFBFBF"/>
      </right>
      <top style="thin">
        <color rgb="FFBFBFBF"/>
      </top>
      <bottom style="medium">
        <color rgb="FFBFBFBF"/>
      </bottom>
      <diagonal/>
    </border>
    <border>
      <left style="thin">
        <color theme="1"/>
      </left>
      <right style="thin">
        <color theme="1"/>
      </right>
      <top style="thin">
        <color theme="1"/>
      </top>
      <bottom style="thin">
        <color theme="1"/>
      </bottom>
      <diagonal/>
    </border>
    <border>
      <left style="medium">
        <color rgb="FFBFBFBF"/>
      </left>
      <right style="medium">
        <color rgb="FFBFBFBF"/>
      </right>
      <top style="medium">
        <color rgb="FFBFBFBF"/>
      </top>
      <bottom style="medium">
        <color rgb="FFBFBFBF"/>
      </bottom>
      <diagonal/>
    </border>
    <border>
      <left style="thin">
        <color indexed="64"/>
      </left>
      <right style="thin">
        <color indexed="64"/>
      </right>
      <top style="medium">
        <color rgb="FFBFBFBF"/>
      </top>
      <bottom/>
      <diagonal/>
    </border>
    <border>
      <left style="thin">
        <color indexed="64"/>
      </left>
      <right style="thin">
        <color indexed="64"/>
      </right>
      <top/>
      <bottom/>
      <diagonal/>
    </border>
    <border>
      <left style="thin">
        <color theme="1"/>
      </left>
      <right style="thin">
        <color theme="1"/>
      </right>
      <top style="medium">
        <color rgb="FFBFBFBF"/>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theme="1"/>
      </left>
      <right style="thin">
        <color theme="1"/>
      </right>
      <top style="thin">
        <color theme="1"/>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cellStyleXfs>
  <cellXfs count="406">
    <xf numFmtId="0" fontId="0" fillId="0" borderId="0" xfId="0"/>
    <xf numFmtId="0" fontId="2"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2" fillId="0" borderId="0" xfId="0" applyFont="1"/>
    <xf numFmtId="0" fontId="37" fillId="0" borderId="0" xfId="0" applyFont="1" applyAlignment="1">
      <alignment vertical="center" wrapText="1"/>
    </xf>
    <xf numFmtId="0" fontId="2" fillId="0" borderId="0" xfId="0" applyFont="1" applyAlignment="1">
      <alignment horizontal="justify" vertical="center" wrapText="1"/>
    </xf>
    <xf numFmtId="0" fontId="37" fillId="0" borderId="0" xfId="0" applyFont="1" applyAlignment="1">
      <alignment horizontal="justify" vertical="center" wrapText="1"/>
    </xf>
    <xf numFmtId="0" fontId="7" fillId="0" borderId="0" xfId="0" applyFont="1"/>
    <xf numFmtId="0" fontId="8" fillId="0" borderId="0" xfId="0" applyFont="1"/>
    <xf numFmtId="0" fontId="9" fillId="2" borderId="3" xfId="0" applyFont="1" applyFill="1" applyBorder="1"/>
    <xf numFmtId="0" fontId="10" fillId="2" borderId="4" xfId="0" applyFont="1" applyFill="1" applyBorder="1"/>
    <xf numFmtId="0" fontId="9" fillId="2" borderId="4" xfId="0" applyFont="1" applyFill="1" applyBorder="1"/>
    <xf numFmtId="0" fontId="9" fillId="2" borderId="5" xfId="0" applyFont="1" applyFill="1" applyBorder="1"/>
    <xf numFmtId="0" fontId="2" fillId="2" borderId="3" xfId="0" applyFont="1" applyFill="1" applyBorder="1"/>
    <xf numFmtId="0" fontId="10" fillId="2" borderId="4" xfId="0" applyFont="1" applyFill="1" applyBorder="1" applyAlignment="1">
      <alignment vertical="center"/>
    </xf>
    <xf numFmtId="0" fontId="2" fillId="2" borderId="4" xfId="0" applyFont="1" applyFill="1" applyBorder="1"/>
    <xf numFmtId="0" fontId="2" fillId="2" borderId="5" xfId="0" applyFont="1" applyFill="1" applyBorder="1"/>
    <xf numFmtId="0" fontId="9" fillId="2" borderId="6" xfId="0" applyFont="1" applyFill="1" applyBorder="1"/>
    <xf numFmtId="0" fontId="9" fillId="2" borderId="8" xfId="0" applyFont="1" applyFill="1" applyBorder="1"/>
    <xf numFmtId="0" fontId="2" fillId="2" borderId="6" xfId="0" applyFont="1" applyFill="1" applyBorder="1"/>
    <xf numFmtId="0" fontId="2" fillId="2" borderId="8" xfId="0" applyFont="1" applyFill="1" applyBorder="1"/>
    <xf numFmtId="0" fontId="2" fillId="0" borderId="3" xfId="0" applyFont="1" applyBorder="1"/>
    <xf numFmtId="0" fontId="2" fillId="0" borderId="4" xfId="0" applyFont="1" applyBorder="1"/>
    <xf numFmtId="0" fontId="2" fillId="0" borderId="5" xfId="0" applyFont="1" applyBorder="1"/>
    <xf numFmtId="0" fontId="2" fillId="0" borderId="47" xfId="0" applyFont="1" applyBorder="1"/>
    <xf numFmtId="0" fontId="2" fillId="0" borderId="48" xfId="0" applyFont="1" applyBorder="1"/>
    <xf numFmtId="0" fontId="2" fillId="0" borderId="0" xfId="0" applyFont="1" applyAlignment="1">
      <alignment horizontal="justify" vertical="center"/>
    </xf>
    <xf numFmtId="0" fontId="12" fillId="0" borderId="0" xfId="0" applyFont="1" applyAlignment="1">
      <alignment horizontal="justify" vertical="center" wrapText="1"/>
    </xf>
    <xf numFmtId="0" fontId="8" fillId="0" borderId="67" xfId="0" applyFont="1" applyBorder="1"/>
    <xf numFmtId="0" fontId="8" fillId="0" borderId="68" xfId="0" applyFont="1" applyBorder="1" applyAlignment="1">
      <alignment horizontal="justify"/>
    </xf>
    <xf numFmtId="0" fontId="12" fillId="0" borderId="0" xfId="0" applyFont="1"/>
    <xf numFmtId="0" fontId="2" fillId="0" borderId="6" xfId="0" applyFont="1" applyBorder="1"/>
    <xf numFmtId="0" fontId="2" fillId="0" borderId="7" xfId="0" applyFont="1" applyBorder="1"/>
    <xf numFmtId="0" fontId="2" fillId="0" borderId="8" xfId="0" applyFont="1" applyBorder="1"/>
    <xf numFmtId="0" fontId="8" fillId="0" borderId="0" xfId="0" applyFont="1" applyAlignment="1">
      <alignment horizontal="center" vertical="center"/>
    </xf>
    <xf numFmtId="0" fontId="8" fillId="0" borderId="3" xfId="0" applyFont="1" applyBorder="1"/>
    <xf numFmtId="0" fontId="8" fillId="0" borderId="4" xfId="0" applyFont="1" applyBorder="1"/>
    <xf numFmtId="0" fontId="8" fillId="0" borderId="5" xfId="0" applyFont="1" applyBorder="1"/>
    <xf numFmtId="0" fontId="8" fillId="0" borderId="47" xfId="0" applyFont="1" applyBorder="1"/>
    <xf numFmtId="0" fontId="8" fillId="0" borderId="48" xfId="0" applyFont="1" applyBorder="1"/>
    <xf numFmtId="0" fontId="12" fillId="0" borderId="0" xfId="0" applyFont="1" applyAlignment="1">
      <alignment horizontal="left" vertical="center" wrapText="1"/>
    </xf>
    <xf numFmtId="0" fontId="14" fillId="0" borderId="19" xfId="0" applyFont="1" applyBorder="1" applyAlignment="1">
      <alignment horizontal="center" vertical="center" wrapText="1"/>
    </xf>
    <xf numFmtId="0" fontId="12" fillId="0" borderId="19" xfId="0" applyFont="1" applyBorder="1" applyAlignment="1">
      <alignment horizontal="center" vertical="center" wrapText="1"/>
    </xf>
    <xf numFmtId="0" fontId="14" fillId="0" borderId="0" xfId="0" applyFont="1" applyAlignment="1">
      <alignment vertical="center"/>
    </xf>
    <xf numFmtId="0" fontId="12" fillId="0" borderId="0" xfId="0" applyFont="1" applyAlignment="1">
      <alignment horizontal="justify" vertical="top" wrapText="1"/>
    </xf>
    <xf numFmtId="0" fontId="14" fillId="0" borderId="0" xfId="0" applyFont="1" applyAlignment="1">
      <alignment vertical="top" wrapText="1"/>
    </xf>
    <xf numFmtId="0" fontId="12" fillId="0" borderId="0" xfId="0" applyFont="1" applyAlignment="1">
      <alignment vertical="top" wrapText="1"/>
    </xf>
    <xf numFmtId="0" fontId="14" fillId="0" borderId="0" xfId="0" applyFont="1" applyAlignment="1">
      <alignment horizontal="center" vertical="top" wrapText="1"/>
    </xf>
    <xf numFmtId="0" fontId="12" fillId="0" borderId="0" xfId="0" applyFont="1" applyAlignment="1">
      <alignment horizontal="center" vertical="top" wrapText="1"/>
    </xf>
    <xf numFmtId="0" fontId="12" fillId="0" borderId="0" xfId="0" applyFont="1" applyAlignment="1">
      <alignment vertical="center" wrapText="1"/>
    </xf>
    <xf numFmtId="0" fontId="8" fillId="0" borderId="6" xfId="0" applyFont="1" applyBorder="1"/>
    <xf numFmtId="0" fontId="8" fillId="0" borderId="7" xfId="0" applyFont="1" applyBorder="1"/>
    <xf numFmtId="0" fontId="8" fillId="0" borderId="8" xfId="0" applyFont="1" applyBorder="1"/>
    <xf numFmtId="0" fontId="12" fillId="0" borderId="0" xfId="0" applyFont="1" applyAlignment="1">
      <alignment vertical="center"/>
    </xf>
    <xf numFmtId="0" fontId="17" fillId="0" borderId="13" xfId="0" applyFont="1" applyBorder="1" applyAlignment="1">
      <alignment wrapText="1"/>
    </xf>
    <xf numFmtId="0" fontId="17" fillId="0" borderId="15" xfId="0" applyFont="1" applyBorder="1" applyAlignment="1">
      <alignment wrapText="1"/>
    </xf>
    <xf numFmtId="0" fontId="16" fillId="0" borderId="0" xfId="0" applyFont="1"/>
    <xf numFmtId="0" fontId="16" fillId="0" borderId="16" xfId="0" applyFont="1" applyBorder="1"/>
    <xf numFmtId="0" fontId="16" fillId="0" borderId="17" xfId="0" applyFont="1" applyBorder="1"/>
    <xf numFmtId="0" fontId="16" fillId="0" borderId="18" xfId="0" applyFont="1" applyBorder="1"/>
    <xf numFmtId="0" fontId="16" fillId="0" borderId="21" xfId="0" applyFont="1" applyBorder="1"/>
    <xf numFmtId="0" fontId="18" fillId="0" borderId="0" xfId="0" applyFont="1"/>
    <xf numFmtId="0" fontId="16" fillId="0" borderId="22" xfId="0" applyFont="1" applyBorder="1"/>
    <xf numFmtId="0" fontId="2" fillId="0" borderId="20" xfId="0" applyFont="1" applyBorder="1"/>
    <xf numFmtId="0" fontId="16" fillId="0" borderId="23" xfId="0" applyFont="1" applyBorder="1"/>
    <xf numFmtId="0" fontId="16" fillId="0" borderId="24" xfId="0" applyFont="1" applyBorder="1"/>
    <xf numFmtId="0" fontId="16" fillId="0" borderId="25" xfId="0" applyFont="1" applyBorder="1"/>
    <xf numFmtId="0" fontId="14" fillId="0" borderId="16" xfId="0" applyFont="1" applyBorder="1" applyAlignment="1">
      <alignment vertical="center"/>
    </xf>
    <xf numFmtId="0" fontId="14" fillId="0" borderId="17" xfId="0" applyFont="1" applyBorder="1" applyAlignment="1">
      <alignment vertical="center"/>
    </xf>
    <xf numFmtId="0" fontId="14" fillId="0" borderId="18" xfId="0" applyFont="1" applyBorder="1" applyAlignment="1">
      <alignment vertical="center"/>
    </xf>
    <xf numFmtId="0" fontId="14" fillId="0" borderId="23" xfId="0" applyFont="1" applyBorder="1" applyAlignment="1">
      <alignment vertical="center"/>
    </xf>
    <xf numFmtId="0" fontId="14" fillId="0" borderId="25" xfId="0" applyFont="1" applyBorder="1" applyAlignment="1">
      <alignment vertical="center"/>
    </xf>
    <xf numFmtId="0" fontId="8" fillId="0" borderId="0" xfId="0" applyFont="1" applyAlignment="1">
      <alignment vertical="center" wrapText="1"/>
    </xf>
    <xf numFmtId="0" fontId="11" fillId="0" borderId="0" xfId="0" applyFont="1" applyAlignment="1">
      <alignment vertical="center" wrapText="1"/>
    </xf>
    <xf numFmtId="0" fontId="0" fillId="0" borderId="0" xfId="0" applyAlignment="1">
      <alignment vertical="top"/>
    </xf>
    <xf numFmtId="0" fontId="20" fillId="0" borderId="29" xfId="0" applyFont="1" applyBorder="1" applyAlignment="1">
      <alignment horizontal="left" vertical="center"/>
    </xf>
    <xf numFmtId="0" fontId="17" fillId="0" borderId="0" xfId="0" applyFont="1" applyAlignment="1">
      <alignment horizontal="justify" vertical="center" wrapText="1"/>
    </xf>
    <xf numFmtId="0" fontId="17" fillId="0" borderId="0" xfId="0" applyFont="1" applyAlignment="1">
      <alignment vertical="center" wrapText="1"/>
    </xf>
    <xf numFmtId="0" fontId="12" fillId="0" borderId="29" xfId="0" applyFont="1" applyBorder="1"/>
    <xf numFmtId="0" fontId="0" fillId="0" borderId="0" xfId="0" applyAlignment="1">
      <alignment horizontal="left" vertical="center" indent="4"/>
    </xf>
    <xf numFmtId="0" fontId="12" fillId="0" borderId="29" xfId="0" applyFont="1" applyBorder="1" applyAlignment="1">
      <alignment horizontal="left" vertical="center" indent="4"/>
    </xf>
    <xf numFmtId="0" fontId="12" fillId="0" borderId="31" xfId="0" applyFont="1" applyBorder="1"/>
    <xf numFmtId="0" fontId="17" fillId="0" borderId="12" xfId="0" applyFont="1" applyBorder="1" applyAlignment="1">
      <alignment horizontal="justify" vertical="center" wrapText="1"/>
    </xf>
    <xf numFmtId="0" fontId="0" fillId="0" borderId="0" xfId="0" applyAlignment="1">
      <alignment vertical="center"/>
    </xf>
    <xf numFmtId="0" fontId="1" fillId="0" borderId="0" xfId="0" applyFont="1" applyAlignment="1">
      <alignment vertical="center"/>
    </xf>
    <xf numFmtId="0" fontId="0" fillId="0" borderId="0" xfId="0" applyAlignment="1">
      <alignment vertical="center" wrapText="1"/>
    </xf>
    <xf numFmtId="0" fontId="3" fillId="4" borderId="35" xfId="0" applyFont="1" applyFill="1" applyBorder="1" applyAlignment="1">
      <alignment horizontal="center" vertical="center" wrapText="1"/>
    </xf>
    <xf numFmtId="0" fontId="21" fillId="0" borderId="37" xfId="0" applyFont="1" applyBorder="1" applyAlignment="1">
      <alignment horizontal="center" vertical="center" wrapText="1"/>
    </xf>
    <xf numFmtId="0" fontId="0" fillId="5" borderId="0" xfId="0" applyFill="1"/>
    <xf numFmtId="0" fontId="21" fillId="0" borderId="42" xfId="0" applyFont="1" applyBorder="1" applyAlignment="1">
      <alignment horizontal="center" vertical="center" wrapText="1"/>
    </xf>
    <xf numFmtId="0" fontId="5" fillId="0" borderId="0" xfId="0" applyFont="1" applyAlignment="1">
      <alignment vertical="center" wrapText="1"/>
    </xf>
    <xf numFmtId="0" fontId="0" fillId="0" borderId="0" xfId="0" applyAlignment="1">
      <alignment wrapText="1"/>
    </xf>
    <xf numFmtId="0" fontId="2" fillId="0" borderId="0" xfId="0" applyFont="1" applyAlignment="1">
      <alignment wrapText="1"/>
    </xf>
    <xf numFmtId="0" fontId="2" fillId="0" borderId="29" xfId="0" applyFont="1" applyBorder="1"/>
    <xf numFmtId="0" fontId="2" fillId="0" borderId="29" xfId="0" applyFont="1" applyBorder="1" applyAlignment="1">
      <alignment vertical="center" wrapText="1"/>
    </xf>
    <xf numFmtId="0" fontId="15" fillId="0" borderId="0" xfId="0" applyFont="1" applyAlignment="1">
      <alignment horizontal="justify" vertical="center"/>
    </xf>
    <xf numFmtId="0" fontId="8" fillId="0" borderId="29" xfId="0" applyFont="1" applyBorder="1" applyAlignment="1">
      <alignment vertical="center"/>
    </xf>
    <xf numFmtId="0" fontId="8" fillId="0" borderId="0" xfId="0" applyFont="1" applyAlignment="1">
      <alignment wrapText="1"/>
    </xf>
    <xf numFmtId="0" fontId="29" fillId="0" borderId="29" xfId="0" applyFont="1" applyBorder="1" applyAlignment="1">
      <alignment horizontal="center" vertical="top"/>
    </xf>
    <xf numFmtId="0" fontId="2" fillId="0" borderId="31" xfId="0" applyFont="1" applyBorder="1"/>
    <xf numFmtId="0" fontId="15" fillId="0" borderId="31" xfId="0" applyFont="1" applyBorder="1" applyAlignment="1">
      <alignment vertical="center" wrapText="1"/>
    </xf>
    <xf numFmtId="0" fontId="11" fillId="0" borderId="0" xfId="0" applyFont="1" applyAlignment="1">
      <alignment horizontal="center" vertical="center" wrapText="1"/>
    </xf>
    <xf numFmtId="0" fontId="34" fillId="0" borderId="0" xfId="0" applyFont="1" applyAlignment="1">
      <alignment wrapText="1"/>
    </xf>
    <xf numFmtId="0" fontId="35" fillId="0" borderId="0" xfId="0" applyFont="1"/>
    <xf numFmtId="0" fontId="4" fillId="0" borderId="0" xfId="0" applyFont="1" applyAlignment="1">
      <alignment horizontal="center" vertical="top" wrapText="1"/>
    </xf>
    <xf numFmtId="0" fontId="4" fillId="0" borderId="0" xfId="0" applyFont="1" applyAlignment="1">
      <alignment horizontal="justify" vertical="top" wrapText="1"/>
    </xf>
    <xf numFmtId="0" fontId="2" fillId="0" borderId="0" xfId="0" applyFont="1" applyAlignment="1">
      <alignment horizontal="center" vertical="top" wrapText="1"/>
    </xf>
    <xf numFmtId="0" fontId="14" fillId="0" borderId="0" xfId="0" applyFont="1" applyAlignment="1">
      <alignment horizontal="left" vertical="center"/>
    </xf>
    <xf numFmtId="49" fontId="12" fillId="0" borderId="55" xfId="0" applyNumberFormat="1" applyFont="1" applyBorder="1" applyAlignment="1">
      <alignment horizontal="center" vertical="center" wrapText="1"/>
    </xf>
    <xf numFmtId="49" fontId="12" fillId="0" borderId="19" xfId="0" applyNumberFormat="1" applyFont="1" applyBorder="1" applyAlignment="1">
      <alignment horizontal="center" vertical="center" wrapText="1"/>
    </xf>
    <xf numFmtId="0" fontId="4" fillId="0" borderId="0" xfId="0" applyFont="1" applyAlignment="1">
      <alignment vertical="center"/>
    </xf>
    <xf numFmtId="0" fontId="4" fillId="0" borderId="0" xfId="0" applyFont="1" applyAlignment="1">
      <alignment horizontal="center" vertical="center" wrapText="1"/>
    </xf>
    <xf numFmtId="0" fontId="14" fillId="0" borderId="0" xfId="0" applyFont="1" applyAlignment="1">
      <alignment horizontal="justify" vertical="top"/>
    </xf>
    <xf numFmtId="49" fontId="12" fillId="0" borderId="56" xfId="0" applyNumberFormat="1" applyFont="1" applyBorder="1" applyAlignment="1">
      <alignment horizontal="center" vertical="center" wrapText="1"/>
    </xf>
    <xf numFmtId="0" fontId="12" fillId="0" borderId="55" xfId="0" applyFont="1" applyBorder="1" applyAlignment="1">
      <alignment horizontal="center" vertical="center" wrapText="1"/>
    </xf>
    <xf numFmtId="49" fontId="12" fillId="0" borderId="0" xfId="0" applyNumberFormat="1" applyFont="1" applyAlignment="1">
      <alignment horizontal="center" vertical="center" wrapText="1"/>
    </xf>
    <xf numFmtId="0" fontId="16" fillId="0" borderId="29" xfId="0" applyFont="1" applyBorder="1"/>
    <xf numFmtId="0" fontId="8" fillId="0" borderId="29" xfId="0" applyFont="1" applyBorder="1"/>
    <xf numFmtId="0" fontId="8" fillId="0" borderId="31" xfId="0" applyFont="1" applyBorder="1"/>
    <xf numFmtId="0" fontId="14" fillId="0" borderId="0" xfId="0" applyFont="1" applyAlignment="1">
      <alignment horizontal="justify" vertical="top" wrapText="1"/>
    </xf>
    <xf numFmtId="49" fontId="2" fillId="0" borderId="19" xfId="0" applyNumberFormat="1" applyFont="1" applyBorder="1" applyAlignment="1">
      <alignment horizontal="center" vertical="center" wrapText="1"/>
    </xf>
    <xf numFmtId="0" fontId="24" fillId="0" borderId="0" xfId="0" applyFont="1" applyAlignment="1">
      <alignment horizontal="right" vertical="center" wrapText="1"/>
    </xf>
    <xf numFmtId="0" fontId="2" fillId="0" borderId="0" xfId="0" applyFont="1" applyAlignment="1">
      <alignment horizontal="center" vertical="center" wrapText="1"/>
    </xf>
    <xf numFmtId="0" fontId="4" fillId="0" borderId="19" xfId="0" applyFont="1" applyBorder="1" applyAlignment="1">
      <alignment horizontal="center" vertical="center" textRotation="90" wrapText="1"/>
    </xf>
    <xf numFmtId="0" fontId="2" fillId="0" borderId="19" xfId="0" applyFont="1" applyBorder="1" applyAlignment="1">
      <alignment horizontal="center" vertical="center" textRotation="90" wrapText="1"/>
    </xf>
    <xf numFmtId="0" fontId="25" fillId="0" borderId="19" xfId="0" applyFont="1" applyBorder="1" applyAlignment="1">
      <alignment horizontal="center" vertical="center" wrapText="1"/>
    </xf>
    <xf numFmtId="49" fontId="2" fillId="0" borderId="0" xfId="0" applyNumberFormat="1" applyFont="1" applyAlignment="1">
      <alignment horizontal="center" vertical="center"/>
    </xf>
    <xf numFmtId="49" fontId="2" fillId="0" borderId="56"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0" fontId="4" fillId="0" borderId="0" xfId="0" applyFont="1" applyAlignment="1">
      <alignment vertical="top"/>
    </xf>
    <xf numFmtId="49" fontId="12" fillId="0" borderId="57" xfId="0" applyNumberFormat="1" applyFont="1" applyBorder="1" applyAlignment="1">
      <alignment horizontal="center" vertical="center" wrapText="1"/>
    </xf>
    <xf numFmtId="49" fontId="12" fillId="0" borderId="58" xfId="0" applyNumberFormat="1" applyFont="1" applyBorder="1" applyAlignment="1">
      <alignment horizontal="center" vertical="center" wrapText="1"/>
    </xf>
    <xf numFmtId="49" fontId="12" fillId="0" borderId="0" xfId="0" applyNumberFormat="1" applyFont="1" applyAlignment="1">
      <alignment horizontal="center" vertical="center"/>
    </xf>
    <xf numFmtId="0" fontId="20" fillId="0" borderId="0" xfId="0" applyFont="1" applyAlignment="1">
      <alignment horizontal="left" vertical="center"/>
    </xf>
    <xf numFmtId="0" fontId="8" fillId="0" borderId="0" xfId="0" applyFont="1" applyAlignment="1">
      <alignment horizontal="center" vertical="top" wrapText="1"/>
    </xf>
    <xf numFmtId="0" fontId="4" fillId="0" borderId="0" xfId="0" applyFont="1" applyAlignment="1">
      <alignment horizontal="justify" vertical="top"/>
    </xf>
    <xf numFmtId="0" fontId="2" fillId="0" borderId="19" xfId="0" applyFont="1" applyBorder="1" applyAlignment="1">
      <alignment horizontal="center" vertical="center" wrapText="1"/>
    </xf>
    <xf numFmtId="49" fontId="2" fillId="0" borderId="55" xfId="0" applyNumberFormat="1" applyFont="1" applyBorder="1" applyAlignment="1">
      <alignment horizontal="center" vertical="center" wrapText="1"/>
    </xf>
    <xf numFmtId="49" fontId="12" fillId="0" borderId="0" xfId="0" applyNumberFormat="1" applyFont="1" applyAlignment="1">
      <alignment vertical="center" wrapText="1"/>
    </xf>
    <xf numFmtId="0" fontId="24" fillId="0" borderId="0" xfId="0" applyFont="1" applyAlignment="1">
      <alignment horizontal="right" vertical="center"/>
    </xf>
    <xf numFmtId="0" fontId="4" fillId="0" borderId="0" xfId="0" applyFont="1" applyAlignment="1">
      <alignment vertical="center" wrapText="1"/>
    </xf>
    <xf numFmtId="0" fontId="26" fillId="0" borderId="29" xfId="0" applyFont="1" applyBorder="1" applyAlignment="1">
      <alignment horizontal="justify" vertical="center"/>
    </xf>
    <xf numFmtId="0" fontId="4" fillId="0" borderId="0" xfId="0" applyFont="1" applyAlignment="1">
      <alignment vertical="top" wrapText="1"/>
    </xf>
    <xf numFmtId="0" fontId="14" fillId="0" borderId="0" xfId="0" applyFont="1" applyAlignment="1">
      <alignment vertical="top"/>
    </xf>
    <xf numFmtId="49" fontId="2" fillId="0" borderId="31" xfId="0" applyNumberFormat="1" applyFont="1" applyBorder="1" applyAlignment="1">
      <alignment horizontal="center" vertical="center" wrapText="1"/>
    </xf>
    <xf numFmtId="49" fontId="12" fillId="0" borderId="31" xfId="0" applyNumberFormat="1" applyFont="1" applyBorder="1" applyAlignment="1">
      <alignment horizontal="center" vertical="center" wrapText="1"/>
    </xf>
    <xf numFmtId="0" fontId="4" fillId="0" borderId="0" xfId="0" applyFont="1" applyAlignment="1">
      <alignment horizontal="center"/>
    </xf>
    <xf numFmtId="0" fontId="4" fillId="0" borderId="0" xfId="0" applyFont="1" applyAlignment="1">
      <alignment horizontal="right" vertical="center" wrapText="1"/>
    </xf>
    <xf numFmtId="0" fontId="28" fillId="0" borderId="0" xfId="0" applyFont="1" applyAlignment="1">
      <alignment horizontal="right" vertical="center" wrapText="1"/>
    </xf>
    <xf numFmtId="0" fontId="8" fillId="0" borderId="62" xfId="0" applyFont="1" applyBorder="1"/>
    <xf numFmtId="0" fontId="4" fillId="0" borderId="0" xfId="0" applyFont="1" applyAlignment="1">
      <alignment horizontal="left" vertical="center"/>
    </xf>
    <xf numFmtId="0" fontId="8" fillId="0" borderId="56" xfId="0" applyFont="1" applyBorder="1"/>
    <xf numFmtId="0" fontId="12" fillId="0" borderId="31" xfId="0" applyFont="1" applyBorder="1" applyAlignment="1">
      <alignment horizontal="justify"/>
    </xf>
    <xf numFmtId="0" fontId="14" fillId="0" borderId="29" xfId="0" applyFont="1" applyBorder="1" applyAlignment="1">
      <alignment vertical="center"/>
    </xf>
    <xf numFmtId="0" fontId="14" fillId="0" borderId="0" xfId="0" applyFont="1" applyAlignment="1">
      <alignment horizontal="center" vertical="center"/>
    </xf>
    <xf numFmtId="0" fontId="12" fillId="0" borderId="0" xfId="0" applyFont="1" applyAlignment="1">
      <alignment horizontal="left" vertical="center"/>
    </xf>
    <xf numFmtId="0" fontId="14" fillId="0" borderId="0" xfId="0" applyFont="1" applyAlignment="1">
      <alignment horizontal="center" vertical="center" shrinkToFit="1"/>
    </xf>
    <xf numFmtId="0" fontId="14" fillId="0" borderId="0" xfId="0" applyFont="1" applyAlignment="1">
      <alignment vertical="center" shrinkToFit="1"/>
    </xf>
    <xf numFmtId="0" fontId="12" fillId="0" borderId="0" xfId="0" applyFont="1" applyAlignment="1">
      <alignment vertical="center" wrapText="1" shrinkToFit="1"/>
    </xf>
    <xf numFmtId="0" fontId="12" fillId="0" borderId="29" xfId="0" applyFont="1" applyBorder="1" applyAlignment="1">
      <alignment vertical="center"/>
    </xf>
    <xf numFmtId="0" fontId="32" fillId="0" borderId="0" xfId="0" applyFont="1" applyAlignment="1">
      <alignment horizontal="center" vertical="top" wrapText="1"/>
    </xf>
    <xf numFmtId="0" fontId="40" fillId="0" borderId="0" xfId="0" applyFont="1"/>
    <xf numFmtId="0" fontId="2" fillId="0" borderId="29" xfId="0" applyFont="1" applyBorder="1" applyAlignment="1">
      <alignment vertical="center"/>
    </xf>
    <xf numFmtId="0" fontId="20" fillId="0" borderId="31" xfId="0" applyFont="1" applyBorder="1" applyAlignment="1">
      <alignment horizontal="justify" vertical="center"/>
    </xf>
    <xf numFmtId="0" fontId="2" fillId="0" borderId="55" xfId="0" applyFont="1" applyBorder="1" applyAlignment="1">
      <alignment horizontal="center"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xf>
    <xf numFmtId="0" fontId="20" fillId="0" borderId="31" xfId="0" applyFont="1" applyBorder="1" applyAlignment="1">
      <alignment horizontal="left" vertical="center"/>
    </xf>
    <xf numFmtId="0" fontId="2" fillId="0" borderId="0" xfId="0" applyFont="1" applyAlignment="1">
      <alignment horizontal="center" vertical="top"/>
    </xf>
    <xf numFmtId="49" fontId="2" fillId="0" borderId="11"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0" xfId="0" applyNumberFormat="1" applyFont="1" applyAlignment="1">
      <alignment vertical="center" wrapText="1"/>
    </xf>
    <xf numFmtId="0" fontId="28" fillId="0" borderId="0" xfId="0" applyFont="1" applyAlignment="1">
      <alignment horizontal="right" vertical="center"/>
    </xf>
    <xf numFmtId="0" fontId="20" fillId="0" borderId="62" xfId="0" applyFont="1" applyBorder="1" applyAlignment="1">
      <alignment horizontal="left" vertical="center"/>
    </xf>
    <xf numFmtId="0" fontId="20" fillId="0" borderId="71" xfId="0" applyFont="1" applyBorder="1" applyAlignment="1">
      <alignment horizontal="left" vertical="center"/>
    </xf>
    <xf numFmtId="0" fontId="16" fillId="0" borderId="0" xfId="0" applyFont="1" applyAlignment="1">
      <alignment horizontal="center" vertical="top" wrapText="1"/>
    </xf>
    <xf numFmtId="0" fontId="16" fillId="0" borderId="0" xfId="0" applyFont="1" applyAlignment="1">
      <alignment wrapText="1"/>
    </xf>
    <xf numFmtId="0" fontId="14" fillId="0" borderId="0" xfId="0" applyFont="1" applyAlignment="1">
      <alignment horizontal="justify" vertical="justify" wrapText="1"/>
    </xf>
    <xf numFmtId="0" fontId="16" fillId="0" borderId="0" xfId="0" applyFont="1" applyAlignment="1">
      <alignment horizontal="center" vertical="center" wrapText="1"/>
    </xf>
    <xf numFmtId="0" fontId="8" fillId="0" borderId="0" xfId="0" applyFont="1" applyAlignment="1">
      <alignment horizontal="left" vertical="center" wrapText="1"/>
    </xf>
    <xf numFmtId="0" fontId="16" fillId="0" borderId="0" xfId="0" applyFont="1" applyAlignment="1">
      <alignment horizontal="justify" vertical="center" wrapText="1"/>
    </xf>
    <xf numFmtId="0" fontId="8" fillId="0" borderId="0" xfId="0" applyFont="1" applyAlignment="1">
      <alignment horizontal="justify" vertical="center"/>
    </xf>
    <xf numFmtId="0" fontId="8" fillId="0" borderId="0" xfId="0" applyFont="1" applyAlignment="1">
      <alignment horizontal="justify" vertical="center" wrapText="1"/>
    </xf>
    <xf numFmtId="49" fontId="2" fillId="0" borderId="11" xfId="0" applyNumberFormat="1" applyFont="1" applyBorder="1" applyAlignment="1">
      <alignment horizontal="center" vertical="center" wrapText="1"/>
    </xf>
    <xf numFmtId="0" fontId="20" fillId="0" borderId="0" xfId="0" applyFont="1" applyAlignment="1">
      <alignment vertical="center" wrapText="1"/>
    </xf>
    <xf numFmtId="0" fontId="8" fillId="0" borderId="0" xfId="0" applyFont="1" applyAlignment="1">
      <alignment horizontal="left" vertical="center"/>
    </xf>
    <xf numFmtId="0" fontId="11" fillId="0" borderId="0" xfId="0" applyFont="1" applyAlignment="1">
      <alignment horizontal="center" vertical="top" wrapText="1"/>
    </xf>
    <xf numFmtId="0" fontId="27" fillId="0" borderId="0" xfId="0" applyFont="1" applyAlignment="1">
      <alignment vertical="center" wrapText="1"/>
    </xf>
    <xf numFmtId="0" fontId="15" fillId="0" borderId="0" xfId="0" applyFont="1" applyAlignment="1">
      <alignment vertical="center" wrapText="1"/>
    </xf>
    <xf numFmtId="0" fontId="7" fillId="0" borderId="29" xfId="0" applyFont="1" applyBorder="1"/>
    <xf numFmtId="0" fontId="30" fillId="0" borderId="29" xfId="0" applyFont="1" applyBorder="1" applyAlignment="1">
      <alignment horizontal="justify" vertical="center"/>
    </xf>
    <xf numFmtId="0" fontId="20" fillId="0" borderId="29" xfId="0" applyFont="1" applyBorder="1" applyAlignment="1">
      <alignment horizontal="justify" vertical="center" wrapText="1"/>
    </xf>
    <xf numFmtId="0" fontId="16" fillId="0" borderId="29" xfId="0" applyFont="1" applyBorder="1" applyAlignment="1">
      <alignment horizontal="justify" vertical="center"/>
    </xf>
    <xf numFmtId="0" fontId="16" fillId="0" borderId="31" xfId="0" applyFont="1" applyBorder="1" applyAlignment="1">
      <alignment horizontal="justify" vertical="center"/>
    </xf>
    <xf numFmtId="0" fontId="12" fillId="0" borderId="0" xfId="0" applyFont="1" applyAlignment="1">
      <alignment horizontal="justify" vertical="center"/>
    </xf>
    <xf numFmtId="0" fontId="12" fillId="0" borderId="0" xfId="0" applyFont="1" applyAlignment="1">
      <alignment horizontal="justify"/>
    </xf>
    <xf numFmtId="0" fontId="0" fillId="7" borderId="0" xfId="0" applyFill="1"/>
    <xf numFmtId="0" fontId="45" fillId="0" borderId="0" xfId="0" applyFont="1" applyAlignment="1">
      <alignment horizontal="left"/>
    </xf>
    <xf numFmtId="0" fontId="2" fillId="0" borderId="19" xfId="0" applyFont="1" applyBorder="1" applyAlignment="1" applyProtection="1">
      <alignment horizontal="center" vertical="center" wrapText="1"/>
      <protection locked="0"/>
    </xf>
    <xf numFmtId="0" fontId="25" fillId="0" borderId="19" xfId="0" applyFont="1" applyBorder="1" applyAlignment="1" applyProtection="1">
      <alignment horizontal="center" vertical="center" wrapText="1"/>
      <protection locked="0"/>
    </xf>
    <xf numFmtId="0" fontId="8" fillId="0" borderId="63" xfId="0" applyFont="1" applyBorder="1"/>
    <xf numFmtId="0" fontId="22" fillId="0" borderId="56" xfId="0" applyFont="1" applyBorder="1" applyAlignment="1">
      <alignment horizontal="left" vertical="center"/>
    </xf>
    <xf numFmtId="0" fontId="0" fillId="8" borderId="100" xfId="0" applyFill="1" applyBorder="1" applyAlignment="1">
      <alignment horizontal="center" textRotation="90"/>
    </xf>
    <xf numFmtId="0" fontId="0" fillId="9" borderId="100" xfId="0" applyFill="1" applyBorder="1" applyAlignment="1">
      <alignment horizontal="center" textRotation="90"/>
    </xf>
    <xf numFmtId="0" fontId="0" fillId="0" borderId="0" xfId="0" applyAlignment="1">
      <alignment horizontal="center"/>
    </xf>
    <xf numFmtId="49" fontId="46" fillId="0" borderId="0" xfId="0" applyNumberFormat="1" applyFont="1" applyAlignment="1">
      <alignment horizontal="center"/>
    </xf>
    <xf numFmtId="0" fontId="0" fillId="0" borderId="95" xfId="0" applyBorder="1" applyAlignment="1">
      <alignment horizontal="center"/>
    </xf>
    <xf numFmtId="0" fontId="0" fillId="8" borderId="100" xfId="0" applyFill="1" applyBorder="1" applyAlignment="1">
      <alignment horizontal="center"/>
    </xf>
    <xf numFmtId="0" fontId="0" fillId="0" borderId="100" xfId="0" applyBorder="1" applyAlignment="1">
      <alignment horizontal="center"/>
    </xf>
    <xf numFmtId="0" fontId="0" fillId="0" borderId="100" xfId="0" quotePrefix="1" applyBorder="1" applyAlignment="1">
      <alignment horizontal="center"/>
    </xf>
    <xf numFmtId="0" fontId="0" fillId="10" borderId="100" xfId="0" applyFill="1" applyBorder="1" applyAlignment="1">
      <alignment horizontal="center"/>
    </xf>
    <xf numFmtId="0" fontId="18" fillId="0" borderId="0" xfId="0" applyFont="1" applyAlignment="1">
      <alignment horizontal="center"/>
    </xf>
    <xf numFmtId="0" fontId="18" fillId="0" borderId="100" xfId="0" applyFont="1" applyBorder="1" applyAlignment="1">
      <alignment horizontal="center"/>
    </xf>
    <xf numFmtId="0" fontId="18" fillId="0" borderId="100" xfId="0" quotePrefix="1" applyFont="1" applyBorder="1" applyAlignment="1">
      <alignment horizontal="center"/>
    </xf>
    <xf numFmtId="0" fontId="48" fillId="0" borderId="0" xfId="0" applyFont="1" applyAlignment="1">
      <alignment horizontal="center"/>
    </xf>
    <xf numFmtId="0" fontId="48" fillId="0" borderId="100" xfId="0" applyFont="1" applyBorder="1" applyAlignment="1">
      <alignment horizontal="center"/>
    </xf>
    <xf numFmtId="0" fontId="0" fillId="0" borderId="100" xfId="0" applyBorder="1"/>
    <xf numFmtId="0" fontId="0" fillId="0" borderId="95" xfId="0" applyBorder="1"/>
    <xf numFmtId="0" fontId="47" fillId="10" borderId="100" xfId="0" applyFont="1" applyFill="1" applyBorder="1" applyAlignment="1">
      <alignment horizontal="center"/>
    </xf>
    <xf numFmtId="0" fontId="0" fillId="0" borderId="100" xfId="0" applyBorder="1" applyAlignment="1">
      <alignment horizontal="left"/>
    </xf>
    <xf numFmtId="0" fontId="0" fillId="10" borderId="100" xfId="0" applyFill="1" applyBorder="1"/>
    <xf numFmtId="0" fontId="0" fillId="10" borderId="100" xfId="0" applyFill="1" applyBorder="1" applyAlignment="1">
      <alignment horizontal="left"/>
    </xf>
    <xf numFmtId="0" fontId="0" fillId="10" borderId="0" xfId="0" applyFill="1"/>
    <xf numFmtId="0" fontId="18" fillId="0" borderId="100" xfId="0" applyFont="1" applyBorder="1" applyAlignment="1">
      <alignment horizontal="left"/>
    </xf>
    <xf numFmtId="0" fontId="18" fillId="10" borderId="100" xfId="0" applyFont="1" applyFill="1" applyBorder="1" applyAlignment="1">
      <alignment horizontal="left"/>
    </xf>
    <xf numFmtId="0" fontId="0" fillId="11" borderId="100" xfId="0" applyFill="1" applyBorder="1" applyAlignment="1">
      <alignment horizontal="left"/>
    </xf>
    <xf numFmtId="0" fontId="48" fillId="0" borderId="100" xfId="0" applyFont="1" applyBorder="1" applyAlignment="1">
      <alignment horizontal="left"/>
    </xf>
    <xf numFmtId="0" fontId="0" fillId="0" borderId="55" xfId="0" applyBorder="1"/>
    <xf numFmtId="0" fontId="36" fillId="0" borderId="0" xfId="1" applyFont="1" applyAlignment="1">
      <alignment horizontal="justify" vertical="center" wrapText="1"/>
    </xf>
    <xf numFmtId="0" fontId="0" fillId="0" borderId="0" xfId="0" applyProtection="1">
      <protection locked="0"/>
    </xf>
    <xf numFmtId="0" fontId="36" fillId="0" borderId="0" xfId="1" applyFont="1" applyAlignment="1">
      <alignment vertical="center" wrapText="1"/>
    </xf>
    <xf numFmtId="0" fontId="5" fillId="0" borderId="0" xfId="0" applyFont="1" applyAlignment="1">
      <alignment horizont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72" xfId="0" applyFont="1" applyBorder="1" applyAlignment="1">
      <alignment horizontal="center" vertical="center" wrapText="1"/>
    </xf>
    <xf numFmtId="0" fontId="0" fillId="0" borderId="1" xfId="0" applyBorder="1" applyProtection="1">
      <protection locked="0"/>
    </xf>
    <xf numFmtId="0" fontId="0" fillId="0" borderId="2" xfId="0" applyBorder="1" applyProtection="1">
      <protection locked="0"/>
    </xf>
    <xf numFmtId="0" fontId="41" fillId="0" borderId="0" xfId="0" applyFont="1" applyAlignment="1">
      <alignment vertical="center" wrapText="1"/>
    </xf>
    <xf numFmtId="0" fontId="36" fillId="0" borderId="0" xfId="0" applyFont="1" applyAlignment="1">
      <alignment vertical="center" wrapText="1"/>
    </xf>
    <xf numFmtId="0" fontId="12" fillId="0" borderId="0" xfId="0" applyFont="1" applyAlignment="1">
      <alignment horizontal="justify" vertical="center" wrapText="1"/>
    </xf>
    <xf numFmtId="0" fontId="43" fillId="0" borderId="0" xfId="1" applyFont="1" applyAlignment="1">
      <alignment horizontal="right" vertical="center" wrapText="1"/>
    </xf>
    <xf numFmtId="0" fontId="2" fillId="0" borderId="72" xfId="0" applyFont="1" applyBorder="1" applyAlignment="1" applyProtection="1">
      <alignment horizontal="center" vertical="center" wrapText="1"/>
      <protection locked="0"/>
    </xf>
    <xf numFmtId="0" fontId="9" fillId="2" borderId="7" xfId="0" applyFont="1" applyFill="1" applyBorder="1" applyAlignment="1">
      <alignment horizontal="justify" vertical="top" wrapText="1"/>
    </xf>
    <xf numFmtId="0" fontId="0" fillId="0" borderId="7" xfId="0" applyBorder="1" applyProtection="1">
      <protection locked="0"/>
    </xf>
    <xf numFmtId="0" fontId="2" fillId="0" borderId="0" xfId="0" applyFont="1" applyAlignment="1">
      <alignment horizontal="justify" vertical="center" wrapText="1"/>
    </xf>
    <xf numFmtId="0" fontId="2" fillId="0" borderId="0" xfId="0" applyFont="1" applyAlignment="1">
      <alignment vertical="center" wrapText="1"/>
    </xf>
    <xf numFmtId="0" fontId="14" fillId="0" borderId="19" xfId="0" applyFont="1" applyBorder="1" applyAlignment="1">
      <alignment horizontal="center" vertical="center" wrapText="1"/>
    </xf>
    <xf numFmtId="0" fontId="0" fillId="0" borderId="10" xfId="0" applyBorder="1" applyProtection="1">
      <protection locked="0"/>
    </xf>
    <xf numFmtId="0" fontId="0" fillId="0" borderId="11" xfId="0" applyBorder="1" applyProtection="1">
      <protection locked="0"/>
    </xf>
    <xf numFmtId="0" fontId="12" fillId="0" borderId="19" xfId="0" applyFont="1" applyBorder="1" applyAlignment="1">
      <alignment horizontal="center" vertical="center" wrapText="1"/>
    </xf>
    <xf numFmtId="0" fontId="0" fillId="0" borderId="12" xfId="0" applyBorder="1" applyProtection="1">
      <protection locked="0"/>
    </xf>
    <xf numFmtId="0" fontId="11" fillId="3" borderId="73" xfId="0" applyFont="1" applyFill="1" applyBorder="1" applyAlignment="1">
      <alignment horizontal="center" vertical="center" wrapText="1"/>
    </xf>
    <xf numFmtId="0" fontId="0" fillId="0" borderId="14" xfId="0" applyBorder="1" applyProtection="1">
      <protection locked="0"/>
    </xf>
    <xf numFmtId="0" fontId="0" fillId="0" borderId="15" xfId="0" applyBorder="1" applyProtection="1">
      <protection locked="0"/>
    </xf>
    <xf numFmtId="0" fontId="17" fillId="0" borderId="14" xfId="0" applyFont="1" applyBorder="1" applyAlignment="1">
      <alignment horizontal="center" vertical="center" wrapText="1"/>
    </xf>
    <xf numFmtId="0" fontId="17" fillId="0" borderId="74" xfId="0" applyFont="1" applyBorder="1" applyAlignment="1">
      <alignment horizontal="center" vertical="center" wrapText="1"/>
    </xf>
    <xf numFmtId="0" fontId="0" fillId="0" borderId="17" xfId="0" applyBorder="1" applyProtection="1">
      <protection locked="0"/>
    </xf>
    <xf numFmtId="0" fontId="0" fillId="0" borderId="18" xfId="0" applyBorder="1" applyProtection="1">
      <protection locked="0"/>
    </xf>
    <xf numFmtId="0" fontId="2" fillId="0" borderId="12" xfId="0" applyFont="1" applyBorder="1" applyAlignment="1" applyProtection="1">
      <alignment horizontal="center" vertical="center" wrapText="1"/>
      <protection locked="0"/>
    </xf>
    <xf numFmtId="0" fontId="12" fillId="0" borderId="19" xfId="0" applyFont="1" applyBorder="1" applyAlignment="1" applyProtection="1">
      <alignment horizontal="center" vertical="center" wrapText="1"/>
      <protection locked="0"/>
    </xf>
    <xf numFmtId="0" fontId="0" fillId="0" borderId="20" xfId="0" applyBorder="1" applyProtection="1">
      <protection locked="0"/>
    </xf>
    <xf numFmtId="0" fontId="0" fillId="0" borderId="49" xfId="0" applyBorder="1" applyProtection="1">
      <protection locked="0"/>
    </xf>
    <xf numFmtId="0" fontId="0" fillId="0" borderId="29" xfId="0" applyBorder="1" applyProtection="1">
      <protection locked="0"/>
    </xf>
    <xf numFmtId="0" fontId="0" fillId="0" borderId="30" xfId="0" applyBorder="1" applyProtection="1">
      <protection locked="0"/>
    </xf>
    <xf numFmtId="0" fontId="0" fillId="0" borderId="31" xfId="0" applyBorder="1" applyProtection="1">
      <protection locked="0"/>
    </xf>
    <xf numFmtId="0" fontId="0" fillId="0" borderId="32" xfId="0" applyBorder="1" applyProtection="1">
      <protection locked="0"/>
    </xf>
    <xf numFmtId="0" fontId="2" fillId="0" borderId="10" xfId="0" applyFont="1" applyBorder="1" applyAlignment="1" applyProtection="1">
      <alignment horizontal="center" vertical="center" wrapText="1"/>
      <protection locked="0"/>
    </xf>
    <xf numFmtId="0" fontId="15" fillId="0" borderId="14" xfId="0" applyFont="1" applyBorder="1" applyAlignment="1">
      <alignment horizontal="center" vertical="center" wrapText="1"/>
    </xf>
    <xf numFmtId="0" fontId="12" fillId="0" borderId="24" xfId="0" applyFont="1" applyBorder="1" applyAlignment="1" applyProtection="1">
      <alignment horizontal="justify" vertical="center" wrapText="1"/>
      <protection locked="0"/>
    </xf>
    <xf numFmtId="0" fontId="0" fillId="0" borderId="24" xfId="0" applyBorder="1" applyProtection="1">
      <protection locked="0"/>
    </xf>
    <xf numFmtId="0" fontId="19" fillId="0" borderId="0" xfId="0" applyFont="1" applyAlignment="1">
      <alignment horizontal="center" vertical="center" wrapText="1"/>
    </xf>
    <xf numFmtId="0" fontId="17" fillId="0" borderId="30" xfId="0" applyFont="1" applyBorder="1" applyAlignment="1">
      <alignment horizontal="justify" vertical="center" wrapText="1"/>
    </xf>
    <xf numFmtId="0" fontId="20" fillId="0" borderId="30" xfId="0" applyFont="1" applyBorder="1" applyAlignment="1">
      <alignment horizontal="justify" vertical="center" wrapText="1"/>
    </xf>
    <xf numFmtId="0" fontId="17" fillId="0" borderId="30" xfId="0" quotePrefix="1" applyFont="1" applyBorder="1" applyAlignment="1">
      <alignment horizontal="justify" vertical="center" wrapText="1"/>
    </xf>
    <xf numFmtId="0" fontId="11" fillId="3" borderId="13" xfId="0" applyFont="1" applyFill="1" applyBorder="1" applyAlignment="1">
      <alignment horizontal="center" vertical="center" wrapText="1"/>
    </xf>
    <xf numFmtId="0" fontId="20" fillId="0" borderId="75" xfId="0" applyFont="1" applyBorder="1" applyAlignment="1">
      <alignment vertical="center"/>
    </xf>
    <xf numFmtId="0" fontId="0" fillId="0" borderId="28" xfId="0" applyBorder="1" applyProtection="1">
      <protection locked="0"/>
    </xf>
    <xf numFmtId="0" fontId="11" fillId="3" borderId="34" xfId="0" applyFont="1" applyFill="1" applyBorder="1" applyAlignment="1">
      <alignment horizontal="center" vertical="center" wrapText="1"/>
    </xf>
    <xf numFmtId="0" fontId="0" fillId="0" borderId="4" xfId="0" applyBorder="1" applyProtection="1">
      <protection locked="0"/>
    </xf>
    <xf numFmtId="0" fontId="0" fillId="0" borderId="77" xfId="0" applyBorder="1" applyProtection="1">
      <protection locked="0"/>
    </xf>
    <xf numFmtId="0" fontId="0" fillId="0" borderId="76" xfId="0" applyBorder="1" applyProtection="1">
      <protection locked="0"/>
    </xf>
    <xf numFmtId="0" fontId="0" fillId="0" borderId="78" xfId="0" applyBorder="1" applyProtection="1">
      <protection locked="0"/>
    </xf>
    <xf numFmtId="0" fontId="0" fillId="0" borderId="79" xfId="0" applyBorder="1" applyProtection="1">
      <protection locked="0"/>
    </xf>
    <xf numFmtId="0" fontId="0" fillId="0" borderId="80" xfId="0" applyBorder="1" applyProtection="1">
      <protection locked="0"/>
    </xf>
    <xf numFmtId="0" fontId="0" fillId="0" borderId="81" xfId="0" applyBorder="1" applyProtection="1">
      <protection locked="0"/>
    </xf>
    <xf numFmtId="0" fontId="17" fillId="0" borderId="32" xfId="0" applyFont="1" applyBorder="1" applyAlignment="1">
      <alignment horizontal="justify" vertical="center" wrapText="1"/>
    </xf>
    <xf numFmtId="0" fontId="11" fillId="3" borderId="33" xfId="0" applyFont="1" applyFill="1" applyBorder="1" applyAlignment="1">
      <alignment horizontal="center" vertical="center" wrapText="1"/>
    </xf>
    <xf numFmtId="0" fontId="0" fillId="0" borderId="82" xfId="0" applyBorder="1" applyProtection="1">
      <protection locked="0"/>
    </xf>
    <xf numFmtId="0" fontId="0" fillId="0" borderId="83" xfId="0" applyBorder="1" applyProtection="1">
      <protection locked="0"/>
    </xf>
    <xf numFmtId="0" fontId="11" fillId="3" borderId="36" xfId="0" applyFont="1" applyFill="1" applyBorder="1" applyAlignment="1">
      <alignment horizontal="center" vertical="center" wrapText="1"/>
    </xf>
    <xf numFmtId="0" fontId="0" fillId="0" borderId="86" xfId="0" applyBorder="1" applyProtection="1">
      <protection locked="0"/>
    </xf>
    <xf numFmtId="0" fontId="0" fillId="0" borderId="87" xfId="0" applyBorder="1" applyProtection="1">
      <protection locked="0"/>
    </xf>
    <xf numFmtId="0" fontId="0" fillId="0" borderId="88" xfId="0" applyBorder="1" applyProtection="1">
      <protection locked="0"/>
    </xf>
    <xf numFmtId="0" fontId="0" fillId="0" borderId="89" xfId="0" applyBorder="1" applyProtection="1">
      <protection locked="0"/>
    </xf>
    <xf numFmtId="0" fontId="0" fillId="0" borderId="84" xfId="0" applyBorder="1" applyProtection="1">
      <protection locked="0"/>
    </xf>
    <xf numFmtId="0" fontId="0" fillId="0" borderId="85" xfId="0" applyBorder="1" applyProtection="1">
      <protection locked="0"/>
    </xf>
    <xf numFmtId="0" fontId="2" fillId="4" borderId="36" xfId="0" applyFont="1" applyFill="1" applyBorder="1" applyAlignment="1">
      <alignment horizontal="center" vertical="center" wrapText="1"/>
    </xf>
    <xf numFmtId="0" fontId="2" fillId="4" borderId="36" xfId="0" applyFont="1" applyFill="1" applyBorder="1" applyAlignment="1" applyProtection="1">
      <alignment horizontal="center" vertical="center" wrapText="1"/>
      <protection locked="0"/>
    </xf>
    <xf numFmtId="0" fontId="2" fillId="0" borderId="38" xfId="0" applyFont="1" applyBorder="1" applyAlignment="1" applyProtection="1">
      <alignment horizontal="center" vertical="center" wrapText="1"/>
      <protection locked="0"/>
    </xf>
    <xf numFmtId="0" fontId="0" fillId="0" borderId="39" xfId="0" applyBorder="1" applyProtection="1">
      <protection locked="0"/>
    </xf>
    <xf numFmtId="0" fontId="0" fillId="0" borderId="40" xfId="0" applyBorder="1" applyProtection="1">
      <protection locked="0"/>
    </xf>
    <xf numFmtId="0" fontId="2" fillId="0" borderId="38" xfId="0" applyFont="1" applyBorder="1" applyAlignment="1" applyProtection="1">
      <alignment horizontal="left" vertical="center" wrapText="1"/>
      <protection locked="0"/>
    </xf>
    <xf numFmtId="0" fontId="13" fillId="4" borderId="36" xfId="0" applyFont="1" applyFill="1" applyBorder="1" applyAlignment="1">
      <alignment horizontal="center" vertical="center" wrapText="1"/>
    </xf>
    <xf numFmtId="0" fontId="6" fillId="4" borderId="36" xfId="1" applyFill="1" applyBorder="1" applyAlignment="1">
      <alignment horizontal="center" vertical="center" wrapText="1"/>
    </xf>
    <xf numFmtId="0" fontId="2" fillId="0" borderId="90" xfId="0" applyFont="1" applyBorder="1" applyAlignment="1" applyProtection="1">
      <alignment horizontal="center" vertical="center" wrapText="1"/>
      <protection locked="0"/>
    </xf>
    <xf numFmtId="0" fontId="0" fillId="0" borderId="41" xfId="0" applyBorder="1" applyProtection="1">
      <protection locked="0"/>
    </xf>
    <xf numFmtId="0" fontId="2" fillId="0" borderId="43" xfId="0" applyFont="1" applyBorder="1" applyAlignment="1" applyProtection="1">
      <alignment horizontal="center" vertical="center" wrapText="1"/>
      <protection locked="0"/>
    </xf>
    <xf numFmtId="0" fontId="0" fillId="0" borderId="44" xfId="0" applyBorder="1" applyProtection="1">
      <protection locked="0"/>
    </xf>
    <xf numFmtId="0" fontId="0" fillId="0" borderId="45" xfId="0" applyBorder="1" applyProtection="1">
      <protection locked="0"/>
    </xf>
    <xf numFmtId="0" fontId="2" fillId="0" borderId="91" xfId="0" applyFont="1" applyBorder="1" applyAlignment="1" applyProtection="1">
      <alignment horizontal="center" vertical="center" wrapText="1"/>
      <protection locked="0"/>
    </xf>
    <xf numFmtId="0" fontId="0" fillId="0" borderId="46" xfId="0" applyBorder="1" applyProtection="1">
      <protection locked="0"/>
    </xf>
    <xf numFmtId="0" fontId="2" fillId="0" borderId="92" xfId="0" applyFont="1" applyBorder="1" applyAlignment="1" applyProtection="1">
      <alignment horizontal="justify" vertical="center" wrapText="1"/>
      <protection locked="0"/>
    </xf>
    <xf numFmtId="0" fontId="0" fillId="0" borderId="69" xfId="0" applyBorder="1" applyProtection="1">
      <protection locked="0"/>
    </xf>
    <xf numFmtId="0" fontId="0" fillId="0" borderId="70" xfId="0" applyBorder="1" applyProtection="1">
      <protection locked="0"/>
    </xf>
    <xf numFmtId="0" fontId="4" fillId="0" borderId="19" xfId="0" applyFont="1" applyBorder="1" applyAlignment="1">
      <alignment horizontal="center" vertical="center" wrapText="1"/>
    </xf>
    <xf numFmtId="0" fontId="2" fillId="0" borderId="19" xfId="0" applyFont="1" applyBorder="1" applyAlignment="1" applyProtection="1">
      <alignment horizontal="center" vertical="center" wrapText="1"/>
      <protection locked="0"/>
    </xf>
    <xf numFmtId="0" fontId="2" fillId="0" borderId="19" xfId="0" applyFont="1" applyBorder="1" applyAlignment="1">
      <alignment horizontal="justify" vertical="center" wrapText="1"/>
    </xf>
    <xf numFmtId="0" fontId="15" fillId="0" borderId="0" xfId="0" applyFont="1" applyAlignment="1">
      <alignment horizontal="justify" vertical="center" wrapText="1"/>
    </xf>
    <xf numFmtId="0" fontId="2" fillId="0" borderId="19" xfId="0" applyFont="1" applyBorder="1" applyAlignment="1">
      <alignment horizontal="center" vertical="center" textRotation="90" wrapText="1"/>
    </xf>
    <xf numFmtId="0" fontId="12" fillId="0" borderId="19" xfId="0" applyFont="1" applyBorder="1" applyAlignment="1">
      <alignment horizontal="justify" vertical="center" wrapText="1"/>
    </xf>
    <xf numFmtId="0" fontId="12" fillId="0" borderId="19" xfId="0" applyFont="1" applyBorder="1" applyAlignment="1">
      <alignment horizontal="justify" vertical="center"/>
    </xf>
    <xf numFmtId="0" fontId="2" fillId="0" borderId="19" xfId="0" applyFont="1" applyBorder="1" applyAlignment="1" applyProtection="1">
      <alignment horizontal="justify" vertical="center" wrapText="1"/>
      <protection locked="0"/>
    </xf>
    <xf numFmtId="0" fontId="4" fillId="0" borderId="19" xfId="0" applyFont="1" applyBorder="1" applyAlignment="1">
      <alignment horizontal="center" vertical="center" textRotation="90" wrapText="1"/>
    </xf>
    <xf numFmtId="0" fontId="2" fillId="0" borderId="19" xfId="0" applyFont="1" applyBorder="1" applyAlignment="1">
      <alignment horizontal="center" vertical="center" wrapText="1"/>
    </xf>
    <xf numFmtId="0" fontId="14" fillId="0" borderId="0" xfId="0" applyFont="1" applyAlignment="1">
      <alignment horizontal="justify" vertical="top" wrapText="1"/>
    </xf>
    <xf numFmtId="0" fontId="11" fillId="6" borderId="93" xfId="0" applyFont="1" applyFill="1" applyBorder="1" applyAlignment="1">
      <alignment horizontal="center" vertical="center" wrapText="1"/>
    </xf>
    <xf numFmtId="0" fontId="0" fillId="0" borderId="26" xfId="0" applyBorder="1" applyProtection="1">
      <protection locked="0"/>
    </xf>
    <xf numFmtId="0" fontId="0" fillId="0" borderId="27" xfId="0" applyBorder="1" applyProtection="1">
      <protection locked="0"/>
    </xf>
    <xf numFmtId="0" fontId="20" fillId="0" borderId="94" xfId="0" applyFont="1" applyBorder="1" applyAlignment="1">
      <alignment horizontal="justify" vertical="center" wrapText="1"/>
    </xf>
    <xf numFmtId="0" fontId="0" fillId="0" borderId="59" xfId="0" applyBorder="1" applyProtection="1">
      <protection locked="0"/>
    </xf>
    <xf numFmtId="0" fontId="0" fillId="0" borderId="60" xfId="0" applyBorder="1" applyProtection="1">
      <protection locked="0"/>
    </xf>
    <xf numFmtId="0" fontId="17" fillId="0" borderId="0" xfId="0" applyFont="1" applyAlignment="1">
      <alignment horizontal="justify" vertical="center" wrapText="1"/>
    </xf>
    <xf numFmtId="0" fontId="14" fillId="0" borderId="55" xfId="0" applyFont="1" applyBorder="1" applyAlignment="1">
      <alignment horizontal="center" vertical="center" wrapText="1"/>
    </xf>
    <xf numFmtId="0" fontId="12" fillId="0" borderId="55" xfId="0" applyFont="1" applyBorder="1" applyAlignment="1">
      <alignment horizontal="center" vertical="center" wrapText="1"/>
    </xf>
    <xf numFmtId="0" fontId="12" fillId="0" borderId="19" xfId="0" applyFont="1" applyBorder="1" applyAlignment="1" applyProtection="1">
      <alignment horizontal="justify" vertical="center" wrapText="1"/>
      <protection locked="0"/>
    </xf>
    <xf numFmtId="0" fontId="31" fillId="3" borderId="93" xfId="0" applyFont="1" applyFill="1" applyBorder="1" applyAlignment="1">
      <alignment horizontal="center" vertical="center" wrapText="1"/>
    </xf>
    <xf numFmtId="0" fontId="4" fillId="0" borderId="0" xfId="0" applyFont="1" applyAlignment="1">
      <alignment horizontal="justify" vertical="top" wrapText="1"/>
    </xf>
    <xf numFmtId="0" fontId="15" fillId="0" borderId="0" xfId="0" applyFont="1" applyAlignment="1">
      <alignment horizontal="justify" vertical="center"/>
    </xf>
    <xf numFmtId="0" fontId="14" fillId="0" borderId="0" xfId="0" applyFont="1" applyAlignment="1">
      <alignment horizontal="justify" vertical="top"/>
    </xf>
    <xf numFmtId="0" fontId="17" fillId="0" borderId="0" xfId="0" applyFont="1" applyAlignment="1">
      <alignment horizontal="justify" vertical="center"/>
    </xf>
    <xf numFmtId="49" fontId="12" fillId="0" borderId="19" xfId="0" applyNumberFormat="1" applyFont="1" applyBorder="1" applyAlignment="1">
      <alignment horizontal="center" vertical="center" wrapText="1"/>
    </xf>
    <xf numFmtId="0" fontId="12" fillId="0" borderId="19" xfId="0" applyFont="1" applyBorder="1" applyAlignment="1">
      <alignment horizontal="center" vertical="center" textRotation="90" wrapText="1"/>
    </xf>
    <xf numFmtId="0" fontId="0" fillId="0" borderId="55" xfId="0" applyBorder="1" applyProtection="1">
      <protection locked="0"/>
    </xf>
    <xf numFmtId="0" fontId="27" fillId="0" borderId="19" xfId="0" applyFont="1" applyBorder="1" applyAlignment="1">
      <alignment horizontal="center" vertical="center" textRotation="90" wrapText="1"/>
    </xf>
    <xf numFmtId="0" fontId="31" fillId="6" borderId="93" xfId="0" applyFont="1" applyFill="1" applyBorder="1" applyAlignment="1">
      <alignment horizontal="center" vertical="center" wrapText="1"/>
    </xf>
    <xf numFmtId="0" fontId="12" fillId="0" borderId="30" xfId="0" applyFont="1" applyBorder="1" applyAlignment="1">
      <alignment horizontal="center" vertical="center" wrapText="1"/>
    </xf>
    <xf numFmtId="0" fontId="12" fillId="0" borderId="19" xfId="0" applyFont="1" applyBorder="1" applyAlignment="1" applyProtection="1">
      <alignment horizontal="center" vertical="center" wrapText="1" shrinkToFit="1"/>
      <protection locked="0"/>
    </xf>
    <xf numFmtId="0" fontId="12" fillId="0" borderId="0" xfId="0" applyFont="1" applyAlignment="1">
      <alignment horizontal="center" vertical="center" wrapText="1" shrinkToFit="1"/>
    </xf>
    <xf numFmtId="0" fontId="22" fillId="0" borderId="96" xfId="0" applyFont="1" applyBorder="1" applyAlignment="1">
      <alignment horizontal="justify" vertical="center" wrapText="1"/>
    </xf>
    <xf numFmtId="0" fontId="0" fillId="0" borderId="61" xfId="0" applyBorder="1" applyProtection="1">
      <protection locked="0"/>
    </xf>
    <xf numFmtId="0" fontId="15" fillId="0" borderId="64" xfId="0" applyFont="1" applyBorder="1" applyAlignment="1">
      <alignment horizontal="justify" vertical="center" wrapText="1"/>
    </xf>
    <xf numFmtId="0" fontId="0" fillId="0" borderId="64" xfId="0" applyBorder="1" applyProtection="1">
      <protection locked="0"/>
    </xf>
    <xf numFmtId="0" fontId="20" fillId="0" borderId="97" xfId="0" applyFont="1" applyBorder="1" applyAlignment="1">
      <alignment horizontal="justify" vertical="center" wrapText="1"/>
    </xf>
    <xf numFmtId="0" fontId="14" fillId="0" borderId="98" xfId="0" applyFont="1" applyBorder="1" applyAlignment="1" applyProtection="1">
      <alignment horizontal="center" vertical="center" wrapText="1"/>
      <protection locked="0"/>
    </xf>
    <xf numFmtId="0" fontId="0" fillId="0" borderId="53" xfId="0" applyBorder="1" applyProtection="1">
      <protection locked="0"/>
    </xf>
    <xf numFmtId="0" fontId="0" fillId="0" borderId="54" xfId="0" applyBorder="1" applyProtection="1">
      <protection locked="0"/>
    </xf>
    <xf numFmtId="0" fontId="4" fillId="0" borderId="98" xfId="0" applyFont="1" applyBorder="1" applyAlignment="1" applyProtection="1">
      <alignment horizontal="center" vertical="center" wrapText="1"/>
      <protection locked="0"/>
    </xf>
    <xf numFmtId="0" fontId="17" fillId="0" borderId="64" xfId="0" applyFont="1" applyBorder="1" applyAlignment="1">
      <alignment horizontal="justify" vertical="center" wrapText="1"/>
    </xf>
    <xf numFmtId="0" fontId="22" fillId="0" borderId="95" xfId="0" applyFont="1" applyBorder="1" applyAlignment="1">
      <alignment horizontal="justify" vertical="center"/>
    </xf>
    <xf numFmtId="0" fontId="11" fillId="3" borderId="93" xfId="0" applyFont="1" applyFill="1" applyBorder="1" applyAlignment="1">
      <alignment horizontal="center" vertical="center" wrapText="1"/>
    </xf>
    <xf numFmtId="0" fontId="12" fillId="0" borderId="0" xfId="0" applyFont="1" applyAlignment="1">
      <alignment horizontal="center" vertical="center" wrapText="1"/>
    </xf>
    <xf numFmtId="0" fontId="22" fillId="0" borderId="97" xfId="0" applyFont="1" applyBorder="1" applyAlignment="1">
      <alignment horizontal="justify" vertical="center" wrapText="1"/>
    </xf>
    <xf numFmtId="0" fontId="22" fillId="0" borderId="94" xfId="0" applyFont="1" applyBorder="1" applyAlignment="1">
      <alignment horizontal="justify" vertical="center" wrapText="1"/>
    </xf>
    <xf numFmtId="0" fontId="15" fillId="0" borderId="30" xfId="0" applyFont="1" applyBorder="1" applyAlignment="1">
      <alignment horizontal="justify" vertical="center" wrapText="1"/>
    </xf>
    <xf numFmtId="0" fontId="25" fillId="0" borderId="0" xfId="0" applyFont="1" applyAlignment="1">
      <alignment horizontal="center" vertical="center" wrapText="1"/>
    </xf>
    <xf numFmtId="49" fontId="2" fillId="0" borderId="19" xfId="0" applyNumberFormat="1" applyFont="1" applyBorder="1" applyAlignment="1">
      <alignment horizontal="center" vertical="center" wrapText="1"/>
    </xf>
    <xf numFmtId="0" fontId="2" fillId="0" borderId="9" xfId="0" applyFont="1" applyBorder="1" applyAlignment="1">
      <alignment horizontal="justify" vertical="center" wrapText="1"/>
    </xf>
    <xf numFmtId="0" fontId="13" fillId="0" borderId="30" xfId="0" applyFont="1" applyBorder="1" applyAlignment="1">
      <alignment horizontal="center" vertical="center" wrapText="1"/>
    </xf>
    <xf numFmtId="0" fontId="2" fillId="0" borderId="30" xfId="0" applyFont="1" applyBorder="1" applyAlignment="1">
      <alignment horizontal="center" vertical="center" wrapText="1"/>
    </xf>
    <xf numFmtId="0" fontId="22" fillId="0" borderId="95" xfId="0" applyFont="1" applyBorder="1" applyAlignment="1">
      <alignment horizontal="justify" vertical="center" wrapText="1"/>
    </xf>
    <xf numFmtId="0" fontId="15" fillId="0" borderId="32" xfId="0" applyFont="1" applyBorder="1" applyAlignment="1">
      <alignment horizontal="justify" vertical="center" wrapText="1"/>
    </xf>
    <xf numFmtId="0" fontId="42" fillId="0" borderId="0" xfId="1" applyFont="1" applyAlignment="1">
      <alignment horizontal="center" vertical="center" wrapText="1"/>
    </xf>
    <xf numFmtId="0" fontId="14" fillId="0" borderId="19" xfId="0" applyFont="1" applyBorder="1" applyAlignment="1">
      <alignment horizontal="center" vertical="center" textRotation="90" wrapText="1"/>
    </xf>
    <xf numFmtId="0" fontId="33" fillId="0" borderId="0" xfId="0" applyFont="1" applyAlignment="1">
      <alignment horizontal="justify" vertical="center"/>
    </xf>
    <xf numFmtId="0" fontId="15" fillId="0" borderId="50" xfId="0" applyFont="1" applyBorder="1" applyAlignment="1">
      <alignment horizontal="justify" vertical="center" wrapText="1"/>
    </xf>
    <xf numFmtId="0" fontId="0" fillId="0" borderId="50" xfId="0" applyBorder="1" applyProtection="1">
      <protection locked="0"/>
    </xf>
    <xf numFmtId="0" fontId="22" fillId="0" borderId="99" xfId="0" applyFont="1" applyBorder="1" applyAlignment="1">
      <alignment horizontal="justify" vertical="center" wrapText="1"/>
    </xf>
    <xf numFmtId="0" fontId="0" fillId="0" borderId="65" xfId="0" applyBorder="1" applyProtection="1">
      <protection locked="0"/>
    </xf>
    <xf numFmtId="0" fontId="0" fillId="0" borderId="66" xfId="0" applyBorder="1" applyProtection="1">
      <protection locked="0"/>
    </xf>
    <xf numFmtId="49" fontId="2" fillId="0" borderId="19" xfId="0" applyNumberFormat="1" applyFont="1" applyBorder="1" applyAlignment="1">
      <alignment horizontal="center" vertical="center" textRotation="90" wrapText="1"/>
    </xf>
    <xf numFmtId="0" fontId="17" fillId="0" borderId="52" xfId="0" applyFont="1" applyBorder="1" applyAlignment="1">
      <alignment horizontal="justify" vertical="center" wrapText="1"/>
    </xf>
    <xf numFmtId="0" fontId="0" fillId="0" borderId="51" xfId="0" applyBorder="1" applyProtection="1">
      <protection locked="0"/>
    </xf>
    <xf numFmtId="0" fontId="0" fillId="0" borderId="52" xfId="0" applyBorder="1" applyProtection="1">
      <protection locked="0"/>
    </xf>
    <xf numFmtId="0" fontId="20" fillId="0" borderId="99" xfId="0" applyFont="1" applyBorder="1" applyAlignment="1">
      <alignment horizontal="justify" vertical="center" wrapText="1"/>
    </xf>
    <xf numFmtId="0" fontId="2" fillId="0" borderId="19" xfId="0" applyFont="1" applyBorder="1" applyAlignment="1">
      <alignment horizontal="justify" vertical="center"/>
    </xf>
    <xf numFmtId="0" fontId="2" fillId="0" borderId="0" xfId="0" applyFont="1" applyAlignment="1">
      <alignment horizontal="center" vertical="center" wrapText="1"/>
    </xf>
    <xf numFmtId="0" fontId="39" fillId="0" borderId="0" xfId="0" applyFont="1" applyAlignment="1">
      <alignment horizontal="justify" vertical="center" wrapText="1"/>
    </xf>
    <xf numFmtId="0" fontId="2" fillId="0" borderId="9" xfId="0" applyFont="1" applyBorder="1" applyAlignment="1">
      <alignment horizontal="center" vertical="center" wrapText="1"/>
    </xf>
    <xf numFmtId="0" fontId="33" fillId="0" borderId="0" xfId="0" applyFont="1" applyAlignment="1">
      <alignment horizontal="justify" vertical="center" wrapText="1"/>
    </xf>
    <xf numFmtId="0" fontId="39" fillId="0" borderId="30" xfId="0" applyFont="1" applyBorder="1" applyAlignment="1">
      <alignment horizontal="justify" vertical="center" wrapText="1"/>
    </xf>
    <xf numFmtId="0" fontId="38" fillId="0" borderId="0" xfId="1" applyFont="1" applyAlignment="1">
      <alignment horizontal="right" vertical="center" wrapText="1"/>
    </xf>
    <xf numFmtId="0" fontId="20" fillId="0" borderId="96" xfId="0" applyFont="1" applyBorder="1" applyAlignment="1">
      <alignment horizontal="justify" vertical="center" wrapText="1"/>
    </xf>
    <xf numFmtId="0" fontId="17" fillId="0" borderId="50" xfId="0" applyFont="1" applyBorder="1" applyAlignment="1">
      <alignment horizontal="justify" vertical="center" wrapText="1"/>
    </xf>
    <xf numFmtId="0" fontId="15" fillId="0" borderId="51" xfId="0" applyFont="1" applyBorder="1" applyAlignment="1">
      <alignment horizontal="justify" vertical="center" wrapText="1"/>
    </xf>
    <xf numFmtId="0" fontId="14" fillId="0" borderId="11" xfId="0" applyFont="1" applyBorder="1" applyAlignment="1">
      <alignment horizontal="center" vertical="center" wrapText="1"/>
    </xf>
    <xf numFmtId="0" fontId="27" fillId="0" borderId="30" xfId="0" applyFont="1" applyBorder="1" applyAlignment="1">
      <alignment horizontal="center" vertical="center" wrapText="1"/>
    </xf>
    <xf numFmtId="0" fontId="12" fillId="0" borderId="100" xfId="0" applyFont="1" applyBorder="1" applyAlignment="1">
      <alignment horizontal="center" vertical="center" wrapText="1"/>
    </xf>
    <xf numFmtId="0" fontId="0" fillId="0" borderId="11" xfId="0" applyBorder="1"/>
    <xf numFmtId="0" fontId="23" fillId="0" borderId="19" xfId="0" applyFont="1" applyBorder="1" applyAlignment="1">
      <alignment horizontal="center" vertical="center" wrapText="1"/>
    </xf>
    <xf numFmtId="0" fontId="44" fillId="0" borderId="0" xfId="1" applyFont="1" applyAlignment="1">
      <alignment horizontal="right" vertical="center" wrapText="1"/>
    </xf>
    <xf numFmtId="0" fontId="4" fillId="0" borderId="9"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0" xfId="0" applyFont="1" applyBorder="1" applyAlignment="1">
      <alignment horizontal="center" vertical="center" wrapText="1"/>
    </xf>
    <xf numFmtId="0" fontId="6" fillId="0" borderId="10" xfId="1" applyBorder="1" applyAlignment="1">
      <alignment horizontal="center" vertical="center" wrapText="1"/>
    </xf>
  </cellXfs>
  <cellStyles count="2">
    <cellStyle name="Hipervínculo" xfId="1" builtinId="8"/>
    <cellStyle name="Normal" xfId="0" builtinId="0"/>
  </cellStyles>
  <dxfs count="4952">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Down">
          <fgColor rgb="FFFF0000"/>
          <bgColor rgb="FFFF0000"/>
        </patternFill>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Down">
          <fgColor rgb="FFFF0000"/>
          <bgColor rgb="FFFF0000"/>
        </patternFill>
      </fill>
    </dxf>
    <dxf>
      <fill>
        <patternFill patternType="lightGray"/>
      </fill>
    </dxf>
    <dxf>
      <fill>
        <patternFill patternType="lightDown">
          <fgColor rgb="FFFF0000"/>
          <bgColor rgb="FFFF0000"/>
        </patternFill>
      </fill>
    </dxf>
    <dxf>
      <fill>
        <patternFill patternType="lightGray"/>
      </fill>
    </dxf>
    <dxf>
      <fill>
        <patternFill patternType="lightDown">
          <fgColor rgb="FFFF0000"/>
          <bgColor rgb="FFFF0000"/>
        </patternFill>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Down">
          <fgColor rgb="FFFF0000"/>
          <bgColor rgb="FFFF0000"/>
        </patternFill>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Down">
          <fgColor rgb="FFFF0000"/>
          <bgColor rgb="FFFF0000"/>
        </patternFill>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Down">
          <fgColor rgb="FFFF0000"/>
          <bgColor rgb="FFFF0000"/>
        </patternFill>
      </fill>
    </dxf>
    <dxf>
      <fill>
        <patternFill patternType="lightGray"/>
      </fill>
    </dxf>
    <dxf>
      <fill>
        <patternFill patternType="lightDown">
          <fgColor rgb="FFFF0000"/>
          <bgColor rgb="FFFF0000"/>
        </patternFill>
      </fill>
    </dxf>
    <dxf>
      <fill>
        <patternFill patternType="lightGray"/>
      </fill>
    </dxf>
    <dxf>
      <fill>
        <patternFill patternType="lightDown">
          <fgColor rgb="FFFF0000"/>
          <bgColor rgb="FFFF0000"/>
        </patternFill>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Down">
          <fgColor rgb="FFFF0000"/>
          <bgColor rgb="FFFF0000"/>
        </patternFill>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Down">
          <fgColor rgb="FFFF0000"/>
          <bgColor rgb="FFFF0000"/>
        </patternFill>
      </fill>
    </dxf>
    <dxf>
      <fill>
        <patternFill patternType="lightGray"/>
      </fill>
    </dxf>
    <dxf>
      <fill>
        <patternFill patternType="lightDown">
          <fgColor rgb="FFFF0000"/>
          <bgColor rgb="FFFF0000"/>
        </patternFill>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Down">
          <fgColor rgb="FFFFFF00"/>
          <bgColor rgb="FFFFFF00"/>
        </patternFill>
      </fill>
    </dxf>
    <dxf>
      <fill>
        <patternFill patternType="lightGray"/>
      </fill>
    </dxf>
    <dxf>
      <fill>
        <patternFill patternType="lightDown">
          <fgColor rgb="FFFF0000"/>
          <bgColor rgb="FFFF0000"/>
        </patternFill>
      </fill>
    </dxf>
    <dxf>
      <fill>
        <patternFill patternType="lightGray"/>
      </fill>
    </dxf>
    <dxf>
      <fill>
        <patternFill patternType="lightDown">
          <fgColor rgb="FFFF0000"/>
          <bgColor rgb="FFFF0000"/>
        </patternFill>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Down">
          <fgColor rgb="FFFF0000"/>
          <bgColor rgb="FFFF0000"/>
        </patternFill>
      </fill>
    </dxf>
    <dxf>
      <fill>
        <patternFill patternType="lightGray"/>
      </fill>
    </dxf>
    <dxf>
      <fill>
        <patternFill patternType="lightDown">
          <fgColor rgb="FFFF0000"/>
          <bgColor rgb="FFFF0000"/>
        </patternFill>
      </fill>
    </dxf>
    <dxf>
      <fill>
        <patternFill patternType="lightGray"/>
      </fill>
    </dxf>
    <dxf>
      <fill>
        <patternFill patternType="lightDown">
          <fgColor rgb="FFFF0000"/>
          <bgColor rgb="FFFF0000"/>
        </patternFill>
      </fill>
    </dxf>
    <dxf>
      <fill>
        <patternFill patternType="lightGray"/>
      </fill>
    </dxf>
    <dxf>
      <fill>
        <patternFill patternType="lightDown">
          <fgColor rgb="FFFF0000"/>
          <bgColor rgb="FFFF0000"/>
        </patternFill>
      </fill>
    </dxf>
    <dxf>
      <fill>
        <patternFill patternType="lightGray"/>
      </fill>
    </dxf>
  </dxfs>
  <tableStyles count="1" defaultTableStyle="TableStyleMedium2"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20</xdr:col>
      <xdr:colOff>209550</xdr:colOff>
      <xdr:row>0</xdr:row>
      <xdr:rowOff>0</xdr:rowOff>
    </xdr:from>
    <xdr:to>
      <xdr:col>30</xdr:col>
      <xdr:colOff>4650</xdr:colOff>
      <xdr:row>0</xdr:row>
      <xdr:rowOff>1137600</xdr:rowOff>
    </xdr:to>
    <xdr:pic>
      <xdr:nvPicPr>
        <xdr:cNvPr id="3" name="Imagen 2">
          <a:extLst>
            <a:ext uri="{FF2B5EF4-FFF2-40B4-BE49-F238E27FC236}">
              <a16:creationId xmlns:a16="http://schemas.microsoft.com/office/drawing/2014/main" id="{00000000-0008-0000-0000-000003000000}"/>
            </a:ext>
          </a:extLst>
        </xdr:cNvPr>
        <xdr:cNvPicPr>
          <a:picLocks/>
        </xdr:cNvPicPr>
      </xdr:nvPicPr>
      <xdr:blipFill rotWithShape="1">
        <a:blip xmlns:r="http://schemas.openxmlformats.org/officeDocument/2006/relationships" r:embed="rId1" cstate="print"/>
        <a:srcRect l="4030" t="12854" r="6675" b="13072"/>
        <a:stretch>
          <a:fillRect/>
        </a:stretch>
      </xdr:blipFill>
      <xdr:spPr>
        <a:xfrm>
          <a:off x="5295900" y="0"/>
          <a:ext cx="2271600" cy="1137600"/>
        </a:xfrm>
        <a:prstGeom prst="rect">
          <a:avLst/>
        </a:prstGeom>
        <a:ln>
          <a:prstDash val="solid"/>
        </a:ln>
      </xdr:spPr>
    </xdr:pic>
    <xdr:clientData/>
  </xdr:twoCellAnchor>
  <xdr:twoCellAnchor editAs="oneCell">
    <xdr:from>
      <xdr:col>1</xdr:col>
      <xdr:colOff>0</xdr:colOff>
      <xdr:row>0</xdr:row>
      <xdr:rowOff>0</xdr:rowOff>
    </xdr:from>
    <xdr:to>
      <xdr:col>5</xdr:col>
      <xdr:colOff>103800</xdr:colOff>
      <xdr:row>0</xdr:row>
      <xdr:rowOff>1011600</xdr:rowOff>
    </xdr:to>
    <xdr:pic>
      <xdr:nvPicPr>
        <xdr:cNvPr id="5" name="Imagen 4">
          <a:extLst>
            <a:ext uri="{FF2B5EF4-FFF2-40B4-BE49-F238E27FC236}">
              <a16:creationId xmlns:a16="http://schemas.microsoft.com/office/drawing/2014/main" id="{00000000-0008-0000-0000-000005000000}"/>
            </a:ext>
          </a:extLst>
        </xdr:cNvPr>
        <xdr:cNvPicPr preferRelativeResize="0">
          <a:picLocks/>
        </xdr:cNvPicPr>
      </xdr:nvPicPr>
      <xdr:blipFill>
        <a:blip xmlns:r="http://schemas.openxmlformats.org/officeDocument/2006/relationships" r:embed="rId2"/>
        <a:stretch>
          <a:fillRect/>
        </a:stretch>
      </xdr:blipFill>
      <xdr:spPr>
        <a:xfrm>
          <a:off x="381000" y="0"/>
          <a:ext cx="1094400" cy="1011600"/>
        </a:xfrm>
        <a:prstGeom prst="rect">
          <a:avLst/>
        </a:prstGeom>
        <a:ln>
          <a:prstDash val="soli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209550</xdr:colOff>
      <xdr:row>0</xdr:row>
      <xdr:rowOff>0</xdr:rowOff>
    </xdr:from>
    <xdr:to>
      <xdr:col>30</xdr:col>
      <xdr:colOff>4650</xdr:colOff>
      <xdr:row>0</xdr:row>
      <xdr:rowOff>1137600</xdr:rowOff>
    </xdr:to>
    <xdr:pic>
      <xdr:nvPicPr>
        <xdr:cNvPr id="2" name="Imagen 1">
          <a:extLst>
            <a:ext uri="{FF2B5EF4-FFF2-40B4-BE49-F238E27FC236}">
              <a16:creationId xmlns:a16="http://schemas.microsoft.com/office/drawing/2014/main" id="{00000000-0008-0000-0100-000002000000}"/>
            </a:ext>
          </a:extLst>
        </xdr:cNvPr>
        <xdr:cNvPicPr>
          <a:picLocks/>
        </xdr:cNvPicPr>
      </xdr:nvPicPr>
      <xdr:blipFill rotWithShape="1">
        <a:blip xmlns:r="http://schemas.openxmlformats.org/officeDocument/2006/relationships" r:embed="rId1" cstate="print"/>
        <a:srcRect l="4030" t="12854" r="6675" b="13072"/>
        <a:stretch>
          <a:fillRect/>
        </a:stretch>
      </xdr:blipFill>
      <xdr:spPr>
        <a:xfrm>
          <a:off x="5295900" y="0"/>
          <a:ext cx="2271600" cy="1137600"/>
        </a:xfrm>
        <a:prstGeom prst="rect">
          <a:avLst/>
        </a:prstGeom>
        <a:ln>
          <a:prstDash val="solid"/>
        </a:ln>
      </xdr:spPr>
    </xdr:pic>
    <xdr:clientData/>
  </xdr:twoCellAnchor>
  <xdr:twoCellAnchor editAs="oneCell">
    <xdr:from>
      <xdr:col>1</xdr:col>
      <xdr:colOff>0</xdr:colOff>
      <xdr:row>0</xdr:row>
      <xdr:rowOff>0</xdr:rowOff>
    </xdr:from>
    <xdr:to>
      <xdr:col>5</xdr:col>
      <xdr:colOff>103800</xdr:colOff>
      <xdr:row>0</xdr:row>
      <xdr:rowOff>1011600</xdr:rowOff>
    </xdr:to>
    <xdr:pic>
      <xdr:nvPicPr>
        <xdr:cNvPr id="3" name="Imagen 2">
          <a:extLst>
            <a:ext uri="{FF2B5EF4-FFF2-40B4-BE49-F238E27FC236}">
              <a16:creationId xmlns:a16="http://schemas.microsoft.com/office/drawing/2014/main" id="{00000000-0008-0000-0100-000003000000}"/>
            </a:ext>
          </a:extLst>
        </xdr:cNvPr>
        <xdr:cNvPicPr preferRelativeResize="0">
          <a:picLocks/>
        </xdr:cNvPicPr>
      </xdr:nvPicPr>
      <xdr:blipFill>
        <a:blip xmlns:r="http://schemas.openxmlformats.org/officeDocument/2006/relationships" r:embed="rId2"/>
        <a:stretch>
          <a:fillRect/>
        </a:stretch>
      </xdr:blipFill>
      <xdr:spPr>
        <a:xfrm>
          <a:off x="381000" y="0"/>
          <a:ext cx="1094400" cy="1011600"/>
        </a:xfrm>
        <a:prstGeom prst="rect">
          <a:avLst/>
        </a:prstGeom>
        <a:ln>
          <a:prstDash val="soli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209550</xdr:colOff>
      <xdr:row>0</xdr:row>
      <xdr:rowOff>0</xdr:rowOff>
    </xdr:from>
    <xdr:to>
      <xdr:col>30</xdr:col>
      <xdr:colOff>4650</xdr:colOff>
      <xdr:row>0</xdr:row>
      <xdr:rowOff>1137600</xdr:rowOff>
    </xdr:to>
    <xdr:pic>
      <xdr:nvPicPr>
        <xdr:cNvPr id="2" name="Imagen 1">
          <a:extLst>
            <a:ext uri="{FF2B5EF4-FFF2-40B4-BE49-F238E27FC236}">
              <a16:creationId xmlns:a16="http://schemas.microsoft.com/office/drawing/2014/main" id="{00000000-0008-0000-0200-000002000000}"/>
            </a:ext>
          </a:extLst>
        </xdr:cNvPr>
        <xdr:cNvPicPr>
          <a:picLocks/>
        </xdr:cNvPicPr>
      </xdr:nvPicPr>
      <xdr:blipFill rotWithShape="1">
        <a:blip xmlns:r="http://schemas.openxmlformats.org/officeDocument/2006/relationships" r:embed="rId1" cstate="print"/>
        <a:srcRect l="4030" t="12854" r="6675" b="13072"/>
        <a:stretch>
          <a:fillRect/>
        </a:stretch>
      </xdr:blipFill>
      <xdr:spPr>
        <a:xfrm>
          <a:off x="5295900" y="0"/>
          <a:ext cx="2271600" cy="1137600"/>
        </a:xfrm>
        <a:prstGeom prst="rect">
          <a:avLst/>
        </a:prstGeom>
        <a:ln>
          <a:prstDash val="solid"/>
        </a:ln>
      </xdr:spPr>
    </xdr:pic>
    <xdr:clientData/>
  </xdr:twoCellAnchor>
  <xdr:twoCellAnchor editAs="oneCell">
    <xdr:from>
      <xdr:col>1</xdr:col>
      <xdr:colOff>0</xdr:colOff>
      <xdr:row>0</xdr:row>
      <xdr:rowOff>0</xdr:rowOff>
    </xdr:from>
    <xdr:to>
      <xdr:col>5</xdr:col>
      <xdr:colOff>103800</xdr:colOff>
      <xdr:row>0</xdr:row>
      <xdr:rowOff>1011600</xdr:rowOff>
    </xdr:to>
    <xdr:pic>
      <xdr:nvPicPr>
        <xdr:cNvPr id="3" name="Imagen 2">
          <a:extLst>
            <a:ext uri="{FF2B5EF4-FFF2-40B4-BE49-F238E27FC236}">
              <a16:creationId xmlns:a16="http://schemas.microsoft.com/office/drawing/2014/main" id="{00000000-0008-0000-0200-000003000000}"/>
            </a:ext>
          </a:extLst>
        </xdr:cNvPr>
        <xdr:cNvPicPr preferRelativeResize="0">
          <a:picLocks/>
        </xdr:cNvPicPr>
      </xdr:nvPicPr>
      <xdr:blipFill>
        <a:blip xmlns:r="http://schemas.openxmlformats.org/officeDocument/2006/relationships" r:embed="rId2"/>
        <a:stretch>
          <a:fillRect/>
        </a:stretch>
      </xdr:blipFill>
      <xdr:spPr>
        <a:xfrm>
          <a:off x="381000" y="0"/>
          <a:ext cx="1094400" cy="1011600"/>
        </a:xfrm>
        <a:prstGeom prst="rect">
          <a:avLst/>
        </a:prstGeom>
        <a:ln>
          <a:prstDash val="soli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47</xdr:col>
      <xdr:colOff>209550</xdr:colOff>
      <xdr:row>0</xdr:row>
      <xdr:rowOff>0</xdr:rowOff>
    </xdr:from>
    <xdr:to>
      <xdr:col>57</xdr:col>
      <xdr:colOff>4650</xdr:colOff>
      <xdr:row>0</xdr:row>
      <xdr:rowOff>1137600</xdr:rowOff>
    </xdr:to>
    <xdr:pic>
      <xdr:nvPicPr>
        <xdr:cNvPr id="2" name="Imagen 1">
          <a:extLst>
            <a:ext uri="{FF2B5EF4-FFF2-40B4-BE49-F238E27FC236}">
              <a16:creationId xmlns:a16="http://schemas.microsoft.com/office/drawing/2014/main" id="{00000000-0008-0000-0300-000002000000}"/>
            </a:ext>
          </a:extLst>
        </xdr:cNvPr>
        <xdr:cNvPicPr>
          <a:picLocks/>
        </xdr:cNvPicPr>
      </xdr:nvPicPr>
      <xdr:blipFill rotWithShape="1">
        <a:blip xmlns:r="http://schemas.openxmlformats.org/officeDocument/2006/relationships" r:embed="rId1" cstate="print"/>
        <a:srcRect l="4030" t="12854" r="6675" b="13072"/>
        <a:stretch>
          <a:fillRect/>
        </a:stretch>
      </xdr:blipFill>
      <xdr:spPr>
        <a:xfrm>
          <a:off x="11982450" y="0"/>
          <a:ext cx="2271600" cy="1137600"/>
        </a:xfrm>
        <a:prstGeom prst="rect">
          <a:avLst/>
        </a:prstGeom>
        <a:ln>
          <a:prstDash val="solid"/>
        </a:ln>
      </xdr:spPr>
    </xdr:pic>
    <xdr:clientData/>
  </xdr:twoCellAnchor>
  <xdr:twoCellAnchor editAs="oneCell">
    <xdr:from>
      <xdr:col>1</xdr:col>
      <xdr:colOff>0</xdr:colOff>
      <xdr:row>0</xdr:row>
      <xdr:rowOff>0</xdr:rowOff>
    </xdr:from>
    <xdr:to>
      <xdr:col>5</xdr:col>
      <xdr:colOff>103800</xdr:colOff>
      <xdr:row>0</xdr:row>
      <xdr:rowOff>1011600</xdr:rowOff>
    </xdr:to>
    <xdr:pic>
      <xdr:nvPicPr>
        <xdr:cNvPr id="3" name="Imagen 2">
          <a:extLst>
            <a:ext uri="{FF2B5EF4-FFF2-40B4-BE49-F238E27FC236}">
              <a16:creationId xmlns:a16="http://schemas.microsoft.com/office/drawing/2014/main" id="{00000000-0008-0000-0300-000003000000}"/>
            </a:ext>
          </a:extLst>
        </xdr:cNvPr>
        <xdr:cNvPicPr preferRelativeResize="0">
          <a:picLocks/>
        </xdr:cNvPicPr>
      </xdr:nvPicPr>
      <xdr:blipFill>
        <a:blip xmlns:r="http://schemas.openxmlformats.org/officeDocument/2006/relationships" r:embed="rId2"/>
        <a:stretch>
          <a:fillRect/>
        </a:stretch>
      </xdr:blipFill>
      <xdr:spPr>
        <a:xfrm>
          <a:off x="381000" y="0"/>
          <a:ext cx="1094400" cy="1011600"/>
        </a:xfrm>
        <a:prstGeom prst="rect">
          <a:avLst/>
        </a:prstGeom>
        <a:ln>
          <a:prstDash val="soli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209550</xdr:colOff>
      <xdr:row>0</xdr:row>
      <xdr:rowOff>0</xdr:rowOff>
    </xdr:from>
    <xdr:to>
      <xdr:col>30</xdr:col>
      <xdr:colOff>4650</xdr:colOff>
      <xdr:row>0</xdr:row>
      <xdr:rowOff>1137600</xdr:rowOff>
    </xdr:to>
    <xdr:pic>
      <xdr:nvPicPr>
        <xdr:cNvPr id="2" name="Imagen 1">
          <a:extLst>
            <a:ext uri="{FF2B5EF4-FFF2-40B4-BE49-F238E27FC236}">
              <a16:creationId xmlns:a16="http://schemas.microsoft.com/office/drawing/2014/main" id="{00000000-0008-0000-0400-000002000000}"/>
            </a:ext>
          </a:extLst>
        </xdr:cNvPr>
        <xdr:cNvPicPr>
          <a:picLocks/>
        </xdr:cNvPicPr>
      </xdr:nvPicPr>
      <xdr:blipFill rotWithShape="1">
        <a:blip xmlns:r="http://schemas.openxmlformats.org/officeDocument/2006/relationships" r:embed="rId1" cstate="print"/>
        <a:srcRect l="4030" t="12854" r="6675" b="13072"/>
        <a:stretch>
          <a:fillRect/>
        </a:stretch>
      </xdr:blipFill>
      <xdr:spPr>
        <a:xfrm>
          <a:off x="5295900" y="0"/>
          <a:ext cx="2271600" cy="1137600"/>
        </a:xfrm>
        <a:prstGeom prst="rect">
          <a:avLst/>
        </a:prstGeom>
        <a:ln>
          <a:prstDash val="solid"/>
        </a:ln>
      </xdr:spPr>
    </xdr:pic>
    <xdr:clientData/>
  </xdr:twoCellAnchor>
  <xdr:twoCellAnchor editAs="oneCell">
    <xdr:from>
      <xdr:col>1</xdr:col>
      <xdr:colOff>0</xdr:colOff>
      <xdr:row>0</xdr:row>
      <xdr:rowOff>0</xdr:rowOff>
    </xdr:from>
    <xdr:to>
      <xdr:col>5</xdr:col>
      <xdr:colOff>103800</xdr:colOff>
      <xdr:row>0</xdr:row>
      <xdr:rowOff>1011600</xdr:rowOff>
    </xdr:to>
    <xdr:pic>
      <xdr:nvPicPr>
        <xdr:cNvPr id="3" name="Imagen 2">
          <a:extLst>
            <a:ext uri="{FF2B5EF4-FFF2-40B4-BE49-F238E27FC236}">
              <a16:creationId xmlns:a16="http://schemas.microsoft.com/office/drawing/2014/main" id="{00000000-0008-0000-0400-000003000000}"/>
            </a:ext>
          </a:extLst>
        </xdr:cNvPr>
        <xdr:cNvPicPr preferRelativeResize="0">
          <a:picLocks/>
        </xdr:cNvPicPr>
      </xdr:nvPicPr>
      <xdr:blipFill>
        <a:blip xmlns:r="http://schemas.openxmlformats.org/officeDocument/2006/relationships" r:embed="rId2"/>
        <a:stretch>
          <a:fillRect/>
        </a:stretch>
      </xdr:blipFill>
      <xdr:spPr>
        <a:xfrm>
          <a:off x="381000" y="0"/>
          <a:ext cx="1094400" cy="1011600"/>
        </a:xfrm>
        <a:prstGeom prst="rect">
          <a:avLst/>
        </a:prstGeom>
        <a:ln>
          <a:prstDash val="soli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209550</xdr:colOff>
      <xdr:row>0</xdr:row>
      <xdr:rowOff>0</xdr:rowOff>
    </xdr:from>
    <xdr:to>
      <xdr:col>30</xdr:col>
      <xdr:colOff>4650</xdr:colOff>
      <xdr:row>0</xdr:row>
      <xdr:rowOff>1137600</xdr:rowOff>
    </xdr:to>
    <xdr:pic>
      <xdr:nvPicPr>
        <xdr:cNvPr id="2" name="Imagen 1">
          <a:extLst>
            <a:ext uri="{FF2B5EF4-FFF2-40B4-BE49-F238E27FC236}">
              <a16:creationId xmlns:a16="http://schemas.microsoft.com/office/drawing/2014/main" id="{00000000-0008-0000-0500-000002000000}"/>
            </a:ext>
          </a:extLst>
        </xdr:cNvPr>
        <xdr:cNvPicPr>
          <a:picLocks/>
        </xdr:cNvPicPr>
      </xdr:nvPicPr>
      <xdr:blipFill rotWithShape="1">
        <a:blip xmlns:r="http://schemas.openxmlformats.org/officeDocument/2006/relationships" r:embed="rId1" cstate="print"/>
        <a:srcRect l="4030" t="12854" r="6675" b="13072"/>
        <a:stretch>
          <a:fillRect/>
        </a:stretch>
      </xdr:blipFill>
      <xdr:spPr>
        <a:xfrm>
          <a:off x="5295900" y="0"/>
          <a:ext cx="2271600" cy="1137600"/>
        </a:xfrm>
        <a:prstGeom prst="rect">
          <a:avLst/>
        </a:prstGeom>
        <a:ln>
          <a:prstDash val="solid"/>
        </a:ln>
      </xdr:spPr>
    </xdr:pic>
    <xdr:clientData/>
  </xdr:twoCellAnchor>
  <xdr:twoCellAnchor editAs="oneCell">
    <xdr:from>
      <xdr:col>1</xdr:col>
      <xdr:colOff>0</xdr:colOff>
      <xdr:row>0</xdr:row>
      <xdr:rowOff>0</xdr:rowOff>
    </xdr:from>
    <xdr:to>
      <xdr:col>5</xdr:col>
      <xdr:colOff>103800</xdr:colOff>
      <xdr:row>0</xdr:row>
      <xdr:rowOff>1011600</xdr:rowOff>
    </xdr:to>
    <xdr:pic>
      <xdr:nvPicPr>
        <xdr:cNvPr id="3" name="Imagen 2">
          <a:extLst>
            <a:ext uri="{FF2B5EF4-FFF2-40B4-BE49-F238E27FC236}">
              <a16:creationId xmlns:a16="http://schemas.microsoft.com/office/drawing/2014/main" id="{00000000-0008-0000-0500-000003000000}"/>
            </a:ext>
          </a:extLst>
        </xdr:cNvPr>
        <xdr:cNvPicPr preferRelativeResize="0">
          <a:picLocks/>
        </xdr:cNvPicPr>
      </xdr:nvPicPr>
      <xdr:blipFill>
        <a:blip xmlns:r="http://schemas.openxmlformats.org/officeDocument/2006/relationships" r:embed="rId2"/>
        <a:stretch>
          <a:fillRect/>
        </a:stretch>
      </xdr:blipFill>
      <xdr:spPr>
        <a:xfrm>
          <a:off x="381000" y="0"/>
          <a:ext cx="1094400" cy="1011600"/>
        </a:xfrm>
        <a:prstGeom prst="rect">
          <a:avLst/>
        </a:prstGeom>
        <a:ln>
          <a:prstDash val="soli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209550</xdr:colOff>
      <xdr:row>0</xdr:row>
      <xdr:rowOff>0</xdr:rowOff>
    </xdr:from>
    <xdr:to>
      <xdr:col>30</xdr:col>
      <xdr:colOff>4650</xdr:colOff>
      <xdr:row>0</xdr:row>
      <xdr:rowOff>1137600</xdr:rowOff>
    </xdr:to>
    <xdr:pic>
      <xdr:nvPicPr>
        <xdr:cNvPr id="2" name="Imagen 1">
          <a:extLst>
            <a:ext uri="{FF2B5EF4-FFF2-40B4-BE49-F238E27FC236}">
              <a16:creationId xmlns:a16="http://schemas.microsoft.com/office/drawing/2014/main" id="{00000000-0008-0000-0600-000002000000}"/>
            </a:ext>
          </a:extLst>
        </xdr:cNvPr>
        <xdr:cNvPicPr>
          <a:picLocks/>
        </xdr:cNvPicPr>
      </xdr:nvPicPr>
      <xdr:blipFill rotWithShape="1">
        <a:blip xmlns:r="http://schemas.openxmlformats.org/officeDocument/2006/relationships" r:embed="rId1" cstate="print"/>
        <a:srcRect l="4030" t="12854" r="6675" b="13072"/>
        <a:stretch>
          <a:fillRect/>
        </a:stretch>
      </xdr:blipFill>
      <xdr:spPr>
        <a:xfrm>
          <a:off x="5295900" y="0"/>
          <a:ext cx="2271600" cy="1137600"/>
        </a:xfrm>
        <a:prstGeom prst="rect">
          <a:avLst/>
        </a:prstGeom>
        <a:ln>
          <a:prstDash val="solid"/>
        </a:ln>
      </xdr:spPr>
    </xdr:pic>
    <xdr:clientData/>
  </xdr:twoCellAnchor>
  <xdr:twoCellAnchor editAs="oneCell">
    <xdr:from>
      <xdr:col>1</xdr:col>
      <xdr:colOff>0</xdr:colOff>
      <xdr:row>0</xdr:row>
      <xdr:rowOff>0</xdr:rowOff>
    </xdr:from>
    <xdr:to>
      <xdr:col>5</xdr:col>
      <xdr:colOff>103800</xdr:colOff>
      <xdr:row>0</xdr:row>
      <xdr:rowOff>1011600</xdr:rowOff>
    </xdr:to>
    <xdr:pic>
      <xdr:nvPicPr>
        <xdr:cNvPr id="3" name="Imagen 2">
          <a:extLst>
            <a:ext uri="{FF2B5EF4-FFF2-40B4-BE49-F238E27FC236}">
              <a16:creationId xmlns:a16="http://schemas.microsoft.com/office/drawing/2014/main" id="{00000000-0008-0000-0600-000003000000}"/>
            </a:ext>
          </a:extLst>
        </xdr:cNvPr>
        <xdr:cNvPicPr preferRelativeResize="0">
          <a:picLocks/>
        </xdr:cNvPicPr>
      </xdr:nvPicPr>
      <xdr:blipFill>
        <a:blip xmlns:r="http://schemas.openxmlformats.org/officeDocument/2006/relationships" r:embed="rId2"/>
        <a:stretch>
          <a:fillRect/>
        </a:stretch>
      </xdr:blipFill>
      <xdr:spPr>
        <a:xfrm>
          <a:off x="381000" y="0"/>
          <a:ext cx="1094400" cy="1011600"/>
        </a:xfrm>
        <a:prstGeom prst="rect">
          <a:avLst/>
        </a:prstGeom>
        <a:ln>
          <a:prstDash val="soli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28</xdr:col>
      <xdr:colOff>209550</xdr:colOff>
      <xdr:row>0</xdr:row>
      <xdr:rowOff>0</xdr:rowOff>
    </xdr:from>
    <xdr:to>
      <xdr:col>38</xdr:col>
      <xdr:colOff>4650</xdr:colOff>
      <xdr:row>0</xdr:row>
      <xdr:rowOff>1137600</xdr:rowOff>
    </xdr:to>
    <xdr:pic>
      <xdr:nvPicPr>
        <xdr:cNvPr id="2" name="Imagen 1">
          <a:extLst>
            <a:ext uri="{FF2B5EF4-FFF2-40B4-BE49-F238E27FC236}">
              <a16:creationId xmlns:a16="http://schemas.microsoft.com/office/drawing/2014/main" id="{00000000-0008-0000-0700-000002000000}"/>
            </a:ext>
          </a:extLst>
        </xdr:cNvPr>
        <xdr:cNvPicPr>
          <a:picLocks/>
        </xdr:cNvPicPr>
      </xdr:nvPicPr>
      <xdr:blipFill rotWithShape="1">
        <a:blip xmlns:r="http://schemas.openxmlformats.org/officeDocument/2006/relationships" r:embed="rId1" cstate="print"/>
        <a:srcRect l="4030" t="12854" r="6675" b="13072"/>
        <a:stretch>
          <a:fillRect/>
        </a:stretch>
      </xdr:blipFill>
      <xdr:spPr>
        <a:xfrm>
          <a:off x="7277100" y="0"/>
          <a:ext cx="2271600" cy="1137600"/>
        </a:xfrm>
        <a:prstGeom prst="rect">
          <a:avLst/>
        </a:prstGeom>
        <a:ln>
          <a:prstDash val="solid"/>
        </a:ln>
      </xdr:spPr>
    </xdr:pic>
    <xdr:clientData/>
  </xdr:twoCellAnchor>
  <xdr:twoCellAnchor editAs="oneCell">
    <xdr:from>
      <xdr:col>1</xdr:col>
      <xdr:colOff>0</xdr:colOff>
      <xdr:row>0</xdr:row>
      <xdr:rowOff>0</xdr:rowOff>
    </xdr:from>
    <xdr:to>
      <xdr:col>5</xdr:col>
      <xdr:colOff>103800</xdr:colOff>
      <xdr:row>0</xdr:row>
      <xdr:rowOff>1011600</xdr:rowOff>
    </xdr:to>
    <xdr:pic>
      <xdr:nvPicPr>
        <xdr:cNvPr id="3" name="Imagen 2">
          <a:extLst>
            <a:ext uri="{FF2B5EF4-FFF2-40B4-BE49-F238E27FC236}">
              <a16:creationId xmlns:a16="http://schemas.microsoft.com/office/drawing/2014/main" id="{00000000-0008-0000-0700-000003000000}"/>
            </a:ext>
          </a:extLst>
        </xdr:cNvPr>
        <xdr:cNvPicPr preferRelativeResize="0">
          <a:picLocks/>
        </xdr:cNvPicPr>
      </xdr:nvPicPr>
      <xdr:blipFill>
        <a:blip xmlns:r="http://schemas.openxmlformats.org/officeDocument/2006/relationships" r:embed="rId2"/>
        <a:stretch>
          <a:fillRect/>
        </a:stretch>
      </xdr:blipFill>
      <xdr:spPr>
        <a:xfrm>
          <a:off x="381000" y="0"/>
          <a:ext cx="1094400" cy="1011600"/>
        </a:xfrm>
        <a:prstGeom prst="rect">
          <a:avLst/>
        </a:prstGeom>
        <a:ln>
          <a:prstDash val="soli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20</xdr:col>
      <xdr:colOff>209550</xdr:colOff>
      <xdr:row>0</xdr:row>
      <xdr:rowOff>0</xdr:rowOff>
    </xdr:from>
    <xdr:to>
      <xdr:col>30</xdr:col>
      <xdr:colOff>4650</xdr:colOff>
      <xdr:row>0</xdr:row>
      <xdr:rowOff>1137600</xdr:rowOff>
    </xdr:to>
    <xdr:pic>
      <xdr:nvPicPr>
        <xdr:cNvPr id="2" name="Imagen 1">
          <a:extLst>
            <a:ext uri="{FF2B5EF4-FFF2-40B4-BE49-F238E27FC236}">
              <a16:creationId xmlns:a16="http://schemas.microsoft.com/office/drawing/2014/main" id="{00000000-0008-0000-0800-000002000000}"/>
            </a:ext>
          </a:extLst>
        </xdr:cNvPr>
        <xdr:cNvPicPr>
          <a:picLocks/>
        </xdr:cNvPicPr>
      </xdr:nvPicPr>
      <xdr:blipFill rotWithShape="1">
        <a:blip xmlns:r="http://schemas.openxmlformats.org/officeDocument/2006/relationships" r:embed="rId1" cstate="print"/>
        <a:srcRect l="4030" t="12854" r="6675" b="13072"/>
        <a:stretch>
          <a:fillRect/>
        </a:stretch>
      </xdr:blipFill>
      <xdr:spPr>
        <a:xfrm>
          <a:off x="5295900" y="0"/>
          <a:ext cx="2271600" cy="1137600"/>
        </a:xfrm>
        <a:prstGeom prst="rect">
          <a:avLst/>
        </a:prstGeom>
        <a:ln>
          <a:prstDash val="solid"/>
        </a:ln>
      </xdr:spPr>
    </xdr:pic>
    <xdr:clientData/>
  </xdr:twoCellAnchor>
  <xdr:twoCellAnchor editAs="oneCell">
    <xdr:from>
      <xdr:col>1</xdr:col>
      <xdr:colOff>0</xdr:colOff>
      <xdr:row>0</xdr:row>
      <xdr:rowOff>0</xdr:rowOff>
    </xdr:from>
    <xdr:to>
      <xdr:col>5</xdr:col>
      <xdr:colOff>103800</xdr:colOff>
      <xdr:row>0</xdr:row>
      <xdr:rowOff>1011600</xdr:rowOff>
    </xdr:to>
    <xdr:pic>
      <xdr:nvPicPr>
        <xdr:cNvPr id="3" name="Imagen 2">
          <a:extLst>
            <a:ext uri="{FF2B5EF4-FFF2-40B4-BE49-F238E27FC236}">
              <a16:creationId xmlns:a16="http://schemas.microsoft.com/office/drawing/2014/main" id="{00000000-0008-0000-0800-000003000000}"/>
            </a:ext>
          </a:extLst>
        </xdr:cNvPr>
        <xdr:cNvPicPr preferRelativeResize="0">
          <a:picLocks/>
        </xdr:cNvPicPr>
      </xdr:nvPicPr>
      <xdr:blipFill>
        <a:blip xmlns:r="http://schemas.openxmlformats.org/officeDocument/2006/relationships" r:embed="rId2"/>
        <a:stretch>
          <a:fillRect/>
        </a:stretch>
      </xdr:blipFill>
      <xdr:spPr>
        <a:xfrm>
          <a:off x="381000" y="0"/>
          <a:ext cx="1094400" cy="1011600"/>
        </a:xfrm>
        <a:prstGeom prst="rect">
          <a:avLst/>
        </a:prstGeom>
        <a:ln>
          <a:prstDash val="soli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jose.perezal@inegi.org.mx"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mailto:hernandezg@dgsp.gob.mx"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9"/>
  <sheetViews>
    <sheetView showGridLines="0" zoomScaleNormal="100" workbookViewId="0"/>
  </sheetViews>
  <sheetFormatPr baseColWidth="10" defaultColWidth="0" defaultRowHeight="15" customHeight="1" zeroHeight="1"/>
  <cols>
    <col min="1" max="1" width="5.7109375" style="1" customWidth="1"/>
    <col min="2" max="30" width="3.7109375" style="1" customWidth="1"/>
    <col min="31" max="31" width="5.7109375" style="1" customWidth="1"/>
    <col min="32" max="32" width="11.42578125" style="1" hidden="1" customWidth="1"/>
    <col min="33" max="16384" width="11.42578125" style="1" hidden="1"/>
  </cols>
  <sheetData>
    <row r="1" spans="1:30" ht="173.25" customHeight="1">
      <c r="B1" s="233" t="s">
        <v>0</v>
      </c>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row>
    <row r="2" spans="1:30" ht="15" customHeight="1"/>
    <row r="3" spans="1:30" ht="45" customHeight="1">
      <c r="B3" s="234" t="s">
        <v>1</v>
      </c>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row>
    <row r="4" spans="1:30" ht="15" customHeight="1"/>
    <row r="5" spans="1:30" ht="60" customHeight="1">
      <c r="B5" s="235" t="s">
        <v>2</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row>
    <row r="6" spans="1:30" s="2" customFormat="1" ht="15" customHeight="1" thickBot="1">
      <c r="B6" s="3" t="s">
        <v>3</v>
      </c>
      <c r="C6" s="4"/>
      <c r="D6" s="4"/>
      <c r="E6" s="4"/>
      <c r="F6" s="4"/>
      <c r="G6" s="4"/>
      <c r="H6" s="4"/>
      <c r="I6" s="4"/>
      <c r="J6" s="4"/>
      <c r="K6" s="4"/>
      <c r="L6" s="4"/>
      <c r="M6" s="4"/>
      <c r="N6" s="3" t="s">
        <v>4</v>
      </c>
      <c r="O6" s="4"/>
      <c r="P6" s="4"/>
      <c r="Q6" s="4"/>
      <c r="R6" s="4"/>
      <c r="S6" s="4"/>
      <c r="T6" s="4"/>
      <c r="U6" s="4"/>
      <c r="V6" s="4"/>
      <c r="W6" s="4"/>
      <c r="X6" s="4"/>
      <c r="Y6" s="4"/>
      <c r="Z6" s="4"/>
      <c r="AA6" s="4"/>
      <c r="AB6" s="4"/>
      <c r="AC6" s="4"/>
      <c r="AD6" s="4"/>
    </row>
    <row r="7" spans="1:30" s="2" customFormat="1" ht="15" customHeight="1" thickBot="1">
      <c r="B7" s="236" t="str">
        <f>IF(Presentación!B8="","",Presentación!B8)</f>
        <v/>
      </c>
      <c r="C7" s="237"/>
      <c r="D7" s="237"/>
      <c r="E7" s="237"/>
      <c r="F7" s="237"/>
      <c r="G7" s="237"/>
      <c r="H7" s="237"/>
      <c r="I7" s="237"/>
      <c r="J7" s="237"/>
      <c r="K7" s="237"/>
      <c r="L7" s="238"/>
      <c r="M7" s="4"/>
      <c r="N7" s="236" t="str">
        <f>IF(Presentación!N8="","",Presentación!N8)</f>
        <v/>
      </c>
      <c r="O7" s="238"/>
      <c r="P7" s="4"/>
      <c r="Q7" s="4"/>
      <c r="R7" s="4"/>
      <c r="S7" s="4"/>
      <c r="T7" s="4"/>
      <c r="U7" s="4"/>
      <c r="V7" s="4"/>
      <c r="W7" s="4"/>
      <c r="X7" s="4"/>
      <c r="Y7" s="4"/>
      <c r="Z7" s="4"/>
      <c r="AA7" s="4"/>
      <c r="AB7" s="4"/>
      <c r="AC7" s="4"/>
      <c r="AD7" s="4"/>
    </row>
    <row r="8" spans="1:30" ht="15" customHeight="1"/>
    <row r="9" spans="1:30" ht="15" customHeight="1">
      <c r="B9" s="232" t="s">
        <v>5</v>
      </c>
      <c r="C9" s="231"/>
      <c r="D9" s="231"/>
      <c r="E9" s="231"/>
      <c r="F9" s="231"/>
      <c r="G9" s="231"/>
      <c r="H9" s="231"/>
      <c r="I9" s="231"/>
      <c r="J9" s="231"/>
      <c r="K9" s="231"/>
      <c r="L9" s="231"/>
      <c r="M9" s="231"/>
      <c r="N9" s="231"/>
      <c r="O9" s="231"/>
      <c r="P9" s="231"/>
      <c r="Q9" s="231"/>
      <c r="R9" s="231"/>
      <c r="S9" s="231"/>
      <c r="T9" s="231"/>
      <c r="U9" s="231"/>
      <c r="V9" s="5"/>
      <c r="W9" s="5"/>
      <c r="X9" s="5"/>
      <c r="Y9" s="5"/>
      <c r="Z9" s="5"/>
      <c r="AA9" s="5"/>
      <c r="AB9" s="5"/>
      <c r="AC9" s="5"/>
      <c r="AD9" s="5"/>
    </row>
    <row r="10" spans="1:30" ht="1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row>
    <row r="11" spans="1:30" ht="15" customHeight="1">
      <c r="B11" s="232" t="s">
        <v>6</v>
      </c>
      <c r="C11" s="231"/>
      <c r="D11" s="231"/>
      <c r="E11" s="231"/>
      <c r="F11" s="231"/>
      <c r="G11" s="231"/>
      <c r="H11" s="231"/>
      <c r="I11" s="231"/>
      <c r="J11" s="231"/>
      <c r="K11" s="231"/>
      <c r="L11" s="231"/>
      <c r="M11" s="231"/>
      <c r="N11" s="231"/>
      <c r="O11" s="231"/>
      <c r="P11" s="231"/>
      <c r="Q11" s="231"/>
      <c r="R11" s="231"/>
      <c r="S11" s="231"/>
      <c r="T11" s="231"/>
      <c r="U11" s="231"/>
      <c r="V11" s="5"/>
      <c r="W11" s="5"/>
      <c r="X11" s="5"/>
      <c r="Y11" s="5"/>
      <c r="Z11" s="5"/>
      <c r="AA11" s="5"/>
      <c r="AB11" s="5"/>
      <c r="AC11" s="5"/>
      <c r="AD11" s="5"/>
    </row>
    <row r="12" spans="1:30" ht="15" customHeight="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row>
    <row r="13" spans="1:30" ht="15" customHeight="1">
      <c r="B13" s="232" t="s">
        <v>7</v>
      </c>
      <c r="C13" s="231"/>
      <c r="D13" s="231"/>
      <c r="E13" s="231"/>
      <c r="F13" s="231"/>
      <c r="G13" s="231"/>
      <c r="H13" s="231"/>
      <c r="I13" s="231"/>
      <c r="J13" s="231"/>
      <c r="K13" s="231"/>
      <c r="L13" s="231"/>
      <c r="M13" s="231"/>
      <c r="N13" s="231"/>
      <c r="O13" s="231"/>
      <c r="P13" s="231"/>
      <c r="Q13" s="231"/>
      <c r="R13" s="231"/>
      <c r="S13" s="231"/>
      <c r="T13" s="231"/>
      <c r="U13" s="231"/>
      <c r="V13" s="5"/>
      <c r="W13" s="5"/>
      <c r="X13" s="5"/>
      <c r="Y13" s="5"/>
      <c r="Z13" s="5"/>
      <c r="AA13" s="5"/>
      <c r="AB13" s="5"/>
      <c r="AC13" s="5"/>
      <c r="AD13" s="5"/>
    </row>
    <row r="14" spans="1:30" ht="15" customHeight="1">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1:30" ht="15" customHeight="1">
      <c r="A15" s="6"/>
      <c r="B15" s="230" t="s">
        <v>8</v>
      </c>
      <c r="C15" s="231"/>
      <c r="D15" s="231"/>
      <c r="E15" s="231"/>
      <c r="F15" s="231"/>
      <c r="G15" s="231"/>
      <c r="H15" s="231"/>
      <c r="I15" s="231"/>
      <c r="J15" s="231"/>
      <c r="K15" s="231"/>
      <c r="L15" s="231"/>
      <c r="M15" s="231"/>
      <c r="N15" s="231"/>
      <c r="O15" s="231"/>
      <c r="P15" s="231"/>
      <c r="Q15" s="231"/>
      <c r="R15" s="231"/>
      <c r="S15" s="231"/>
      <c r="T15" s="231"/>
      <c r="U15" s="231"/>
      <c r="V15" s="5"/>
      <c r="W15" s="5"/>
      <c r="X15" s="239" t="s">
        <v>9</v>
      </c>
      <c r="Y15" s="231"/>
      <c r="Z15" s="231"/>
      <c r="AA15" s="231"/>
      <c r="AB15" s="231"/>
      <c r="AC15" s="231"/>
      <c r="AD15" s="231"/>
    </row>
    <row r="16" spans="1:30" ht="15" customHeight="1">
      <c r="A16" s="6"/>
      <c r="B16" s="7"/>
      <c r="C16" s="7"/>
      <c r="D16" s="7"/>
      <c r="E16" s="7"/>
      <c r="F16" s="7"/>
      <c r="G16" s="7"/>
      <c r="H16" s="7"/>
      <c r="I16" s="7"/>
      <c r="J16" s="7"/>
      <c r="K16" s="7"/>
      <c r="L16" s="7"/>
      <c r="M16" s="7"/>
      <c r="N16" s="7"/>
      <c r="O16" s="7"/>
      <c r="P16" s="7"/>
      <c r="Q16" s="7"/>
      <c r="R16" s="7"/>
      <c r="S16" s="7"/>
      <c r="T16" s="7"/>
      <c r="U16" s="7"/>
      <c r="V16" s="5"/>
      <c r="W16" s="5"/>
      <c r="X16" s="5"/>
      <c r="Y16" s="5"/>
      <c r="Z16" s="5"/>
      <c r="AA16" s="5"/>
      <c r="AB16" s="5"/>
      <c r="AC16" s="5"/>
      <c r="AD16" s="5"/>
    </row>
    <row r="17" spans="1:30" ht="15" customHeight="1">
      <c r="A17" s="6"/>
      <c r="B17" s="230" t="s">
        <v>10</v>
      </c>
      <c r="C17" s="231"/>
      <c r="D17" s="231"/>
      <c r="E17" s="231"/>
      <c r="F17" s="231"/>
      <c r="G17" s="231"/>
      <c r="H17" s="231"/>
      <c r="I17" s="231"/>
      <c r="J17" s="231"/>
      <c r="K17" s="231"/>
      <c r="L17" s="231"/>
      <c r="M17" s="231"/>
      <c r="N17" s="231"/>
      <c r="O17" s="231"/>
      <c r="P17" s="231"/>
      <c r="Q17" s="231"/>
      <c r="R17" s="231"/>
      <c r="S17" s="231"/>
      <c r="T17" s="231"/>
      <c r="U17" s="231"/>
      <c r="V17" s="5"/>
      <c r="W17" s="5"/>
      <c r="X17" s="239" t="s">
        <v>11</v>
      </c>
      <c r="Y17" s="231"/>
      <c r="Z17" s="231"/>
      <c r="AA17" s="231"/>
      <c r="AB17" s="231"/>
      <c r="AC17" s="231"/>
      <c r="AD17" s="231"/>
    </row>
    <row r="18" spans="1:30" ht="15" customHeight="1">
      <c r="A18" s="6"/>
      <c r="B18" s="7"/>
      <c r="C18" s="7"/>
      <c r="D18" s="7"/>
      <c r="E18" s="7"/>
      <c r="F18" s="7"/>
      <c r="G18" s="7"/>
      <c r="H18" s="7"/>
      <c r="I18" s="7"/>
      <c r="J18" s="7"/>
      <c r="K18" s="7"/>
      <c r="L18" s="7"/>
      <c r="M18" s="7"/>
      <c r="N18" s="7"/>
      <c r="O18" s="7"/>
      <c r="P18" s="7"/>
      <c r="Q18" s="7"/>
      <c r="R18" s="7"/>
      <c r="S18" s="7"/>
      <c r="T18" s="7"/>
      <c r="U18" s="7"/>
      <c r="V18" s="5"/>
      <c r="W18" s="5"/>
      <c r="X18" s="5"/>
      <c r="Y18" s="5"/>
      <c r="Z18" s="5"/>
      <c r="AA18" s="5"/>
      <c r="AB18" s="5"/>
      <c r="AC18" s="5"/>
      <c r="AD18" s="5"/>
    </row>
    <row r="19" spans="1:30" ht="15" customHeight="1">
      <c r="A19" s="6"/>
      <c r="B19" s="230" t="s">
        <v>12</v>
      </c>
      <c r="C19" s="231"/>
      <c r="D19" s="231"/>
      <c r="E19" s="231"/>
      <c r="F19" s="231"/>
      <c r="G19" s="231"/>
      <c r="H19" s="231"/>
      <c r="I19" s="231"/>
      <c r="J19" s="231"/>
      <c r="K19" s="231"/>
      <c r="L19" s="231"/>
      <c r="M19" s="231"/>
      <c r="N19" s="231"/>
      <c r="O19" s="231"/>
      <c r="P19" s="231"/>
      <c r="Q19" s="231"/>
      <c r="R19" s="231"/>
      <c r="S19" s="231"/>
      <c r="T19" s="231"/>
      <c r="U19" s="231"/>
      <c r="V19" s="5"/>
      <c r="W19" s="5"/>
      <c r="X19" s="240" t="s">
        <v>13</v>
      </c>
      <c r="Y19" s="231"/>
      <c r="Z19" s="231"/>
      <c r="AA19" s="231"/>
      <c r="AB19" s="231"/>
      <c r="AC19" s="231"/>
      <c r="AD19" s="231"/>
    </row>
    <row r="20" spans="1:30" ht="15" customHeight="1">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1:30" ht="45" customHeight="1">
      <c r="B21" s="230" t="s">
        <v>14</v>
      </c>
      <c r="C21" s="231"/>
      <c r="D21" s="231"/>
      <c r="E21" s="231"/>
      <c r="F21" s="231"/>
      <c r="G21" s="231"/>
      <c r="H21" s="231"/>
      <c r="I21" s="231"/>
      <c r="J21" s="231"/>
      <c r="K21" s="231"/>
      <c r="L21" s="231"/>
      <c r="M21" s="231"/>
      <c r="N21" s="231"/>
      <c r="O21" s="231"/>
      <c r="P21" s="231"/>
      <c r="Q21" s="231"/>
      <c r="R21" s="231"/>
      <c r="S21" s="231"/>
      <c r="T21" s="231"/>
      <c r="U21" s="231"/>
      <c r="V21" s="5"/>
      <c r="W21" s="5"/>
      <c r="X21" s="5"/>
      <c r="Y21" s="5"/>
      <c r="Z21" s="5"/>
      <c r="AA21" s="5"/>
      <c r="AB21" s="5"/>
      <c r="AC21" s="5"/>
      <c r="AD21" s="5"/>
    </row>
    <row r="22" spans="1:30" ht="15" customHeight="1">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1:30" ht="15" customHeight="1">
      <c r="B23" s="232" t="s">
        <v>15</v>
      </c>
      <c r="C23" s="231"/>
      <c r="D23" s="231"/>
      <c r="E23" s="231"/>
      <c r="F23" s="231"/>
      <c r="G23" s="231"/>
      <c r="H23" s="231"/>
      <c r="I23" s="231"/>
      <c r="J23" s="231"/>
      <c r="K23" s="231"/>
      <c r="L23" s="231"/>
      <c r="M23" s="231"/>
      <c r="N23" s="231"/>
      <c r="O23" s="231"/>
      <c r="P23" s="231"/>
      <c r="Q23" s="231"/>
      <c r="R23" s="231"/>
      <c r="S23" s="231"/>
      <c r="T23" s="231"/>
      <c r="U23" s="231"/>
      <c r="V23" s="5"/>
      <c r="W23" s="5"/>
      <c r="X23" s="5"/>
      <c r="Y23" s="5"/>
      <c r="Z23" s="5"/>
      <c r="AA23" s="5"/>
      <c r="AB23" s="5"/>
      <c r="AC23" s="5"/>
      <c r="AD23" s="5"/>
    </row>
    <row r="24" spans="1:30" ht="15" customHeight="1"/>
    <row r="25" spans="1:30" ht="15" customHeight="1"/>
    <row r="26" spans="1:30" ht="15" customHeight="1"/>
    <row r="27" spans="1:30" ht="15" customHeight="1"/>
    <row r="28" spans="1:30" ht="15" customHeight="1"/>
    <row r="29" spans="1:30" ht="15" customHeight="1"/>
  </sheetData>
  <sheetProtection password="DC70" sheet="1" objects="1"/>
  <mergeCells count="16">
    <mergeCell ref="B21:U21"/>
    <mergeCell ref="B23:U23"/>
    <mergeCell ref="B1:AD1"/>
    <mergeCell ref="B3:AD3"/>
    <mergeCell ref="B5:AD5"/>
    <mergeCell ref="B7:L7"/>
    <mergeCell ref="N7:O7"/>
    <mergeCell ref="X15:AD15"/>
    <mergeCell ref="B9:U9"/>
    <mergeCell ref="B11:U11"/>
    <mergeCell ref="B13:U13"/>
    <mergeCell ref="B15:U15"/>
    <mergeCell ref="B17:U17"/>
    <mergeCell ref="X17:AD17"/>
    <mergeCell ref="B19:U19"/>
    <mergeCell ref="X19:AD19"/>
  </mergeCells>
  <hyperlinks>
    <hyperlink ref="B9" location="Presentación!AA7" display="Presentación" xr:uid="{00000000-0004-0000-0000-000000000000}"/>
    <hyperlink ref="B11" location="Informantes!AA7" display="Informantes" xr:uid="{00000000-0004-0000-0000-000001000000}"/>
    <hyperlink ref="B13" location="Participantes!BB7" display="Participantes" xr:uid="{00000000-0004-0000-0000-000002000000}"/>
    <hyperlink ref="B15" location="CNGE_2023_M4_Secc1!AA7" display="Sección I. Estructura organizacional y recursos" xr:uid="{00000000-0004-0000-0000-000003000000}"/>
    <hyperlink ref="X15" location="CNGE_2023_M4_Secc1!AA7" display="Preguntas 1.1 a 1.25" xr:uid="{00000000-0004-0000-0000-000004000000}"/>
    <hyperlink ref="B17" location="CNGE_2023_M4_Secc2!AA7" display="Sección II. Ejercicio de la función de defensoría pública o defensoría de oficio" xr:uid="{00000000-0004-0000-0000-000005000000}"/>
    <hyperlink ref="X17" location="CNGE_2023_M4_Secc2!AA7" display="Preguntas 2.1 a 2.14" xr:uid="{00000000-0004-0000-0000-000006000000}"/>
    <hyperlink ref="B19" location="CNGE_2023_M4_Secc3!AA7" display="Sección III. Ejercicio de la función de asesoría jurídica" xr:uid="{00000000-0004-0000-0000-000007000000}"/>
    <hyperlink ref="X19" location="CNGE_2023_M4_Secc3!AA7" display="Preguntas 3.1 a 3.14" xr:uid="{00000000-0004-0000-0000-000008000000}"/>
    <hyperlink ref="B21" location="Complemento!AI7" display="Complemento. Tipo de posesión, ubicación geográfica, horario de atención y datos de contacto de las unidades de defensoría pública o defensoría de oficio" xr:uid="{00000000-0004-0000-0000-000009000000}"/>
    <hyperlink ref="B23" location="Glosario!AA7" display="Glosario" xr:uid="{00000000-0004-0000-0000-00000A000000}"/>
  </hyperlinks>
  <printOptions horizontalCentered="1"/>
  <pageMargins left="0.70866141732283472" right="0.70866141732283472" top="0.74803149606299213" bottom="0.74803149606299213" header="0.31496062992125978" footer="0.31496062992125978"/>
  <pageSetup scale="75" orientation="portrait"/>
  <headerFooter>
    <oddHeader>&amp;CMódulo 4
Índice</oddHeader>
    <oddFooter>&amp;LCenso Nacional de Gobiernos Estatales 2023&amp;R&amp;P de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showGridLines="0" workbookViewId="0"/>
  </sheetViews>
  <sheetFormatPr baseColWidth="10" defaultColWidth="11.42578125" defaultRowHeight="15"/>
  <sheetData/>
  <sheetProtection password="DC70" sheet="1" object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K574"/>
  <sheetViews>
    <sheetView showGridLines="0" tabSelected="1" zoomScaleNormal="100" workbookViewId="0">
      <selection activeCell="C97" sqref="C97:AC97"/>
    </sheetView>
  </sheetViews>
  <sheetFormatPr baseColWidth="10" defaultColWidth="0" defaultRowHeight="15" customHeight="1" zeroHeight="1"/>
  <cols>
    <col min="1" max="1" width="5.7109375" style="1" customWidth="1"/>
    <col min="2" max="30" width="3.7109375" style="1" customWidth="1"/>
    <col min="31" max="31" width="5.7109375" style="1" customWidth="1"/>
    <col min="32" max="115" width="0" style="2" hidden="1" customWidth="1"/>
    <col min="116" max="16384" width="11.42578125" style="1" hidden="1"/>
  </cols>
  <sheetData>
    <row r="1" spans="2:109" ht="173.25" customHeight="1">
      <c r="B1" s="233" t="s">
        <v>0</v>
      </c>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row>
    <row r="2" spans="2:109" ht="15" customHeight="1">
      <c r="AH2" s="218" t="s">
        <v>16</v>
      </c>
      <c r="AI2" s="218" t="s">
        <v>17</v>
      </c>
      <c r="AL2" s="204" t="s">
        <v>1286</v>
      </c>
      <c r="AM2" s="205" t="s">
        <v>1287</v>
      </c>
      <c r="AN2"/>
      <c r="AO2" s="206"/>
      <c r="AP2" s="206"/>
      <c r="AQ2"/>
      <c r="AR2"/>
      <c r="AS2"/>
      <c r="AT2"/>
      <c r="AU2"/>
      <c r="AV2"/>
      <c r="AW2"/>
      <c r="AX2"/>
      <c r="AY2"/>
      <c r="AZ2"/>
      <c r="BA2"/>
      <c r="BB2"/>
      <c r="BC2"/>
      <c r="BD2"/>
      <c r="BE2"/>
      <c r="BF2"/>
      <c r="BG2"/>
      <c r="BH2"/>
      <c r="BI2"/>
      <c r="BJ2"/>
      <c r="BK2"/>
      <c r="BL2"/>
      <c r="BM2"/>
      <c r="BN2"/>
      <c r="BO2"/>
      <c r="BP2"/>
      <c r="BQ2"/>
      <c r="BR2"/>
      <c r="BS2"/>
      <c r="BT2"/>
      <c r="BU2"/>
      <c r="BV2"/>
      <c r="BW2" s="207"/>
      <c r="BX2" s="206"/>
      <c r="BY2" s="206"/>
      <c r="BZ2"/>
      <c r="CA2"/>
      <c r="CB2"/>
      <c r="CC2"/>
      <c r="CD2"/>
      <c r="CE2"/>
      <c r="CF2"/>
      <c r="CG2"/>
      <c r="CH2"/>
      <c r="CI2"/>
      <c r="CJ2"/>
      <c r="CK2"/>
      <c r="CL2"/>
      <c r="CM2"/>
      <c r="CN2"/>
      <c r="CO2"/>
      <c r="CP2"/>
      <c r="CQ2"/>
      <c r="CR2"/>
      <c r="CS2"/>
      <c r="CT2"/>
      <c r="CU2"/>
      <c r="CV2"/>
      <c r="CW2"/>
      <c r="CX2"/>
      <c r="CY2"/>
      <c r="CZ2"/>
      <c r="DA2"/>
      <c r="DB2"/>
      <c r="DC2"/>
      <c r="DD2"/>
      <c r="DE2"/>
    </row>
    <row r="3" spans="2:109" ht="45" customHeight="1">
      <c r="B3" s="234" t="s">
        <v>1</v>
      </c>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L3" s="208"/>
      <c r="AM3" s="208"/>
      <c r="AN3" s="206"/>
      <c r="AO3" s="206"/>
      <c r="AP3" s="206">
        <v>1</v>
      </c>
      <c r="AQ3" s="209" t="s">
        <v>19</v>
      </c>
      <c r="AR3" s="209" t="s">
        <v>21</v>
      </c>
      <c r="AS3" s="209" t="s">
        <v>23</v>
      </c>
      <c r="AT3" s="209" t="s">
        <v>25</v>
      </c>
      <c r="AU3" s="209" t="s">
        <v>27</v>
      </c>
      <c r="AV3" s="209" t="s">
        <v>29</v>
      </c>
      <c r="AW3" s="209" t="s">
        <v>33</v>
      </c>
      <c r="AX3" s="209" t="s">
        <v>37</v>
      </c>
      <c r="AY3" s="209" t="s">
        <v>39</v>
      </c>
      <c r="AZ3" s="209" t="s">
        <v>42</v>
      </c>
      <c r="BA3" s="209" t="s">
        <v>45</v>
      </c>
      <c r="BB3" s="209" t="s">
        <v>47</v>
      </c>
      <c r="BC3" s="209" t="s">
        <v>49</v>
      </c>
      <c r="BD3" s="209" t="s">
        <v>52</v>
      </c>
      <c r="BE3" s="209" t="s">
        <v>54</v>
      </c>
      <c r="BF3" s="209" t="s">
        <v>57</v>
      </c>
      <c r="BG3" s="209" t="s">
        <v>59</v>
      </c>
      <c r="BH3" s="209" t="s">
        <v>62</v>
      </c>
      <c r="BI3" s="209" t="s">
        <v>64</v>
      </c>
      <c r="BJ3" s="209" t="s">
        <v>67</v>
      </c>
      <c r="BK3" s="209" t="s">
        <v>69</v>
      </c>
      <c r="BL3" s="209" t="s">
        <v>72</v>
      </c>
      <c r="BM3" s="209" t="s">
        <v>74</v>
      </c>
      <c r="BN3" s="209" t="s">
        <v>77</v>
      </c>
      <c r="BO3" s="209" t="s">
        <v>79</v>
      </c>
      <c r="BP3" s="209" t="s">
        <v>82</v>
      </c>
      <c r="BQ3" s="209" t="s">
        <v>84</v>
      </c>
      <c r="BR3" s="209" t="s">
        <v>87</v>
      </c>
      <c r="BS3" s="209" t="s">
        <v>89</v>
      </c>
      <c r="BT3" s="209" t="s">
        <v>92</v>
      </c>
      <c r="BU3" s="209" t="s">
        <v>94</v>
      </c>
      <c r="BV3" s="209" t="s">
        <v>97</v>
      </c>
      <c r="BW3" s="207"/>
      <c r="BX3" s="206"/>
      <c r="BY3" s="206"/>
      <c r="BZ3" s="209" t="s">
        <v>19</v>
      </c>
      <c r="CA3" s="209" t="s">
        <v>21</v>
      </c>
      <c r="CB3" s="209" t="s">
        <v>23</v>
      </c>
      <c r="CC3" s="209" t="s">
        <v>25</v>
      </c>
      <c r="CD3" s="209" t="s">
        <v>27</v>
      </c>
      <c r="CE3" s="209" t="s">
        <v>29</v>
      </c>
      <c r="CF3" s="209" t="s">
        <v>33</v>
      </c>
      <c r="CG3" s="209" t="s">
        <v>37</v>
      </c>
      <c r="CH3" s="209" t="s">
        <v>39</v>
      </c>
      <c r="CI3" s="209" t="s">
        <v>42</v>
      </c>
      <c r="CJ3" s="209" t="s">
        <v>45</v>
      </c>
      <c r="CK3" s="209" t="s">
        <v>47</v>
      </c>
      <c r="CL3" s="209" t="s">
        <v>49</v>
      </c>
      <c r="CM3" s="209" t="s">
        <v>52</v>
      </c>
      <c r="CN3" s="209" t="s">
        <v>54</v>
      </c>
      <c r="CO3" s="209" t="s">
        <v>57</v>
      </c>
      <c r="CP3" s="209" t="s">
        <v>59</v>
      </c>
      <c r="CQ3" s="209" t="s">
        <v>62</v>
      </c>
      <c r="CR3" s="209" t="s">
        <v>64</v>
      </c>
      <c r="CS3" s="209" t="s">
        <v>67</v>
      </c>
      <c r="CT3" s="209" t="s">
        <v>69</v>
      </c>
      <c r="CU3" s="209" t="s">
        <v>72</v>
      </c>
      <c r="CV3" s="209" t="s">
        <v>74</v>
      </c>
      <c r="CW3" s="209" t="s">
        <v>77</v>
      </c>
      <c r="CX3" s="209" t="s">
        <v>79</v>
      </c>
      <c r="CY3" s="209" t="s">
        <v>82</v>
      </c>
      <c r="CZ3" s="209" t="s">
        <v>84</v>
      </c>
      <c r="DA3" s="209" t="s">
        <v>87</v>
      </c>
      <c r="DB3" s="209" t="s">
        <v>89</v>
      </c>
      <c r="DC3" s="209" t="s">
        <v>92</v>
      </c>
      <c r="DD3" s="209" t="s">
        <v>94</v>
      </c>
      <c r="DE3" s="209" t="s">
        <v>97</v>
      </c>
    </row>
    <row r="4" spans="2:109" ht="15" customHeight="1">
      <c r="AH4" s="218" t="s">
        <v>18</v>
      </c>
      <c r="AI4" s="218" t="s">
        <v>19</v>
      </c>
      <c r="AL4" s="219" t="str">
        <f>IFERROR(IF(HLOOKUP($N$8, $BZ$3:$DE$574, $AP4, FALSE )="", "", HLOOKUP($N$8, $BZ$3:$DE$574, $AP4, FALSE)), "")</f>
        <v/>
      </c>
      <c r="AM4" s="219" t="str">
        <f t="shared" ref="AM4:AM67" si="0">IFERROR(IF(AL4="", "", HLOOKUP($N$8, $AQ$3:$BV$574, AP4, FALSE)), "")</f>
        <v/>
      </c>
      <c r="AN4"/>
      <c r="AO4" s="206"/>
      <c r="AP4" s="206">
        <v>2</v>
      </c>
      <c r="AQ4" s="210" t="s">
        <v>1288</v>
      </c>
      <c r="AR4" s="210" t="s">
        <v>1289</v>
      </c>
      <c r="AS4" s="210" t="s">
        <v>1290</v>
      </c>
      <c r="AT4" s="210" t="s">
        <v>1291</v>
      </c>
      <c r="AU4" s="210" t="s">
        <v>1292</v>
      </c>
      <c r="AV4" s="210" t="s">
        <v>1293</v>
      </c>
      <c r="AW4" s="210" t="s">
        <v>1294</v>
      </c>
      <c r="AX4" s="210" t="s">
        <v>1295</v>
      </c>
      <c r="AY4" s="210" t="s">
        <v>1296</v>
      </c>
      <c r="AZ4" s="210" t="s">
        <v>1297</v>
      </c>
      <c r="BA4" s="210" t="s">
        <v>1298</v>
      </c>
      <c r="BB4" s="210" t="s">
        <v>1299</v>
      </c>
      <c r="BC4" s="210" t="s">
        <v>1300</v>
      </c>
      <c r="BD4" s="210" t="s">
        <v>1301</v>
      </c>
      <c r="BE4" s="220" t="s">
        <v>1302</v>
      </c>
      <c r="BF4" s="210" t="s">
        <v>1303</v>
      </c>
      <c r="BG4" s="210" t="s">
        <v>1304</v>
      </c>
      <c r="BH4" s="210" t="s">
        <v>1305</v>
      </c>
      <c r="BI4" s="210" t="s">
        <v>1306</v>
      </c>
      <c r="BJ4" s="210" t="s">
        <v>1307</v>
      </c>
      <c r="BK4" s="210" t="s">
        <v>1308</v>
      </c>
      <c r="BL4" s="210" t="s">
        <v>1309</v>
      </c>
      <c r="BM4" s="210" t="s">
        <v>1310</v>
      </c>
      <c r="BN4" s="210" t="s">
        <v>1311</v>
      </c>
      <c r="BO4" s="210" t="s">
        <v>1312</v>
      </c>
      <c r="BP4" s="210" t="s">
        <v>1313</v>
      </c>
      <c r="BQ4" s="210" t="s">
        <v>1314</v>
      </c>
      <c r="BR4" s="210" t="s">
        <v>1315</v>
      </c>
      <c r="BS4" s="210" t="s">
        <v>1316</v>
      </c>
      <c r="BT4" s="210" t="s">
        <v>1317</v>
      </c>
      <c r="BU4" s="210" t="s">
        <v>1318</v>
      </c>
      <c r="BV4" s="210" t="s">
        <v>1319</v>
      </c>
      <c r="BW4" s="206"/>
      <c r="BX4" s="206"/>
      <c r="BY4" s="206"/>
      <c r="BZ4" s="221" t="s">
        <v>18</v>
      </c>
      <c r="CA4" s="221" t="s">
        <v>1320</v>
      </c>
      <c r="CB4" s="221" t="s">
        <v>1321</v>
      </c>
      <c r="CC4" s="221" t="s">
        <v>1322</v>
      </c>
      <c r="CD4" s="221" t="s">
        <v>1323</v>
      </c>
      <c r="CE4" s="221" t="s">
        <v>1324</v>
      </c>
      <c r="CF4" s="221" t="s">
        <v>1325</v>
      </c>
      <c r="CG4" s="221" t="s">
        <v>1326</v>
      </c>
      <c r="CH4" s="221" t="s">
        <v>1327</v>
      </c>
      <c r="CI4" s="221" t="s">
        <v>1328</v>
      </c>
      <c r="CJ4" s="221" t="s">
        <v>1323</v>
      </c>
      <c r="CK4" s="221" t="s">
        <v>1329</v>
      </c>
      <c r="CL4" s="221" t="s">
        <v>1330</v>
      </c>
      <c r="CM4" s="221" t="s">
        <v>1331</v>
      </c>
      <c r="CN4" s="222" t="s">
        <v>1332</v>
      </c>
      <c r="CO4" s="221" t="s">
        <v>1333</v>
      </c>
      <c r="CP4" s="221" t="s">
        <v>1334</v>
      </c>
      <c r="CQ4" s="221" t="s">
        <v>1335</v>
      </c>
      <c r="CR4" s="221" t="s">
        <v>1323</v>
      </c>
      <c r="CS4" s="221" t="s">
        <v>1336</v>
      </c>
      <c r="CT4" s="221" t="s">
        <v>1337</v>
      </c>
      <c r="CU4" s="221" t="s">
        <v>1338</v>
      </c>
      <c r="CV4" s="221" t="s">
        <v>1339</v>
      </c>
      <c r="CW4" s="223" t="s">
        <v>1340</v>
      </c>
      <c r="CX4" s="221" t="s">
        <v>1341</v>
      </c>
      <c r="CY4" s="221" t="s">
        <v>1342</v>
      </c>
      <c r="CZ4" s="221" t="s">
        <v>1343</v>
      </c>
      <c r="DA4" s="221" t="s">
        <v>1323</v>
      </c>
      <c r="DB4" s="221" t="s">
        <v>1344</v>
      </c>
      <c r="DC4" s="221" t="s">
        <v>1337</v>
      </c>
      <c r="DD4" s="221" t="s">
        <v>1345</v>
      </c>
      <c r="DE4" s="221" t="s">
        <v>1346</v>
      </c>
    </row>
    <row r="5" spans="2:109" ht="60" customHeight="1">
      <c r="B5" s="235" t="s">
        <v>5</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H5" s="218" t="s">
        <v>20</v>
      </c>
      <c r="AI5" s="218" t="s">
        <v>21</v>
      </c>
      <c r="AL5" s="219" t="str">
        <f t="shared" ref="AL5:AL68" si="1">IFERROR(IF(HLOOKUP($N$8, $BZ$3:$DE$574, $AP5, FALSE )="", "", HLOOKUP($N$8, $BZ$3:$DE$574, $AP5, FALSE)), "")</f>
        <v/>
      </c>
      <c r="AM5" s="219" t="str">
        <f t="shared" si="0"/>
        <v/>
      </c>
      <c r="AN5"/>
      <c r="AO5" s="206"/>
      <c r="AP5" s="206">
        <v>3</v>
      </c>
      <c r="AQ5" s="210" t="s">
        <v>1347</v>
      </c>
      <c r="AR5" s="210" t="s">
        <v>1348</v>
      </c>
      <c r="AS5" s="210" t="s">
        <v>1349</v>
      </c>
      <c r="AT5" s="210" t="s">
        <v>1350</v>
      </c>
      <c r="AU5" s="210" t="s">
        <v>1351</v>
      </c>
      <c r="AV5" s="210" t="s">
        <v>1352</v>
      </c>
      <c r="AW5" s="210" t="s">
        <v>1353</v>
      </c>
      <c r="AX5" s="210" t="s">
        <v>1354</v>
      </c>
      <c r="AY5" s="210" t="s">
        <v>1355</v>
      </c>
      <c r="AZ5" s="210" t="s">
        <v>1356</v>
      </c>
      <c r="BA5" s="210" t="s">
        <v>1357</v>
      </c>
      <c r="BB5" s="210" t="s">
        <v>1358</v>
      </c>
      <c r="BC5" s="210" t="s">
        <v>1359</v>
      </c>
      <c r="BD5" s="210" t="s">
        <v>1360</v>
      </c>
      <c r="BE5" s="220" t="s">
        <v>1361</v>
      </c>
      <c r="BF5" s="210" t="s">
        <v>1362</v>
      </c>
      <c r="BG5" s="210" t="s">
        <v>1363</v>
      </c>
      <c r="BH5" s="210" t="s">
        <v>1364</v>
      </c>
      <c r="BI5" s="210" t="s">
        <v>1365</v>
      </c>
      <c r="BJ5" s="210" t="s">
        <v>1366</v>
      </c>
      <c r="BK5" s="210" t="s">
        <v>1367</v>
      </c>
      <c r="BL5" s="210" t="s">
        <v>1368</v>
      </c>
      <c r="BM5" s="210" t="s">
        <v>1369</v>
      </c>
      <c r="BN5" s="210" t="s">
        <v>1370</v>
      </c>
      <c r="BO5" s="210" t="s">
        <v>1371</v>
      </c>
      <c r="BP5" s="210" t="s">
        <v>1372</v>
      </c>
      <c r="BQ5" s="210" t="s">
        <v>1373</v>
      </c>
      <c r="BR5" s="210" t="s">
        <v>1374</v>
      </c>
      <c r="BS5" s="210" t="s">
        <v>1375</v>
      </c>
      <c r="BT5" s="210" t="s">
        <v>1376</v>
      </c>
      <c r="BU5" s="210" t="s">
        <v>1377</v>
      </c>
      <c r="BV5" s="210" t="s">
        <v>1378</v>
      </c>
      <c r="BW5" s="206"/>
      <c r="BX5" s="206"/>
      <c r="BY5" s="206"/>
      <c r="BZ5" s="221" t="s">
        <v>1379</v>
      </c>
      <c r="CA5" s="221" t="s">
        <v>1380</v>
      </c>
      <c r="CB5" s="221" t="s">
        <v>1381</v>
      </c>
      <c r="CC5" s="221" t="s">
        <v>24</v>
      </c>
      <c r="CD5" s="221" t="s">
        <v>1382</v>
      </c>
      <c r="CE5" s="221" t="s">
        <v>28</v>
      </c>
      <c r="CF5" s="221" t="s">
        <v>1383</v>
      </c>
      <c r="CG5" s="221" t="s">
        <v>1384</v>
      </c>
      <c r="CH5" s="221" t="s">
        <v>1385</v>
      </c>
      <c r="CI5" s="221" t="s">
        <v>1386</v>
      </c>
      <c r="CJ5" s="221" t="s">
        <v>1387</v>
      </c>
      <c r="CK5" s="221" t="s">
        <v>1388</v>
      </c>
      <c r="CL5" s="221" t="s">
        <v>1389</v>
      </c>
      <c r="CM5" s="221" t="s">
        <v>1390</v>
      </c>
      <c r="CN5" s="222" t="s">
        <v>1391</v>
      </c>
      <c r="CO5" s="221" t="s">
        <v>1392</v>
      </c>
      <c r="CP5" s="221" t="s">
        <v>1393</v>
      </c>
      <c r="CQ5" s="221" t="s">
        <v>1394</v>
      </c>
      <c r="CR5" s="221" t="s">
        <v>1395</v>
      </c>
      <c r="CS5" s="221" t="s">
        <v>1396</v>
      </c>
      <c r="CT5" s="221" t="s">
        <v>1397</v>
      </c>
      <c r="CU5" s="221" t="s">
        <v>1398</v>
      </c>
      <c r="CV5" s="221" t="s">
        <v>1399</v>
      </c>
      <c r="CW5" s="221" t="s">
        <v>1400</v>
      </c>
      <c r="CX5" s="221" t="s">
        <v>1401</v>
      </c>
      <c r="CY5" s="221" t="s">
        <v>1402</v>
      </c>
      <c r="CZ5" s="221" t="s">
        <v>1403</v>
      </c>
      <c r="DA5" s="221" t="s">
        <v>1384</v>
      </c>
      <c r="DB5" s="221" t="s">
        <v>1404</v>
      </c>
      <c r="DC5" s="221" t="s">
        <v>1330</v>
      </c>
      <c r="DD5" s="221" t="s">
        <v>1405</v>
      </c>
      <c r="DE5" s="221" t="s">
        <v>1406</v>
      </c>
    </row>
    <row r="6" spans="2:109" ht="15" customHeight="1">
      <c r="AH6" s="218" t="s">
        <v>22</v>
      </c>
      <c r="AI6" s="218" t="s">
        <v>23</v>
      </c>
      <c r="AL6" s="219" t="str">
        <f t="shared" si="1"/>
        <v/>
      </c>
      <c r="AM6" s="219" t="str">
        <f t="shared" si="0"/>
        <v/>
      </c>
      <c r="AN6"/>
      <c r="AO6" s="206"/>
      <c r="AP6" s="206">
        <v>4</v>
      </c>
      <c r="AQ6" s="210" t="s">
        <v>1407</v>
      </c>
      <c r="AR6" s="210" t="s">
        <v>1408</v>
      </c>
      <c r="AS6" s="210" t="s">
        <v>1409</v>
      </c>
      <c r="AT6" s="210" t="s">
        <v>1410</v>
      </c>
      <c r="AU6" s="210" t="s">
        <v>1411</v>
      </c>
      <c r="AV6" s="210" t="s">
        <v>1412</v>
      </c>
      <c r="AW6" s="210" t="s">
        <v>1413</v>
      </c>
      <c r="AX6" s="210" t="s">
        <v>1414</v>
      </c>
      <c r="AY6" s="210" t="s">
        <v>1415</v>
      </c>
      <c r="AZ6" s="210" t="s">
        <v>1416</v>
      </c>
      <c r="BA6" s="210" t="s">
        <v>1417</v>
      </c>
      <c r="BB6" s="210" t="s">
        <v>1418</v>
      </c>
      <c r="BC6" s="210" t="s">
        <v>1419</v>
      </c>
      <c r="BD6" s="210" t="s">
        <v>1420</v>
      </c>
      <c r="BE6" s="220" t="s">
        <v>1421</v>
      </c>
      <c r="BF6" s="210" t="s">
        <v>1422</v>
      </c>
      <c r="BG6" s="210" t="s">
        <v>1423</v>
      </c>
      <c r="BH6" s="210" t="s">
        <v>1424</v>
      </c>
      <c r="BI6" s="210" t="s">
        <v>1425</v>
      </c>
      <c r="BJ6" s="210" t="s">
        <v>1426</v>
      </c>
      <c r="BK6" s="210" t="s">
        <v>1427</v>
      </c>
      <c r="BL6" s="210" t="s">
        <v>1428</v>
      </c>
      <c r="BM6" s="210" t="s">
        <v>1429</v>
      </c>
      <c r="BN6" s="210" t="s">
        <v>1430</v>
      </c>
      <c r="BO6" s="210" t="s">
        <v>1431</v>
      </c>
      <c r="BP6" s="210" t="s">
        <v>1432</v>
      </c>
      <c r="BQ6" s="210" t="s">
        <v>1433</v>
      </c>
      <c r="BR6" s="210" t="s">
        <v>1434</v>
      </c>
      <c r="BS6" s="210" t="s">
        <v>1435</v>
      </c>
      <c r="BT6" s="210" t="s">
        <v>1436</v>
      </c>
      <c r="BU6" s="210" t="s">
        <v>1437</v>
      </c>
      <c r="BV6" s="210" t="s">
        <v>1438</v>
      </c>
      <c r="BW6" s="206"/>
      <c r="BX6" s="206"/>
      <c r="BY6" s="206"/>
      <c r="BZ6" s="221" t="s">
        <v>1439</v>
      </c>
      <c r="CA6" s="221" t="s">
        <v>1440</v>
      </c>
      <c r="CB6" s="221" t="s">
        <v>1441</v>
      </c>
      <c r="CC6" s="221" t="s">
        <v>1442</v>
      </c>
      <c r="CD6" s="221" t="s">
        <v>1443</v>
      </c>
      <c r="CE6" s="221" t="s">
        <v>1444</v>
      </c>
      <c r="CF6" s="221" t="s">
        <v>1445</v>
      </c>
      <c r="CG6" s="221" t="s">
        <v>1443</v>
      </c>
      <c r="CH6" s="221" t="s">
        <v>1446</v>
      </c>
      <c r="CI6" s="221" t="s">
        <v>1447</v>
      </c>
      <c r="CJ6" s="221" t="s">
        <v>1448</v>
      </c>
      <c r="CK6" s="221" t="s">
        <v>1449</v>
      </c>
      <c r="CL6" s="221" t="s">
        <v>1450</v>
      </c>
      <c r="CM6" s="221" t="s">
        <v>1451</v>
      </c>
      <c r="CN6" s="222" t="s">
        <v>1452</v>
      </c>
      <c r="CO6" s="221" t="s">
        <v>1453</v>
      </c>
      <c r="CP6" s="221" t="s">
        <v>1454</v>
      </c>
      <c r="CQ6" s="221" t="s">
        <v>1455</v>
      </c>
      <c r="CR6" s="221" t="s">
        <v>1456</v>
      </c>
      <c r="CS6" s="221" t="s">
        <v>1457</v>
      </c>
      <c r="CT6" s="221" t="s">
        <v>1330</v>
      </c>
      <c r="CU6" s="221" t="s">
        <v>1458</v>
      </c>
      <c r="CV6" s="221" t="s">
        <v>1459</v>
      </c>
      <c r="CW6" s="221" t="s">
        <v>1460</v>
      </c>
      <c r="CX6" s="221" t="s">
        <v>1461</v>
      </c>
      <c r="CY6" s="223" t="s">
        <v>1462</v>
      </c>
      <c r="CZ6" s="221" t="s">
        <v>1463</v>
      </c>
      <c r="DA6" s="221" t="s">
        <v>1464</v>
      </c>
      <c r="DB6" s="221" t="s">
        <v>1465</v>
      </c>
      <c r="DC6" s="221" t="s">
        <v>1466</v>
      </c>
      <c r="DD6" s="221" t="s">
        <v>1467</v>
      </c>
      <c r="DE6" s="221" t="s">
        <v>1468</v>
      </c>
    </row>
    <row r="7" spans="2:109" ht="15" customHeight="1" thickBot="1">
      <c r="B7" s="3" t="s">
        <v>3</v>
      </c>
      <c r="C7" s="8"/>
      <c r="D7" s="8"/>
      <c r="E7" s="8"/>
      <c r="F7" s="8"/>
      <c r="G7" s="8"/>
      <c r="H7" s="8"/>
      <c r="I7" s="8"/>
      <c r="J7" s="8"/>
      <c r="K7" s="8"/>
      <c r="L7" s="8"/>
      <c r="M7" s="8"/>
      <c r="N7" s="3" t="s">
        <v>4</v>
      </c>
      <c r="O7" s="8"/>
      <c r="AA7" s="242" t="s">
        <v>2</v>
      </c>
      <c r="AB7" s="231"/>
      <c r="AC7" s="231"/>
      <c r="AD7" s="231"/>
      <c r="AH7" s="218" t="s">
        <v>24</v>
      </c>
      <c r="AI7" s="218" t="s">
        <v>25</v>
      </c>
      <c r="AL7" s="219" t="str">
        <f t="shared" si="1"/>
        <v/>
      </c>
      <c r="AM7" s="219" t="str">
        <f t="shared" si="0"/>
        <v/>
      </c>
      <c r="AN7"/>
      <c r="AO7" s="206"/>
      <c r="AP7" s="206">
        <v>5</v>
      </c>
      <c r="AQ7" s="210" t="s">
        <v>1469</v>
      </c>
      <c r="AR7" s="210" t="s">
        <v>1470</v>
      </c>
      <c r="AS7" s="210" t="s">
        <v>1471</v>
      </c>
      <c r="AT7" s="210" t="s">
        <v>1472</v>
      </c>
      <c r="AU7" s="210" t="s">
        <v>1473</v>
      </c>
      <c r="AV7" s="210" t="s">
        <v>1474</v>
      </c>
      <c r="AW7" s="210" t="s">
        <v>1475</v>
      </c>
      <c r="AX7" s="210" t="s">
        <v>1476</v>
      </c>
      <c r="AY7" s="210" t="s">
        <v>1477</v>
      </c>
      <c r="AZ7" s="210" t="s">
        <v>1478</v>
      </c>
      <c r="BA7" s="210" t="s">
        <v>1479</v>
      </c>
      <c r="BB7" s="210" t="s">
        <v>1480</v>
      </c>
      <c r="BC7" s="210" t="s">
        <v>1481</v>
      </c>
      <c r="BD7" s="210" t="s">
        <v>1482</v>
      </c>
      <c r="BE7" s="220" t="s">
        <v>1483</v>
      </c>
      <c r="BF7" s="210" t="s">
        <v>1484</v>
      </c>
      <c r="BG7" s="210" t="s">
        <v>1485</v>
      </c>
      <c r="BH7" s="210" t="s">
        <v>1486</v>
      </c>
      <c r="BI7" s="210" t="s">
        <v>1487</v>
      </c>
      <c r="BJ7" s="210" t="s">
        <v>1488</v>
      </c>
      <c r="BK7" s="210" t="s">
        <v>1489</v>
      </c>
      <c r="BL7" s="210" t="s">
        <v>1490</v>
      </c>
      <c r="BM7" s="210" t="s">
        <v>1491</v>
      </c>
      <c r="BN7" s="210" t="s">
        <v>1492</v>
      </c>
      <c r="BO7" s="210" t="s">
        <v>1493</v>
      </c>
      <c r="BP7" s="210" t="s">
        <v>1494</v>
      </c>
      <c r="BQ7" s="210" t="s">
        <v>1495</v>
      </c>
      <c r="BR7" s="210" t="s">
        <v>1496</v>
      </c>
      <c r="BS7" s="210" t="s">
        <v>1497</v>
      </c>
      <c r="BT7" s="210" t="s">
        <v>1498</v>
      </c>
      <c r="BU7" s="210" t="s">
        <v>1499</v>
      </c>
      <c r="BV7" s="210" t="s">
        <v>1500</v>
      </c>
      <c r="BW7" s="206"/>
      <c r="BX7" s="206"/>
      <c r="BY7" s="206"/>
      <c r="BZ7" s="221" t="s">
        <v>1501</v>
      </c>
      <c r="CA7" s="221" t="s">
        <v>1502</v>
      </c>
      <c r="CB7" s="221" t="s">
        <v>1503</v>
      </c>
      <c r="CC7" s="221" t="s">
        <v>1504</v>
      </c>
      <c r="CD7" s="221" t="s">
        <v>1505</v>
      </c>
      <c r="CE7" s="221" t="s">
        <v>1506</v>
      </c>
      <c r="CF7" s="221" t="s">
        <v>1507</v>
      </c>
      <c r="CG7" s="221" t="s">
        <v>1508</v>
      </c>
      <c r="CH7" s="221" t="s">
        <v>1509</v>
      </c>
      <c r="CI7" s="221" t="s">
        <v>1510</v>
      </c>
      <c r="CJ7" s="221" t="s">
        <v>1511</v>
      </c>
      <c r="CK7" s="221" t="s">
        <v>1512</v>
      </c>
      <c r="CL7" s="221" t="s">
        <v>1513</v>
      </c>
      <c r="CM7" s="221" t="s">
        <v>1514</v>
      </c>
      <c r="CN7" s="222" t="s">
        <v>1515</v>
      </c>
      <c r="CO7" s="221" t="s">
        <v>1516</v>
      </c>
      <c r="CP7" s="221" t="s">
        <v>1517</v>
      </c>
      <c r="CQ7" s="221" t="s">
        <v>1518</v>
      </c>
      <c r="CR7" s="221" t="s">
        <v>1443</v>
      </c>
      <c r="CS7" s="221" t="s">
        <v>1519</v>
      </c>
      <c r="CT7" s="221" t="s">
        <v>1520</v>
      </c>
      <c r="CU7" s="221" t="s">
        <v>1521</v>
      </c>
      <c r="CV7" s="221" t="s">
        <v>1522</v>
      </c>
      <c r="CW7" s="221" t="s">
        <v>1523</v>
      </c>
      <c r="CX7" s="221" t="s">
        <v>1524</v>
      </c>
      <c r="CY7" s="221" t="s">
        <v>1525</v>
      </c>
      <c r="CZ7" s="221" t="s">
        <v>1526</v>
      </c>
      <c r="DA7" s="221" t="s">
        <v>1527</v>
      </c>
      <c r="DB7" s="221" t="s">
        <v>1528</v>
      </c>
      <c r="DC7" s="221" t="s">
        <v>1450</v>
      </c>
      <c r="DD7" s="221" t="s">
        <v>1529</v>
      </c>
      <c r="DE7" s="221" t="s">
        <v>1530</v>
      </c>
    </row>
    <row r="8" spans="2:109" ht="15" customHeight="1" thickBot="1">
      <c r="B8" s="243"/>
      <c r="C8" s="237"/>
      <c r="D8" s="237"/>
      <c r="E8" s="237"/>
      <c r="F8" s="237"/>
      <c r="G8" s="237"/>
      <c r="H8" s="237"/>
      <c r="I8" s="237"/>
      <c r="J8" s="237"/>
      <c r="K8" s="237"/>
      <c r="L8" s="238"/>
      <c r="M8" s="9"/>
      <c r="N8" s="236" t="str">
        <f>IF(B8="","",VLOOKUP(B8,AH3:AJ34,2,0))</f>
        <v/>
      </c>
      <c r="O8" s="238"/>
      <c r="AH8" s="218" t="s">
        <v>26</v>
      </c>
      <c r="AI8" s="218" t="s">
        <v>27</v>
      </c>
      <c r="AL8" s="219" t="str">
        <f t="shared" si="1"/>
        <v/>
      </c>
      <c r="AM8" s="219" t="str">
        <f t="shared" si="0"/>
        <v/>
      </c>
      <c r="AN8"/>
      <c r="AO8" s="206"/>
      <c r="AP8" s="206">
        <v>6</v>
      </c>
      <c r="AQ8" s="210" t="s">
        <v>1531</v>
      </c>
      <c r="AR8" s="210" t="s">
        <v>1532</v>
      </c>
      <c r="AS8" s="210" t="s">
        <v>1533</v>
      </c>
      <c r="AT8" s="210" t="s">
        <v>1534</v>
      </c>
      <c r="AU8" s="210" t="s">
        <v>1535</v>
      </c>
      <c r="AV8" s="210" t="s">
        <v>1536</v>
      </c>
      <c r="AW8" s="210" t="s">
        <v>1537</v>
      </c>
      <c r="AX8" s="210" t="s">
        <v>1538</v>
      </c>
      <c r="AY8" s="210" t="s">
        <v>1539</v>
      </c>
      <c r="AZ8" s="210" t="s">
        <v>1540</v>
      </c>
      <c r="BA8" s="210" t="s">
        <v>1541</v>
      </c>
      <c r="BB8" s="210" t="s">
        <v>1542</v>
      </c>
      <c r="BC8" s="210" t="s">
        <v>1543</v>
      </c>
      <c r="BD8" s="210" t="s">
        <v>1544</v>
      </c>
      <c r="BE8" s="220" t="s">
        <v>1545</v>
      </c>
      <c r="BF8" s="210" t="s">
        <v>1546</v>
      </c>
      <c r="BG8" s="210" t="s">
        <v>1547</v>
      </c>
      <c r="BH8" s="210" t="s">
        <v>1548</v>
      </c>
      <c r="BI8" s="210" t="s">
        <v>1549</v>
      </c>
      <c r="BJ8" s="210" t="s">
        <v>1550</v>
      </c>
      <c r="BK8" s="210" t="s">
        <v>1551</v>
      </c>
      <c r="BL8" s="210" t="s">
        <v>1552</v>
      </c>
      <c r="BM8" s="210" t="s">
        <v>1553</v>
      </c>
      <c r="BN8" s="210" t="s">
        <v>1554</v>
      </c>
      <c r="BO8" s="210" t="s">
        <v>1555</v>
      </c>
      <c r="BP8" s="210" t="s">
        <v>1556</v>
      </c>
      <c r="BQ8" s="210" t="s">
        <v>1557</v>
      </c>
      <c r="BR8" s="210" t="s">
        <v>1558</v>
      </c>
      <c r="BS8" s="210" t="s">
        <v>1559</v>
      </c>
      <c r="BT8" s="210" t="s">
        <v>1560</v>
      </c>
      <c r="BU8" s="210" t="s">
        <v>1561</v>
      </c>
      <c r="BV8" s="210" t="s">
        <v>1562</v>
      </c>
      <c r="BW8" s="206"/>
      <c r="BX8" s="206"/>
      <c r="BY8" s="206"/>
      <c r="BZ8" s="221" t="s">
        <v>1563</v>
      </c>
      <c r="CA8" s="221" t="s">
        <v>1564</v>
      </c>
      <c r="CB8" s="221" t="s">
        <v>1565</v>
      </c>
      <c r="CC8" s="221" t="s">
        <v>1566</v>
      </c>
      <c r="CD8" s="221" t="s">
        <v>1567</v>
      </c>
      <c r="CE8" s="221" t="s">
        <v>1568</v>
      </c>
      <c r="CF8" s="221" t="s">
        <v>1569</v>
      </c>
      <c r="CG8" s="221" t="s">
        <v>1570</v>
      </c>
      <c r="CH8" s="221" t="s">
        <v>1571</v>
      </c>
      <c r="CI8" s="221" t="s">
        <v>41</v>
      </c>
      <c r="CJ8" s="221" t="s">
        <v>1572</v>
      </c>
      <c r="CK8" s="221" t="s">
        <v>1573</v>
      </c>
      <c r="CL8" s="221" t="s">
        <v>1574</v>
      </c>
      <c r="CM8" s="221" t="s">
        <v>1575</v>
      </c>
      <c r="CN8" s="222" t="s">
        <v>1576</v>
      </c>
      <c r="CO8" s="221" t="s">
        <v>1577</v>
      </c>
      <c r="CP8" s="221" t="s">
        <v>1578</v>
      </c>
      <c r="CQ8" s="221" t="s">
        <v>1579</v>
      </c>
      <c r="CR8" s="221" t="s">
        <v>1580</v>
      </c>
      <c r="CS8" s="221" t="s">
        <v>1581</v>
      </c>
      <c r="CT8" s="221" t="s">
        <v>1582</v>
      </c>
      <c r="CU8" s="221" t="s">
        <v>1583</v>
      </c>
      <c r="CV8" s="221" t="s">
        <v>1530</v>
      </c>
      <c r="CW8" s="221" t="s">
        <v>1403</v>
      </c>
      <c r="CX8" s="221" t="s">
        <v>1584</v>
      </c>
      <c r="CY8" s="221" t="s">
        <v>1585</v>
      </c>
      <c r="CZ8" s="221" t="s">
        <v>1586</v>
      </c>
      <c r="DA8" s="221" t="s">
        <v>1587</v>
      </c>
      <c r="DB8" s="221" t="s">
        <v>1588</v>
      </c>
      <c r="DC8" s="221" t="s">
        <v>1589</v>
      </c>
      <c r="DD8" s="221" t="s">
        <v>1590</v>
      </c>
      <c r="DE8" s="221" t="s">
        <v>1591</v>
      </c>
    </row>
    <row r="9" spans="2:109" ht="15" customHeight="1" thickBot="1">
      <c r="AH9" s="218" t="s">
        <v>28</v>
      </c>
      <c r="AI9" s="218" t="s">
        <v>29</v>
      </c>
      <c r="AL9" s="219" t="str">
        <f t="shared" si="1"/>
        <v/>
      </c>
      <c r="AM9" s="219" t="str">
        <f t="shared" si="0"/>
        <v/>
      </c>
      <c r="AN9"/>
      <c r="AO9" s="206"/>
      <c r="AP9" s="206">
        <v>7</v>
      </c>
      <c r="AQ9" s="210" t="s">
        <v>1592</v>
      </c>
      <c r="AR9" s="210" t="s">
        <v>1593</v>
      </c>
      <c r="AS9" s="211" t="s">
        <v>1594</v>
      </c>
      <c r="AT9" s="210" t="s">
        <v>1595</v>
      </c>
      <c r="AU9" s="210" t="s">
        <v>1596</v>
      </c>
      <c r="AV9" s="210" t="s">
        <v>1597</v>
      </c>
      <c r="AW9" s="210" t="s">
        <v>1598</v>
      </c>
      <c r="AX9" s="210" t="s">
        <v>1599</v>
      </c>
      <c r="AY9" s="210" t="s">
        <v>1600</v>
      </c>
      <c r="AZ9" s="210" t="s">
        <v>1601</v>
      </c>
      <c r="BA9" s="210" t="s">
        <v>1602</v>
      </c>
      <c r="BB9" s="210" t="s">
        <v>1603</v>
      </c>
      <c r="BC9" s="210" t="s">
        <v>1604</v>
      </c>
      <c r="BD9" s="210" t="s">
        <v>1605</v>
      </c>
      <c r="BE9" s="220" t="s">
        <v>1606</v>
      </c>
      <c r="BF9" s="210" t="s">
        <v>1607</v>
      </c>
      <c r="BG9" s="210" t="s">
        <v>1608</v>
      </c>
      <c r="BH9" s="210" t="s">
        <v>1609</v>
      </c>
      <c r="BI9" s="210" t="s">
        <v>1610</v>
      </c>
      <c r="BJ9" s="210" t="s">
        <v>1611</v>
      </c>
      <c r="BK9" s="210" t="s">
        <v>1612</v>
      </c>
      <c r="BL9" s="210" t="s">
        <v>1613</v>
      </c>
      <c r="BM9" s="210" t="s">
        <v>1614</v>
      </c>
      <c r="BN9" s="210" t="s">
        <v>1615</v>
      </c>
      <c r="BO9" s="210" t="s">
        <v>1616</v>
      </c>
      <c r="BP9" s="210" t="s">
        <v>1617</v>
      </c>
      <c r="BQ9" s="210" t="s">
        <v>1618</v>
      </c>
      <c r="BR9" s="210" t="s">
        <v>1619</v>
      </c>
      <c r="BS9" s="210" t="s">
        <v>1620</v>
      </c>
      <c r="BT9" s="210" t="s">
        <v>1621</v>
      </c>
      <c r="BU9" s="210" t="s">
        <v>1622</v>
      </c>
      <c r="BV9" s="210" t="s">
        <v>1623</v>
      </c>
      <c r="BW9" s="206"/>
      <c r="BX9" s="206"/>
      <c r="BY9" s="206"/>
      <c r="BZ9" s="221" t="s">
        <v>1624</v>
      </c>
      <c r="CA9" s="221" t="s">
        <v>1625</v>
      </c>
      <c r="CB9" s="221" t="s">
        <v>357</v>
      </c>
      <c r="CC9" s="221" t="s">
        <v>1626</v>
      </c>
      <c r="CD9" s="221" t="s">
        <v>1627</v>
      </c>
      <c r="CE9" s="221" t="s">
        <v>1628</v>
      </c>
      <c r="CF9" s="221" t="s">
        <v>1629</v>
      </c>
      <c r="CG9" s="221" t="s">
        <v>1630</v>
      </c>
      <c r="CH9" s="221" t="s">
        <v>1631</v>
      </c>
      <c r="CI9" s="221" t="s">
        <v>1632</v>
      </c>
      <c r="CJ9" s="221" t="s">
        <v>1633</v>
      </c>
      <c r="CK9" s="221" t="s">
        <v>1634</v>
      </c>
      <c r="CL9" s="221" t="s">
        <v>1635</v>
      </c>
      <c r="CM9" s="221" t="s">
        <v>1636</v>
      </c>
      <c r="CN9" s="222" t="s">
        <v>1637</v>
      </c>
      <c r="CO9" s="221" t="s">
        <v>1638</v>
      </c>
      <c r="CP9" s="221" t="s">
        <v>1639</v>
      </c>
      <c r="CQ9" s="221" t="s">
        <v>1640</v>
      </c>
      <c r="CR9" s="221" t="s">
        <v>1641</v>
      </c>
      <c r="CS9" s="221" t="s">
        <v>1642</v>
      </c>
      <c r="CT9" s="221" t="s">
        <v>1394</v>
      </c>
      <c r="CU9" s="221" t="s">
        <v>1643</v>
      </c>
      <c r="CV9" s="221" t="s">
        <v>1644</v>
      </c>
      <c r="CW9" s="221" t="s">
        <v>1645</v>
      </c>
      <c r="CX9" s="221" t="s">
        <v>1646</v>
      </c>
      <c r="CY9" s="221" t="s">
        <v>1647</v>
      </c>
      <c r="CZ9" s="221" t="s">
        <v>1648</v>
      </c>
      <c r="DA9" s="221" t="s">
        <v>1649</v>
      </c>
      <c r="DB9" s="221" t="s">
        <v>1650</v>
      </c>
      <c r="DC9" s="221" t="s">
        <v>1651</v>
      </c>
      <c r="DD9" s="221" t="s">
        <v>1652</v>
      </c>
      <c r="DE9" s="221" t="s">
        <v>1653</v>
      </c>
    </row>
    <row r="10" spans="2:109" ht="15" customHeight="1">
      <c r="B10" s="10"/>
      <c r="C10" s="11" t="s">
        <v>30</v>
      </c>
      <c r="D10" s="12"/>
      <c r="E10" s="12"/>
      <c r="F10" s="12"/>
      <c r="G10" s="12"/>
      <c r="H10" s="12"/>
      <c r="I10" s="12"/>
      <c r="J10" s="12"/>
      <c r="K10" s="12"/>
      <c r="L10" s="13"/>
      <c r="N10" s="14"/>
      <c r="O10" s="15" t="s">
        <v>31</v>
      </c>
      <c r="P10" s="16"/>
      <c r="Q10" s="16"/>
      <c r="R10" s="16"/>
      <c r="S10" s="16"/>
      <c r="T10" s="16"/>
      <c r="U10" s="16"/>
      <c r="V10" s="16"/>
      <c r="W10" s="16"/>
      <c r="X10" s="16"/>
      <c r="Y10" s="16"/>
      <c r="Z10" s="16"/>
      <c r="AA10" s="16"/>
      <c r="AB10" s="16"/>
      <c r="AC10" s="16"/>
      <c r="AD10" s="17"/>
      <c r="AH10" s="218" t="s">
        <v>32</v>
      </c>
      <c r="AI10" s="218" t="s">
        <v>33</v>
      </c>
      <c r="AL10" s="219" t="str">
        <f t="shared" si="1"/>
        <v/>
      </c>
      <c r="AM10" s="219" t="str">
        <f t="shared" si="0"/>
        <v/>
      </c>
      <c r="AN10"/>
      <c r="AO10" s="206"/>
      <c r="AP10" s="206">
        <v>8</v>
      </c>
      <c r="AQ10" s="210" t="s">
        <v>1654</v>
      </c>
      <c r="AR10" s="210" t="s">
        <v>1655</v>
      </c>
      <c r="AS10" s="210"/>
      <c r="AT10" s="210" t="s">
        <v>1656</v>
      </c>
      <c r="AU10" s="210" t="s">
        <v>1657</v>
      </c>
      <c r="AV10" s="210" t="s">
        <v>1658</v>
      </c>
      <c r="AW10" s="210" t="s">
        <v>1659</v>
      </c>
      <c r="AX10" s="210" t="s">
        <v>1660</v>
      </c>
      <c r="AY10" s="210" t="s">
        <v>1661</v>
      </c>
      <c r="AZ10" s="210" t="s">
        <v>1662</v>
      </c>
      <c r="BA10" s="210" t="s">
        <v>1663</v>
      </c>
      <c r="BB10" s="210" t="s">
        <v>1664</v>
      </c>
      <c r="BC10" s="210" t="s">
        <v>1665</v>
      </c>
      <c r="BD10" s="210" t="s">
        <v>1666</v>
      </c>
      <c r="BE10" s="220" t="s">
        <v>1667</v>
      </c>
      <c r="BF10" s="210" t="s">
        <v>1668</v>
      </c>
      <c r="BG10" s="210" t="s">
        <v>1669</v>
      </c>
      <c r="BH10" s="210" t="s">
        <v>1670</v>
      </c>
      <c r="BI10" s="210" t="s">
        <v>1671</v>
      </c>
      <c r="BJ10" s="210" t="s">
        <v>1672</v>
      </c>
      <c r="BK10" s="210" t="s">
        <v>1673</v>
      </c>
      <c r="BL10" s="210" t="s">
        <v>1674</v>
      </c>
      <c r="BM10" s="210" t="s">
        <v>1675</v>
      </c>
      <c r="BN10" s="210" t="s">
        <v>1676</v>
      </c>
      <c r="BO10" s="210" t="s">
        <v>1677</v>
      </c>
      <c r="BP10" s="210" t="s">
        <v>1678</v>
      </c>
      <c r="BQ10" s="210" t="s">
        <v>1679</v>
      </c>
      <c r="BR10" s="210" t="s">
        <v>1680</v>
      </c>
      <c r="BS10" s="210" t="s">
        <v>1681</v>
      </c>
      <c r="BT10" s="210" t="s">
        <v>1682</v>
      </c>
      <c r="BU10" s="210" t="s">
        <v>1683</v>
      </c>
      <c r="BV10" s="210" t="s">
        <v>1684</v>
      </c>
      <c r="BW10" s="206"/>
      <c r="BX10" s="206"/>
      <c r="BY10" s="206"/>
      <c r="BZ10" s="221" t="s">
        <v>1685</v>
      </c>
      <c r="CA10" s="221" t="s">
        <v>1686</v>
      </c>
      <c r="CB10" s="221"/>
      <c r="CC10" s="221" t="s">
        <v>1687</v>
      </c>
      <c r="CD10" s="221" t="s">
        <v>1688</v>
      </c>
      <c r="CE10" s="221" t="s">
        <v>1689</v>
      </c>
      <c r="CF10" s="221" t="s">
        <v>1690</v>
      </c>
      <c r="CG10" s="221" t="s">
        <v>1691</v>
      </c>
      <c r="CH10" s="221" t="s">
        <v>1692</v>
      </c>
      <c r="CI10" s="221" t="s">
        <v>1693</v>
      </c>
      <c r="CJ10" s="221" t="s">
        <v>1694</v>
      </c>
      <c r="CK10" s="221" t="s">
        <v>1695</v>
      </c>
      <c r="CL10" s="221" t="s">
        <v>1696</v>
      </c>
      <c r="CM10" s="221" t="s">
        <v>1697</v>
      </c>
      <c r="CN10" s="222" t="s">
        <v>1698</v>
      </c>
      <c r="CO10" s="221" t="s">
        <v>1699</v>
      </c>
      <c r="CP10" s="221" t="s">
        <v>1700</v>
      </c>
      <c r="CQ10" s="221" t="s">
        <v>1701</v>
      </c>
      <c r="CR10" s="221" t="s">
        <v>1702</v>
      </c>
      <c r="CS10" s="221" t="s">
        <v>1703</v>
      </c>
      <c r="CT10" s="221" t="s">
        <v>1704</v>
      </c>
      <c r="CU10" s="221" t="s">
        <v>1705</v>
      </c>
      <c r="CV10" s="221" t="s">
        <v>1706</v>
      </c>
      <c r="CW10" s="221" t="s">
        <v>1707</v>
      </c>
      <c r="CX10" s="221" t="s">
        <v>1708</v>
      </c>
      <c r="CY10" s="221" t="s">
        <v>1709</v>
      </c>
      <c r="CZ10" s="221" t="s">
        <v>1710</v>
      </c>
      <c r="DA10" s="221" t="s">
        <v>1711</v>
      </c>
      <c r="DB10" s="221" t="s">
        <v>1712</v>
      </c>
      <c r="DC10" s="221" t="s">
        <v>1713</v>
      </c>
      <c r="DD10" s="221" t="s">
        <v>1714</v>
      </c>
      <c r="DE10" s="221" t="s">
        <v>1715</v>
      </c>
    </row>
    <row r="11" spans="2:109" ht="144" customHeight="1" thickBot="1">
      <c r="B11" s="18"/>
      <c r="C11" s="244" t="s">
        <v>34</v>
      </c>
      <c r="D11" s="245"/>
      <c r="E11" s="245"/>
      <c r="F11" s="245"/>
      <c r="G11" s="245"/>
      <c r="H11" s="245"/>
      <c r="I11" s="245"/>
      <c r="J11" s="245"/>
      <c r="K11" s="245"/>
      <c r="L11" s="19"/>
      <c r="N11" s="20"/>
      <c r="O11" s="244" t="s">
        <v>35</v>
      </c>
      <c r="P11" s="245"/>
      <c r="Q11" s="245"/>
      <c r="R11" s="245"/>
      <c r="S11" s="245"/>
      <c r="T11" s="245"/>
      <c r="U11" s="245"/>
      <c r="V11" s="245"/>
      <c r="W11" s="245"/>
      <c r="X11" s="245"/>
      <c r="Y11" s="245"/>
      <c r="Z11" s="245"/>
      <c r="AA11" s="245"/>
      <c r="AB11" s="245"/>
      <c r="AC11" s="245"/>
      <c r="AD11" s="21"/>
      <c r="AH11" s="218" t="s">
        <v>36</v>
      </c>
      <c r="AI11" s="218" t="s">
        <v>37</v>
      </c>
      <c r="AL11" s="219" t="str">
        <f t="shared" si="1"/>
        <v/>
      </c>
      <c r="AM11" s="219" t="str">
        <f t="shared" si="0"/>
        <v/>
      </c>
      <c r="AN11"/>
      <c r="AO11" s="206"/>
      <c r="AP11" s="206">
        <v>9</v>
      </c>
      <c r="AQ11" s="210" t="s">
        <v>1716</v>
      </c>
      <c r="AR11" s="211" t="s">
        <v>1717</v>
      </c>
      <c r="AS11" s="210"/>
      <c r="AT11" s="210" t="s">
        <v>1718</v>
      </c>
      <c r="AU11" s="210" t="s">
        <v>1719</v>
      </c>
      <c r="AV11" s="210" t="s">
        <v>1720</v>
      </c>
      <c r="AW11" s="210" t="s">
        <v>1721</v>
      </c>
      <c r="AX11" s="210" t="s">
        <v>1722</v>
      </c>
      <c r="AY11" s="210" t="s">
        <v>1723</v>
      </c>
      <c r="AZ11" s="210" t="s">
        <v>1724</v>
      </c>
      <c r="BA11" s="210" t="s">
        <v>1725</v>
      </c>
      <c r="BB11" s="210" t="s">
        <v>1726</v>
      </c>
      <c r="BC11" s="210" t="s">
        <v>1727</v>
      </c>
      <c r="BD11" s="210" t="s">
        <v>1728</v>
      </c>
      <c r="BE11" s="220" t="s">
        <v>1729</v>
      </c>
      <c r="BF11" s="210" t="s">
        <v>1730</v>
      </c>
      <c r="BG11" s="210" t="s">
        <v>1731</v>
      </c>
      <c r="BH11" s="210" t="s">
        <v>1732</v>
      </c>
      <c r="BI11" s="210" t="s">
        <v>1733</v>
      </c>
      <c r="BJ11" s="210" t="s">
        <v>1734</v>
      </c>
      <c r="BK11" s="210" t="s">
        <v>1735</v>
      </c>
      <c r="BL11" s="210" t="s">
        <v>1736</v>
      </c>
      <c r="BM11" s="210" t="s">
        <v>1737</v>
      </c>
      <c r="BN11" s="210" t="s">
        <v>1738</v>
      </c>
      <c r="BO11" s="210" t="s">
        <v>1739</v>
      </c>
      <c r="BP11" s="210" t="s">
        <v>1740</v>
      </c>
      <c r="BQ11" s="210" t="s">
        <v>1741</v>
      </c>
      <c r="BR11" s="210" t="s">
        <v>1742</v>
      </c>
      <c r="BS11" s="210" t="s">
        <v>1743</v>
      </c>
      <c r="BT11" s="210" t="s">
        <v>1744</v>
      </c>
      <c r="BU11" s="210" t="s">
        <v>1745</v>
      </c>
      <c r="BV11" s="210" t="s">
        <v>1746</v>
      </c>
      <c r="BW11" s="206"/>
      <c r="BX11" s="206"/>
      <c r="BY11" s="206"/>
      <c r="BZ11" s="221" t="s">
        <v>1747</v>
      </c>
      <c r="CA11" s="221" t="s">
        <v>357</v>
      </c>
      <c r="CB11" s="221"/>
      <c r="CC11" s="221" t="s">
        <v>1748</v>
      </c>
      <c r="CD11" s="221" t="s">
        <v>1749</v>
      </c>
      <c r="CE11" s="221" t="s">
        <v>1750</v>
      </c>
      <c r="CF11" s="224" t="s">
        <v>1751</v>
      </c>
      <c r="CG11" s="223" t="s">
        <v>1752</v>
      </c>
      <c r="CH11" s="221" t="s">
        <v>1753</v>
      </c>
      <c r="CI11" s="221" t="s">
        <v>1754</v>
      </c>
      <c r="CJ11" s="221" t="s">
        <v>1755</v>
      </c>
      <c r="CK11" s="221" t="s">
        <v>1756</v>
      </c>
      <c r="CL11" s="221" t="s">
        <v>1757</v>
      </c>
      <c r="CM11" s="221" t="s">
        <v>1758</v>
      </c>
      <c r="CN11" s="222" t="s">
        <v>1759</v>
      </c>
      <c r="CO11" s="221" t="s">
        <v>1760</v>
      </c>
      <c r="CP11" s="221" t="s">
        <v>1710</v>
      </c>
      <c r="CQ11" s="221" t="s">
        <v>1761</v>
      </c>
      <c r="CR11" s="221" t="s">
        <v>1649</v>
      </c>
      <c r="CS11" s="221" t="s">
        <v>1762</v>
      </c>
      <c r="CT11" s="221" t="s">
        <v>1763</v>
      </c>
      <c r="CU11" s="221" t="s">
        <v>1764</v>
      </c>
      <c r="CV11" s="221" t="s">
        <v>1765</v>
      </c>
      <c r="CW11" s="221" t="s">
        <v>1766</v>
      </c>
      <c r="CX11" s="221" t="s">
        <v>1767</v>
      </c>
      <c r="CY11" s="221" t="s">
        <v>1768</v>
      </c>
      <c r="CZ11" s="221" t="s">
        <v>1769</v>
      </c>
      <c r="DA11" s="221" t="s">
        <v>1770</v>
      </c>
      <c r="DB11" s="221" t="s">
        <v>1771</v>
      </c>
      <c r="DC11" s="221" t="s">
        <v>1772</v>
      </c>
      <c r="DD11" s="221" t="s">
        <v>1773</v>
      </c>
      <c r="DE11" s="221" t="s">
        <v>1568</v>
      </c>
    </row>
    <row r="12" spans="2:109" ht="15" customHeight="1" thickBot="1">
      <c r="AH12" s="218" t="s">
        <v>38</v>
      </c>
      <c r="AI12" s="218" t="s">
        <v>39</v>
      </c>
      <c r="AL12" s="219" t="str">
        <f t="shared" si="1"/>
        <v/>
      </c>
      <c r="AM12" s="219" t="str">
        <f t="shared" si="0"/>
        <v/>
      </c>
      <c r="AN12"/>
      <c r="AO12" s="206"/>
      <c r="AP12" s="206">
        <v>10</v>
      </c>
      <c r="AQ12" s="210" t="s">
        <v>1774</v>
      </c>
      <c r="AR12" s="210"/>
      <c r="AS12" s="210"/>
      <c r="AT12" s="210" t="s">
        <v>1775</v>
      </c>
      <c r="AU12" s="210" t="s">
        <v>1776</v>
      </c>
      <c r="AV12" s="210" t="s">
        <v>1777</v>
      </c>
      <c r="AW12" s="210" t="s">
        <v>1778</v>
      </c>
      <c r="AX12" s="210" t="s">
        <v>1779</v>
      </c>
      <c r="AY12" s="210" t="s">
        <v>1780</v>
      </c>
      <c r="AZ12" s="210" t="s">
        <v>1781</v>
      </c>
      <c r="BA12" s="210" t="s">
        <v>1782</v>
      </c>
      <c r="BB12" s="210" t="s">
        <v>1783</v>
      </c>
      <c r="BC12" s="210" t="s">
        <v>1784</v>
      </c>
      <c r="BD12" s="210" t="s">
        <v>1785</v>
      </c>
      <c r="BE12" s="220" t="s">
        <v>1786</v>
      </c>
      <c r="BF12" s="210" t="s">
        <v>1787</v>
      </c>
      <c r="BG12" s="210" t="s">
        <v>1788</v>
      </c>
      <c r="BH12" s="210" t="s">
        <v>1789</v>
      </c>
      <c r="BI12" s="210" t="s">
        <v>1790</v>
      </c>
      <c r="BJ12" s="210" t="s">
        <v>1791</v>
      </c>
      <c r="BK12" s="210" t="s">
        <v>1792</v>
      </c>
      <c r="BL12" s="210" t="s">
        <v>1793</v>
      </c>
      <c r="BM12" s="210" t="s">
        <v>1794</v>
      </c>
      <c r="BN12" s="210" t="s">
        <v>1795</v>
      </c>
      <c r="BO12" s="210" t="s">
        <v>1796</v>
      </c>
      <c r="BP12" s="210" t="s">
        <v>1797</v>
      </c>
      <c r="BQ12" s="210" t="s">
        <v>1798</v>
      </c>
      <c r="BR12" s="210" t="s">
        <v>1799</v>
      </c>
      <c r="BS12" s="210" t="s">
        <v>1800</v>
      </c>
      <c r="BT12" s="210" t="s">
        <v>1801</v>
      </c>
      <c r="BU12" s="210" t="s">
        <v>1802</v>
      </c>
      <c r="BV12" s="210" t="s">
        <v>1803</v>
      </c>
      <c r="BW12" s="206"/>
      <c r="BX12" s="206"/>
      <c r="BY12" s="206"/>
      <c r="BZ12" s="221" t="s">
        <v>1804</v>
      </c>
      <c r="CA12" s="221"/>
      <c r="CB12" s="221"/>
      <c r="CC12" s="221" t="s">
        <v>1805</v>
      </c>
      <c r="CD12" s="221" t="s">
        <v>1806</v>
      </c>
      <c r="CE12" s="221" t="s">
        <v>1807</v>
      </c>
      <c r="CF12" s="221" t="s">
        <v>1808</v>
      </c>
      <c r="CG12" s="221" t="s">
        <v>1809</v>
      </c>
      <c r="CH12" s="221" t="s">
        <v>1453</v>
      </c>
      <c r="CI12" s="221" t="s">
        <v>1810</v>
      </c>
      <c r="CJ12" s="221" t="s">
        <v>1811</v>
      </c>
      <c r="CK12" s="221" t="s">
        <v>1812</v>
      </c>
      <c r="CL12" s="221" t="s">
        <v>1813</v>
      </c>
      <c r="CM12" s="221" t="s">
        <v>1813</v>
      </c>
      <c r="CN12" s="222" t="s">
        <v>1814</v>
      </c>
      <c r="CO12" s="221" t="s">
        <v>1815</v>
      </c>
      <c r="CP12" s="221" t="s">
        <v>1816</v>
      </c>
      <c r="CQ12" s="221" t="s">
        <v>1817</v>
      </c>
      <c r="CR12" s="221" t="s">
        <v>1818</v>
      </c>
      <c r="CS12" s="221" t="s">
        <v>1819</v>
      </c>
      <c r="CT12" s="221" t="s">
        <v>1820</v>
      </c>
      <c r="CU12" s="221" t="s">
        <v>1821</v>
      </c>
      <c r="CV12" s="221" t="s">
        <v>1822</v>
      </c>
      <c r="CW12" s="221" t="s">
        <v>1823</v>
      </c>
      <c r="CX12" s="221" t="s">
        <v>1824</v>
      </c>
      <c r="CY12" s="221" t="s">
        <v>1825</v>
      </c>
      <c r="CZ12" s="221" t="s">
        <v>1826</v>
      </c>
      <c r="DA12" s="221" t="s">
        <v>1827</v>
      </c>
      <c r="DB12" s="221" t="s">
        <v>1828</v>
      </c>
      <c r="DC12" s="221" t="s">
        <v>1829</v>
      </c>
      <c r="DD12" s="221" t="s">
        <v>1830</v>
      </c>
      <c r="DE12" s="221" t="s">
        <v>1831</v>
      </c>
    </row>
    <row r="13" spans="2:109" ht="15" customHeight="1">
      <c r="B13" s="10"/>
      <c r="C13" s="11" t="s">
        <v>40</v>
      </c>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7"/>
      <c r="AH13" s="218" t="s">
        <v>41</v>
      </c>
      <c r="AI13" s="218" t="s">
        <v>42</v>
      </c>
      <c r="AL13" s="219" t="str">
        <f t="shared" si="1"/>
        <v/>
      </c>
      <c r="AM13" s="219" t="str">
        <f t="shared" si="0"/>
        <v/>
      </c>
      <c r="AN13"/>
      <c r="AO13" s="206"/>
      <c r="AP13" s="206">
        <v>11</v>
      </c>
      <c r="AQ13" s="210" t="s">
        <v>1832</v>
      </c>
      <c r="AR13" s="210"/>
      <c r="AS13" s="210"/>
      <c r="AT13" s="210" t="s">
        <v>1833</v>
      </c>
      <c r="AU13" s="210" t="s">
        <v>1834</v>
      </c>
      <c r="AV13" s="210" t="s">
        <v>1835</v>
      </c>
      <c r="AW13" s="210" t="s">
        <v>1836</v>
      </c>
      <c r="AX13" s="210" t="s">
        <v>1837</v>
      </c>
      <c r="AY13" s="210" t="s">
        <v>1838</v>
      </c>
      <c r="AZ13" s="210" t="s">
        <v>1839</v>
      </c>
      <c r="BA13" s="210" t="s">
        <v>1840</v>
      </c>
      <c r="BB13" s="210" t="s">
        <v>1841</v>
      </c>
      <c r="BC13" s="210" t="s">
        <v>1842</v>
      </c>
      <c r="BD13" s="210" t="s">
        <v>1843</v>
      </c>
      <c r="BE13" s="220" t="s">
        <v>1844</v>
      </c>
      <c r="BF13" s="210" t="s">
        <v>1845</v>
      </c>
      <c r="BG13" s="210" t="s">
        <v>1846</v>
      </c>
      <c r="BH13" s="210" t="s">
        <v>1847</v>
      </c>
      <c r="BI13" s="210" t="s">
        <v>1848</v>
      </c>
      <c r="BJ13" s="210" t="s">
        <v>1849</v>
      </c>
      <c r="BK13" s="210" t="s">
        <v>1850</v>
      </c>
      <c r="BL13" s="210" t="s">
        <v>1851</v>
      </c>
      <c r="BM13" s="210" t="s">
        <v>1852</v>
      </c>
      <c r="BN13" s="210" t="s">
        <v>1853</v>
      </c>
      <c r="BO13" s="210" t="s">
        <v>1854</v>
      </c>
      <c r="BP13" s="210" t="s">
        <v>1855</v>
      </c>
      <c r="BQ13" s="210" t="s">
        <v>1856</v>
      </c>
      <c r="BR13" s="210" t="s">
        <v>1857</v>
      </c>
      <c r="BS13" s="210" t="s">
        <v>1858</v>
      </c>
      <c r="BT13" s="210" t="s">
        <v>1859</v>
      </c>
      <c r="BU13" s="210" t="s">
        <v>1860</v>
      </c>
      <c r="BV13" s="210" t="s">
        <v>1861</v>
      </c>
      <c r="BW13" s="206"/>
      <c r="BX13" s="206"/>
      <c r="BY13" s="206"/>
      <c r="BZ13" s="221" t="s">
        <v>1862</v>
      </c>
      <c r="CA13" s="221"/>
      <c r="CB13" s="221"/>
      <c r="CC13" s="221" t="s">
        <v>1863</v>
      </c>
      <c r="CD13" s="221" t="s">
        <v>1864</v>
      </c>
      <c r="CE13" s="221" t="s">
        <v>1865</v>
      </c>
      <c r="CF13" s="221" t="s">
        <v>1866</v>
      </c>
      <c r="CG13" s="221" t="s">
        <v>1867</v>
      </c>
      <c r="CH13" s="221" t="s">
        <v>1868</v>
      </c>
      <c r="CI13" s="221" t="s">
        <v>48</v>
      </c>
      <c r="CJ13" s="221" t="s">
        <v>1869</v>
      </c>
      <c r="CK13" s="221" t="s">
        <v>1870</v>
      </c>
      <c r="CL13" s="221" t="s">
        <v>1871</v>
      </c>
      <c r="CM13" s="221" t="s">
        <v>1872</v>
      </c>
      <c r="CN13" s="222" t="s">
        <v>1873</v>
      </c>
      <c r="CO13" s="221" t="s">
        <v>1505</v>
      </c>
      <c r="CP13" s="221" t="s">
        <v>1874</v>
      </c>
      <c r="CQ13" s="221" t="s">
        <v>1875</v>
      </c>
      <c r="CR13" s="221" t="s">
        <v>1876</v>
      </c>
      <c r="CS13" s="221" t="s">
        <v>1877</v>
      </c>
      <c r="CT13" s="221" t="s">
        <v>1878</v>
      </c>
      <c r="CU13" s="221" t="s">
        <v>1879</v>
      </c>
      <c r="CV13" s="221" t="s">
        <v>1880</v>
      </c>
      <c r="CW13" s="221" t="s">
        <v>1881</v>
      </c>
      <c r="CX13" s="221" t="s">
        <v>1882</v>
      </c>
      <c r="CY13" s="221" t="s">
        <v>1883</v>
      </c>
      <c r="CZ13" s="221" t="s">
        <v>1884</v>
      </c>
      <c r="DA13" s="221" t="s">
        <v>1885</v>
      </c>
      <c r="DB13" s="221" t="s">
        <v>1886</v>
      </c>
      <c r="DC13" s="221" t="s">
        <v>1887</v>
      </c>
      <c r="DD13" s="221" t="s">
        <v>1888</v>
      </c>
      <c r="DE13" s="221" t="s">
        <v>1889</v>
      </c>
    </row>
    <row r="14" spans="2:109" ht="40.5" customHeight="1" thickBot="1">
      <c r="B14" s="18"/>
      <c r="C14" s="244" t="s">
        <v>43</v>
      </c>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1"/>
      <c r="AH14" s="218" t="s">
        <v>44</v>
      </c>
      <c r="AI14" s="218" t="s">
        <v>45</v>
      </c>
      <c r="AL14" s="219" t="str">
        <f t="shared" si="1"/>
        <v/>
      </c>
      <c r="AM14" s="219" t="str">
        <f t="shared" si="0"/>
        <v/>
      </c>
      <c r="AN14"/>
      <c r="AO14" s="206"/>
      <c r="AP14" s="206">
        <v>12</v>
      </c>
      <c r="AQ14" s="210" t="s">
        <v>1890</v>
      </c>
      <c r="AR14" s="210"/>
      <c r="AS14" s="210"/>
      <c r="AT14" s="210" t="s">
        <v>1891</v>
      </c>
      <c r="AU14" s="210" t="s">
        <v>1892</v>
      </c>
      <c r="AV14" s="211" t="s">
        <v>1893</v>
      </c>
      <c r="AW14" s="210" t="s">
        <v>1894</v>
      </c>
      <c r="AX14" s="210" t="s">
        <v>1895</v>
      </c>
      <c r="AY14" s="210" t="s">
        <v>1896</v>
      </c>
      <c r="AZ14" s="210" t="s">
        <v>1897</v>
      </c>
      <c r="BA14" s="210" t="s">
        <v>1898</v>
      </c>
      <c r="BB14" s="210" t="s">
        <v>1899</v>
      </c>
      <c r="BC14" s="210" t="s">
        <v>1900</v>
      </c>
      <c r="BD14" s="210" t="s">
        <v>1901</v>
      </c>
      <c r="BE14" s="220" t="s">
        <v>1902</v>
      </c>
      <c r="BF14" s="210" t="s">
        <v>1903</v>
      </c>
      <c r="BG14" s="210" t="s">
        <v>1904</v>
      </c>
      <c r="BH14" s="210" t="s">
        <v>1905</v>
      </c>
      <c r="BI14" s="210" t="s">
        <v>1906</v>
      </c>
      <c r="BJ14" s="210" t="s">
        <v>1907</v>
      </c>
      <c r="BK14" s="210" t="s">
        <v>1908</v>
      </c>
      <c r="BL14" s="210" t="s">
        <v>1909</v>
      </c>
      <c r="BM14" s="212" t="s">
        <v>1910</v>
      </c>
      <c r="BN14" s="210" t="s">
        <v>1911</v>
      </c>
      <c r="BO14" s="210" t="s">
        <v>1912</v>
      </c>
      <c r="BP14" s="210" t="s">
        <v>1913</v>
      </c>
      <c r="BQ14" s="210" t="s">
        <v>1914</v>
      </c>
      <c r="BR14" s="210" t="s">
        <v>1915</v>
      </c>
      <c r="BS14" s="210" t="s">
        <v>1916</v>
      </c>
      <c r="BT14" s="210" t="s">
        <v>1917</v>
      </c>
      <c r="BU14" s="210" t="s">
        <v>1918</v>
      </c>
      <c r="BV14" s="210" t="s">
        <v>1919</v>
      </c>
      <c r="BW14" s="206"/>
      <c r="BX14" s="206"/>
      <c r="BY14" s="206"/>
      <c r="BZ14" s="221" t="s">
        <v>1920</v>
      </c>
      <c r="CA14" s="221"/>
      <c r="CB14" s="221"/>
      <c r="CC14" s="221" t="s">
        <v>1921</v>
      </c>
      <c r="CD14" s="221" t="s">
        <v>1922</v>
      </c>
      <c r="CE14" s="221" t="s">
        <v>357</v>
      </c>
      <c r="CF14" s="221" t="s">
        <v>1923</v>
      </c>
      <c r="CG14" s="221" t="s">
        <v>1711</v>
      </c>
      <c r="CH14" s="221" t="s">
        <v>1924</v>
      </c>
      <c r="CI14" s="221" t="s">
        <v>1925</v>
      </c>
      <c r="CJ14" s="221" t="s">
        <v>1926</v>
      </c>
      <c r="CK14" s="221" t="s">
        <v>1927</v>
      </c>
      <c r="CL14" s="221" t="s">
        <v>1928</v>
      </c>
      <c r="CM14" s="221" t="s">
        <v>1929</v>
      </c>
      <c r="CN14" s="222" t="s">
        <v>1930</v>
      </c>
      <c r="CO14" s="221" t="s">
        <v>1931</v>
      </c>
      <c r="CP14" s="221" t="s">
        <v>1932</v>
      </c>
      <c r="CQ14" s="221" t="s">
        <v>1933</v>
      </c>
      <c r="CR14" s="221" t="s">
        <v>1934</v>
      </c>
      <c r="CS14" s="221" t="s">
        <v>1935</v>
      </c>
      <c r="CT14" s="221" t="s">
        <v>1936</v>
      </c>
      <c r="CU14" s="221" t="s">
        <v>1937</v>
      </c>
      <c r="CV14" s="221" t="s">
        <v>1938</v>
      </c>
      <c r="CW14" s="221" t="s">
        <v>1939</v>
      </c>
      <c r="CX14" s="221" t="s">
        <v>1940</v>
      </c>
      <c r="CY14" s="221" t="s">
        <v>1941</v>
      </c>
      <c r="CZ14" s="221" t="s">
        <v>1942</v>
      </c>
      <c r="DA14" s="221" t="s">
        <v>1943</v>
      </c>
      <c r="DB14" s="221" t="s">
        <v>1944</v>
      </c>
      <c r="DC14" s="221" t="s">
        <v>1945</v>
      </c>
      <c r="DD14" s="221" t="s">
        <v>1946</v>
      </c>
      <c r="DE14" s="221" t="s">
        <v>1947</v>
      </c>
    </row>
    <row r="15" spans="2:109" ht="15" customHeight="1" thickBot="1">
      <c r="AH15" s="218" t="s">
        <v>46</v>
      </c>
      <c r="AI15" s="218" t="s">
        <v>47</v>
      </c>
      <c r="AL15" s="219" t="str">
        <f t="shared" si="1"/>
        <v/>
      </c>
      <c r="AM15" s="219" t="str">
        <f t="shared" si="0"/>
        <v/>
      </c>
      <c r="AN15"/>
      <c r="AO15" s="206"/>
      <c r="AP15" s="206">
        <v>13</v>
      </c>
      <c r="AQ15" s="211" t="s">
        <v>1948</v>
      </c>
      <c r="AR15" s="210"/>
      <c r="AS15" s="210"/>
      <c r="AT15" s="210" t="s">
        <v>1949</v>
      </c>
      <c r="AU15" s="210" t="s">
        <v>1950</v>
      </c>
      <c r="AV15" s="210"/>
      <c r="AW15" s="210" t="s">
        <v>1951</v>
      </c>
      <c r="AX15" s="210" t="s">
        <v>1952</v>
      </c>
      <c r="AY15" s="210" t="s">
        <v>1953</v>
      </c>
      <c r="AZ15" s="210" t="s">
        <v>1954</v>
      </c>
      <c r="BA15" s="210" t="s">
        <v>1955</v>
      </c>
      <c r="BB15" s="210" t="s">
        <v>1956</v>
      </c>
      <c r="BC15" s="210" t="s">
        <v>1957</v>
      </c>
      <c r="BD15" s="210" t="s">
        <v>1958</v>
      </c>
      <c r="BE15" s="220" t="s">
        <v>1959</v>
      </c>
      <c r="BF15" s="210" t="s">
        <v>1960</v>
      </c>
      <c r="BG15" s="210" t="s">
        <v>1961</v>
      </c>
      <c r="BH15" s="210" t="s">
        <v>1962</v>
      </c>
      <c r="BI15" s="210" t="s">
        <v>1963</v>
      </c>
      <c r="BJ15" s="210" t="s">
        <v>1964</v>
      </c>
      <c r="BK15" s="210" t="s">
        <v>1965</v>
      </c>
      <c r="BL15" s="210" t="s">
        <v>1966</v>
      </c>
      <c r="BM15" s="210">
        <v>23099</v>
      </c>
      <c r="BN15" s="210" t="s">
        <v>1967</v>
      </c>
      <c r="BO15" s="210" t="s">
        <v>1968</v>
      </c>
      <c r="BP15" s="210" t="s">
        <v>1969</v>
      </c>
      <c r="BQ15" s="210" t="s">
        <v>1970</v>
      </c>
      <c r="BR15" s="210" t="s">
        <v>1971</v>
      </c>
      <c r="BS15" s="210" t="s">
        <v>1972</v>
      </c>
      <c r="BT15" s="210" t="s">
        <v>1973</v>
      </c>
      <c r="BU15" s="210" t="s">
        <v>1974</v>
      </c>
      <c r="BV15" s="210" t="s">
        <v>1975</v>
      </c>
      <c r="BW15" s="206"/>
      <c r="BX15"/>
      <c r="BY15" s="206"/>
      <c r="BZ15" s="221" t="s">
        <v>357</v>
      </c>
      <c r="CA15" s="221"/>
      <c r="CB15" s="221"/>
      <c r="CC15" s="221" t="s">
        <v>1976</v>
      </c>
      <c r="CD15" s="221" t="s">
        <v>46</v>
      </c>
      <c r="CE15" s="221"/>
      <c r="CF15" s="221" t="s">
        <v>1977</v>
      </c>
      <c r="CG15" s="221" t="s">
        <v>1978</v>
      </c>
      <c r="CH15" s="221" t="s">
        <v>1979</v>
      </c>
      <c r="CI15" s="221" t="s">
        <v>1980</v>
      </c>
      <c r="CJ15" s="221" t="s">
        <v>1981</v>
      </c>
      <c r="CK15" s="221" t="s">
        <v>1982</v>
      </c>
      <c r="CL15" s="221" t="s">
        <v>1983</v>
      </c>
      <c r="CM15" s="221" t="s">
        <v>1984</v>
      </c>
      <c r="CN15" s="222" t="s">
        <v>1985</v>
      </c>
      <c r="CO15" s="221" t="s">
        <v>1986</v>
      </c>
      <c r="CP15" s="221" t="s">
        <v>1987</v>
      </c>
      <c r="CQ15" s="221" t="s">
        <v>1988</v>
      </c>
      <c r="CR15" s="221" t="s">
        <v>1989</v>
      </c>
      <c r="CS15" s="221" t="s">
        <v>1990</v>
      </c>
      <c r="CT15" s="221" t="s">
        <v>1991</v>
      </c>
      <c r="CU15" s="221" t="s">
        <v>1992</v>
      </c>
      <c r="CV15" s="221" t="s">
        <v>357</v>
      </c>
      <c r="CW15" s="221" t="s">
        <v>1993</v>
      </c>
      <c r="CX15" s="221" t="s">
        <v>1994</v>
      </c>
      <c r="CY15" s="221" t="s">
        <v>1995</v>
      </c>
      <c r="CZ15" s="221" t="s">
        <v>1996</v>
      </c>
      <c r="DA15" s="221" t="s">
        <v>1997</v>
      </c>
      <c r="DB15" s="221" t="s">
        <v>1998</v>
      </c>
      <c r="DC15" s="221" t="s">
        <v>1999</v>
      </c>
      <c r="DD15" s="221" t="s">
        <v>2000</v>
      </c>
      <c r="DE15" s="221" t="s">
        <v>2001</v>
      </c>
    </row>
    <row r="16" spans="2:109" ht="15" customHeight="1">
      <c r="B16" s="22"/>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4"/>
      <c r="AH16" s="218" t="s">
        <v>48</v>
      </c>
      <c r="AI16" s="218" t="s">
        <v>49</v>
      </c>
      <c r="AL16" s="219" t="str">
        <f t="shared" si="1"/>
        <v/>
      </c>
      <c r="AM16" s="219" t="str">
        <f t="shared" si="0"/>
        <v/>
      </c>
      <c r="AN16"/>
      <c r="AO16" s="206"/>
      <c r="AP16" s="206">
        <v>14</v>
      </c>
      <c r="AQ16" s="210"/>
      <c r="AR16" s="210"/>
      <c r="AS16" s="210"/>
      <c r="AT16" s="210" t="s">
        <v>2002</v>
      </c>
      <c r="AU16" s="210" t="s">
        <v>2003</v>
      </c>
      <c r="AV16" s="210"/>
      <c r="AW16" s="210" t="s">
        <v>2004</v>
      </c>
      <c r="AX16" s="210" t="s">
        <v>2005</v>
      </c>
      <c r="AY16" s="210" t="s">
        <v>2006</v>
      </c>
      <c r="AZ16" s="210" t="s">
        <v>2007</v>
      </c>
      <c r="BA16" s="210" t="s">
        <v>2008</v>
      </c>
      <c r="BB16" s="210" t="s">
        <v>2009</v>
      </c>
      <c r="BC16" s="210" t="s">
        <v>2010</v>
      </c>
      <c r="BD16" s="210" t="s">
        <v>2011</v>
      </c>
      <c r="BE16" s="220" t="s">
        <v>2012</v>
      </c>
      <c r="BF16" s="210" t="s">
        <v>2013</v>
      </c>
      <c r="BG16" s="210" t="s">
        <v>2014</v>
      </c>
      <c r="BH16" s="210" t="s">
        <v>2015</v>
      </c>
      <c r="BI16" s="210" t="s">
        <v>2016</v>
      </c>
      <c r="BJ16" s="210" t="s">
        <v>2017</v>
      </c>
      <c r="BK16" s="210" t="s">
        <v>2018</v>
      </c>
      <c r="BL16" s="210" t="s">
        <v>2019</v>
      </c>
      <c r="BM16" s="210"/>
      <c r="BN16" s="210" t="s">
        <v>2020</v>
      </c>
      <c r="BO16" s="210" t="s">
        <v>2021</v>
      </c>
      <c r="BP16" s="210" t="s">
        <v>2022</v>
      </c>
      <c r="BQ16" s="210" t="s">
        <v>2023</v>
      </c>
      <c r="BR16" s="210" t="s">
        <v>2024</v>
      </c>
      <c r="BS16" s="210" t="s">
        <v>2025</v>
      </c>
      <c r="BT16" s="210" t="s">
        <v>2026</v>
      </c>
      <c r="BU16" s="210" t="s">
        <v>2027</v>
      </c>
      <c r="BV16" s="210" t="s">
        <v>2028</v>
      </c>
      <c r="BW16" s="206"/>
      <c r="BX16" s="206"/>
      <c r="BY16" s="206"/>
      <c r="BZ16" s="221"/>
      <c r="CA16" s="221"/>
      <c r="CB16" s="221"/>
      <c r="CC16" s="221" t="s">
        <v>2029</v>
      </c>
      <c r="CD16" s="221" t="s">
        <v>48</v>
      </c>
      <c r="CE16" s="221"/>
      <c r="CF16" s="221" t="s">
        <v>2030</v>
      </c>
      <c r="CG16" s="221" t="s">
        <v>2031</v>
      </c>
      <c r="CH16" s="221" t="s">
        <v>1530</v>
      </c>
      <c r="CI16" s="221" t="s">
        <v>2032</v>
      </c>
      <c r="CJ16" s="221" t="s">
        <v>2033</v>
      </c>
      <c r="CK16" s="221" t="s">
        <v>2034</v>
      </c>
      <c r="CL16" s="221" t="s">
        <v>2035</v>
      </c>
      <c r="CM16" s="221" t="s">
        <v>2036</v>
      </c>
      <c r="CN16" s="222" t="s">
        <v>2037</v>
      </c>
      <c r="CO16" s="221" t="s">
        <v>2038</v>
      </c>
      <c r="CP16" s="223" t="s">
        <v>2039</v>
      </c>
      <c r="CQ16" s="221" t="s">
        <v>2040</v>
      </c>
      <c r="CR16" s="221" t="s">
        <v>2041</v>
      </c>
      <c r="CS16" s="221" t="s">
        <v>2042</v>
      </c>
      <c r="CT16" s="221" t="s">
        <v>2043</v>
      </c>
      <c r="CU16" s="221" t="s">
        <v>2044</v>
      </c>
      <c r="CV16" s="221"/>
      <c r="CW16" s="221" t="s">
        <v>2045</v>
      </c>
      <c r="CX16" s="221" t="s">
        <v>2046</v>
      </c>
      <c r="CY16" s="221" t="s">
        <v>2047</v>
      </c>
      <c r="CZ16" s="221" t="s">
        <v>2048</v>
      </c>
      <c r="DA16" s="221" t="s">
        <v>2049</v>
      </c>
      <c r="DB16" s="221" t="s">
        <v>2050</v>
      </c>
      <c r="DC16" s="221" t="s">
        <v>2051</v>
      </c>
      <c r="DD16" s="221" t="s">
        <v>2052</v>
      </c>
      <c r="DE16" s="221" t="s">
        <v>2053</v>
      </c>
    </row>
    <row r="17" spans="2:109" ht="48" customHeight="1">
      <c r="B17" s="25"/>
      <c r="C17" s="246" t="s">
        <v>50</v>
      </c>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6"/>
      <c r="AH17" s="218" t="s">
        <v>51</v>
      </c>
      <c r="AI17" s="218" t="s">
        <v>52</v>
      </c>
      <c r="AL17" s="219" t="str">
        <f t="shared" si="1"/>
        <v/>
      </c>
      <c r="AM17" s="219" t="str">
        <f t="shared" si="0"/>
        <v/>
      </c>
      <c r="AN17"/>
      <c r="AO17" s="206"/>
      <c r="AP17" s="206">
        <v>15</v>
      </c>
      <c r="AQ17" s="210"/>
      <c r="AR17" s="210"/>
      <c r="AS17" s="210"/>
      <c r="AT17" s="211" t="s">
        <v>2054</v>
      </c>
      <c r="AU17" s="210" t="s">
        <v>2055</v>
      </c>
      <c r="AV17" s="210"/>
      <c r="AW17" s="210" t="s">
        <v>2056</v>
      </c>
      <c r="AX17" s="210" t="s">
        <v>2057</v>
      </c>
      <c r="AY17" s="210" t="s">
        <v>2058</v>
      </c>
      <c r="AZ17" s="210" t="s">
        <v>2059</v>
      </c>
      <c r="BA17" s="210" t="s">
        <v>2060</v>
      </c>
      <c r="BB17" s="210" t="s">
        <v>2061</v>
      </c>
      <c r="BC17" s="210" t="s">
        <v>2062</v>
      </c>
      <c r="BD17" s="210" t="s">
        <v>2063</v>
      </c>
      <c r="BE17" s="220" t="s">
        <v>2064</v>
      </c>
      <c r="BF17" s="210" t="s">
        <v>2065</v>
      </c>
      <c r="BG17" s="210" t="s">
        <v>2066</v>
      </c>
      <c r="BH17" s="210" t="s">
        <v>2067</v>
      </c>
      <c r="BI17" s="210" t="s">
        <v>2068</v>
      </c>
      <c r="BJ17" s="210" t="s">
        <v>2069</v>
      </c>
      <c r="BK17" s="210" t="s">
        <v>2070</v>
      </c>
      <c r="BL17" s="210" t="s">
        <v>2071</v>
      </c>
      <c r="BM17" s="210"/>
      <c r="BN17" s="210" t="s">
        <v>2072</v>
      </c>
      <c r="BO17" s="210" t="s">
        <v>2073</v>
      </c>
      <c r="BP17" s="210" t="s">
        <v>2074</v>
      </c>
      <c r="BQ17" s="210" t="s">
        <v>2075</v>
      </c>
      <c r="BR17" s="210" t="s">
        <v>2076</v>
      </c>
      <c r="BS17" s="210" t="s">
        <v>2077</v>
      </c>
      <c r="BT17" s="210" t="s">
        <v>2078</v>
      </c>
      <c r="BU17" s="210" t="s">
        <v>2079</v>
      </c>
      <c r="BV17" s="210" t="s">
        <v>2080</v>
      </c>
      <c r="BW17" s="206"/>
      <c r="BX17" s="206"/>
      <c r="BY17" s="206"/>
      <c r="BZ17" s="221"/>
      <c r="CA17" s="221"/>
      <c r="CB17" s="221"/>
      <c r="CC17" s="221" t="s">
        <v>357</v>
      </c>
      <c r="CD17" s="221" t="s">
        <v>2081</v>
      </c>
      <c r="CE17" s="221"/>
      <c r="CF17" s="221" t="s">
        <v>2082</v>
      </c>
      <c r="CG17" s="221" t="s">
        <v>2083</v>
      </c>
      <c r="CH17" s="221" t="s">
        <v>1568</v>
      </c>
      <c r="CI17" s="221" t="s">
        <v>2084</v>
      </c>
      <c r="CJ17" s="221" t="s">
        <v>2085</v>
      </c>
      <c r="CK17" s="221" t="s">
        <v>1530</v>
      </c>
      <c r="CL17" s="221" t="s">
        <v>2086</v>
      </c>
      <c r="CM17" s="221" t="s">
        <v>2087</v>
      </c>
      <c r="CN17" s="222" t="s">
        <v>2088</v>
      </c>
      <c r="CO17" s="221" t="s">
        <v>2089</v>
      </c>
      <c r="CP17" s="221" t="s">
        <v>2090</v>
      </c>
      <c r="CQ17" s="221" t="s">
        <v>2091</v>
      </c>
      <c r="CR17" s="221" t="s">
        <v>2092</v>
      </c>
      <c r="CS17" s="221" t="s">
        <v>2093</v>
      </c>
      <c r="CT17" s="221" t="s">
        <v>2094</v>
      </c>
      <c r="CU17" s="221" t="s">
        <v>71</v>
      </c>
      <c r="CV17" s="221"/>
      <c r="CW17" s="221" t="s">
        <v>2095</v>
      </c>
      <c r="CX17" s="221" t="s">
        <v>2096</v>
      </c>
      <c r="CY17" s="221" t="s">
        <v>2097</v>
      </c>
      <c r="CZ17" s="221" t="s">
        <v>2098</v>
      </c>
      <c r="DA17" s="221" t="s">
        <v>46</v>
      </c>
      <c r="DB17" s="221" t="s">
        <v>2099</v>
      </c>
      <c r="DC17" s="221" t="s">
        <v>2100</v>
      </c>
      <c r="DD17" s="221" t="s">
        <v>2101</v>
      </c>
      <c r="DE17" s="221" t="s">
        <v>2102</v>
      </c>
    </row>
    <row r="18" spans="2:109" ht="6.75" customHeight="1">
      <c r="B18" s="25"/>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26"/>
      <c r="AH18" s="218" t="s">
        <v>53</v>
      </c>
      <c r="AI18" s="218" t="s">
        <v>54</v>
      </c>
      <c r="AL18" s="219" t="str">
        <f t="shared" si="1"/>
        <v/>
      </c>
      <c r="AM18" s="219" t="str">
        <f t="shared" si="0"/>
        <v/>
      </c>
      <c r="AN18"/>
      <c r="AO18" s="206"/>
      <c r="AP18" s="206">
        <v>16</v>
      </c>
      <c r="AQ18" s="210"/>
      <c r="AR18" s="210"/>
      <c r="AS18" s="210"/>
      <c r="AT18" s="210"/>
      <c r="AU18" s="210" t="s">
        <v>2103</v>
      </c>
      <c r="AV18" s="210"/>
      <c r="AW18" s="210" t="s">
        <v>2104</v>
      </c>
      <c r="AX18" s="210" t="s">
        <v>2105</v>
      </c>
      <c r="AY18" s="210" t="s">
        <v>2106</v>
      </c>
      <c r="AZ18" s="210" t="s">
        <v>2107</v>
      </c>
      <c r="BA18" s="210" t="s">
        <v>2108</v>
      </c>
      <c r="BB18" s="210" t="s">
        <v>2109</v>
      </c>
      <c r="BC18" s="210" t="s">
        <v>2110</v>
      </c>
      <c r="BD18" s="210" t="s">
        <v>2111</v>
      </c>
      <c r="BE18" s="220" t="s">
        <v>2112</v>
      </c>
      <c r="BF18" s="210" t="s">
        <v>2113</v>
      </c>
      <c r="BG18" s="210" t="s">
        <v>2114</v>
      </c>
      <c r="BH18" s="210" t="s">
        <v>2115</v>
      </c>
      <c r="BI18" s="210" t="s">
        <v>2116</v>
      </c>
      <c r="BJ18" s="210" t="s">
        <v>2117</v>
      </c>
      <c r="BK18" s="210" t="s">
        <v>2118</v>
      </c>
      <c r="BL18" s="210" t="s">
        <v>2119</v>
      </c>
      <c r="BM18" s="210"/>
      <c r="BN18" s="210" t="s">
        <v>2120</v>
      </c>
      <c r="BO18" s="210" t="s">
        <v>2121</v>
      </c>
      <c r="BP18" s="210" t="s">
        <v>2122</v>
      </c>
      <c r="BQ18" s="210" t="s">
        <v>2123</v>
      </c>
      <c r="BR18" s="210" t="s">
        <v>2124</v>
      </c>
      <c r="BS18" s="210" t="s">
        <v>2125</v>
      </c>
      <c r="BT18" s="210" t="s">
        <v>2126</v>
      </c>
      <c r="BU18" s="210" t="s">
        <v>2127</v>
      </c>
      <c r="BV18" s="210" t="s">
        <v>2128</v>
      </c>
      <c r="BW18" s="206"/>
      <c r="BX18" s="206"/>
      <c r="BY18" s="206"/>
      <c r="BZ18" s="221"/>
      <c r="CA18" s="221"/>
      <c r="CB18" s="221"/>
      <c r="CC18" s="221"/>
      <c r="CD18" s="221" t="s">
        <v>2129</v>
      </c>
      <c r="CE18" s="221"/>
      <c r="CF18" s="221" t="s">
        <v>2130</v>
      </c>
      <c r="CG18" s="221" t="s">
        <v>2131</v>
      </c>
      <c r="CH18" s="221" t="s">
        <v>2132</v>
      </c>
      <c r="CI18" s="221" t="s">
        <v>2133</v>
      </c>
      <c r="CJ18" s="221" t="s">
        <v>44</v>
      </c>
      <c r="CK18" s="221" t="s">
        <v>2134</v>
      </c>
      <c r="CL18" s="221" t="s">
        <v>2135</v>
      </c>
      <c r="CM18" s="221" t="s">
        <v>2136</v>
      </c>
      <c r="CN18" s="222" t="s">
        <v>2137</v>
      </c>
      <c r="CO18" s="221" t="s">
        <v>2138</v>
      </c>
      <c r="CP18" s="221" t="s">
        <v>2139</v>
      </c>
      <c r="CQ18" s="221" t="s">
        <v>2140</v>
      </c>
      <c r="CR18" s="221" t="s">
        <v>2141</v>
      </c>
      <c r="CS18" s="221" t="s">
        <v>2142</v>
      </c>
      <c r="CT18" s="221" t="s">
        <v>2143</v>
      </c>
      <c r="CU18" s="221" t="s">
        <v>2144</v>
      </c>
      <c r="CV18" s="221"/>
      <c r="CW18" s="221" t="s">
        <v>2145</v>
      </c>
      <c r="CX18" s="221" t="s">
        <v>2146</v>
      </c>
      <c r="CY18" s="221" t="s">
        <v>2147</v>
      </c>
      <c r="CZ18" s="221" t="s">
        <v>2148</v>
      </c>
      <c r="DA18" s="221" t="s">
        <v>2149</v>
      </c>
      <c r="DB18" s="221" t="s">
        <v>2150</v>
      </c>
      <c r="DC18" s="221" t="s">
        <v>2151</v>
      </c>
      <c r="DD18" s="221" t="s">
        <v>2152</v>
      </c>
      <c r="DE18" s="221" t="s">
        <v>2153</v>
      </c>
    </row>
    <row r="19" spans="2:109" ht="36" customHeight="1">
      <c r="B19" s="25"/>
      <c r="C19" s="246" t="s">
        <v>55</v>
      </c>
      <c r="D19" s="231"/>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6"/>
      <c r="AH19" s="218" t="s">
        <v>56</v>
      </c>
      <c r="AI19" s="218" t="s">
        <v>57</v>
      </c>
      <c r="AL19" s="219" t="str">
        <f t="shared" si="1"/>
        <v/>
      </c>
      <c r="AM19" s="219" t="str">
        <f t="shared" si="0"/>
        <v/>
      </c>
      <c r="AN19"/>
      <c r="AO19" s="206"/>
      <c r="AP19" s="206">
        <v>17</v>
      </c>
      <c r="AQ19" s="210"/>
      <c r="AR19" s="210"/>
      <c r="AS19" s="210"/>
      <c r="AT19" s="210"/>
      <c r="AU19" s="210" t="s">
        <v>2154</v>
      </c>
      <c r="AV19" s="210"/>
      <c r="AW19" s="210" t="s">
        <v>2155</v>
      </c>
      <c r="AX19" s="210" t="s">
        <v>2156</v>
      </c>
      <c r="AY19" s="210" t="s">
        <v>2157</v>
      </c>
      <c r="AZ19" s="210" t="s">
        <v>2158</v>
      </c>
      <c r="BA19" s="210" t="s">
        <v>2159</v>
      </c>
      <c r="BB19" s="210" t="s">
        <v>2160</v>
      </c>
      <c r="BC19" s="210" t="s">
        <v>2161</v>
      </c>
      <c r="BD19" s="210" t="s">
        <v>2162</v>
      </c>
      <c r="BE19" s="220" t="s">
        <v>2163</v>
      </c>
      <c r="BF19" s="210" t="s">
        <v>2164</v>
      </c>
      <c r="BG19" s="210" t="s">
        <v>2165</v>
      </c>
      <c r="BH19" s="210" t="s">
        <v>2166</v>
      </c>
      <c r="BI19" s="210" t="s">
        <v>2167</v>
      </c>
      <c r="BJ19" s="210" t="s">
        <v>2168</v>
      </c>
      <c r="BK19" s="210" t="s">
        <v>2169</v>
      </c>
      <c r="BL19" s="210" t="s">
        <v>2170</v>
      </c>
      <c r="BM19" s="210"/>
      <c r="BN19" s="210" t="s">
        <v>2171</v>
      </c>
      <c r="BO19" s="210" t="s">
        <v>2172</v>
      </c>
      <c r="BP19" s="210" t="s">
        <v>2173</v>
      </c>
      <c r="BQ19" s="210" t="s">
        <v>2174</v>
      </c>
      <c r="BR19" s="210" t="s">
        <v>2175</v>
      </c>
      <c r="BS19" s="210" t="s">
        <v>2176</v>
      </c>
      <c r="BT19" s="210" t="s">
        <v>2177</v>
      </c>
      <c r="BU19" s="210" t="s">
        <v>2178</v>
      </c>
      <c r="BV19" s="210" t="s">
        <v>2179</v>
      </c>
      <c r="BW19" s="206"/>
      <c r="BX19" s="206"/>
      <c r="BY19" s="206"/>
      <c r="BZ19" s="221"/>
      <c r="CA19" s="221"/>
      <c r="CB19" s="221"/>
      <c r="CC19" s="221"/>
      <c r="CD19" s="221" t="s">
        <v>2180</v>
      </c>
      <c r="CE19" s="221"/>
      <c r="CF19" s="221" t="s">
        <v>2181</v>
      </c>
      <c r="CG19" s="221" t="s">
        <v>2182</v>
      </c>
      <c r="CH19" s="221" t="s">
        <v>2183</v>
      </c>
      <c r="CI19" s="221" t="s">
        <v>2184</v>
      </c>
      <c r="CJ19" s="221" t="s">
        <v>2185</v>
      </c>
      <c r="CK19" s="221" t="s">
        <v>2186</v>
      </c>
      <c r="CL19" s="221" t="s">
        <v>2187</v>
      </c>
      <c r="CM19" s="221" t="s">
        <v>2188</v>
      </c>
      <c r="CN19" s="222" t="s">
        <v>2189</v>
      </c>
      <c r="CO19" s="221" t="s">
        <v>2190</v>
      </c>
      <c r="CP19" s="221" t="s">
        <v>2191</v>
      </c>
      <c r="CQ19" s="221" t="s">
        <v>2192</v>
      </c>
      <c r="CR19" s="221" t="s">
        <v>2193</v>
      </c>
      <c r="CS19" s="221" t="s">
        <v>2194</v>
      </c>
      <c r="CT19" s="221" t="s">
        <v>2195</v>
      </c>
      <c r="CU19" s="221" t="s">
        <v>2196</v>
      </c>
      <c r="CV19" s="221"/>
      <c r="CW19" s="221" t="s">
        <v>2197</v>
      </c>
      <c r="CX19" s="221" t="s">
        <v>2198</v>
      </c>
      <c r="CY19" s="221" t="s">
        <v>2199</v>
      </c>
      <c r="CZ19" s="221" t="s">
        <v>2200</v>
      </c>
      <c r="DA19" s="221" t="s">
        <v>48</v>
      </c>
      <c r="DB19" s="221" t="s">
        <v>2201</v>
      </c>
      <c r="DC19" s="221" t="s">
        <v>2202</v>
      </c>
      <c r="DD19" s="221" t="s">
        <v>2203</v>
      </c>
      <c r="DE19" s="221" t="s">
        <v>2204</v>
      </c>
    </row>
    <row r="20" spans="2:109" ht="6.75" customHeight="1">
      <c r="B20" s="25"/>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6"/>
      <c r="AH20" s="218" t="s">
        <v>58</v>
      </c>
      <c r="AI20" s="218" t="s">
        <v>59</v>
      </c>
      <c r="AL20" s="219" t="str">
        <f t="shared" si="1"/>
        <v/>
      </c>
      <c r="AM20" s="219" t="str">
        <f t="shared" si="0"/>
        <v/>
      </c>
      <c r="AN20"/>
      <c r="AO20" s="206"/>
      <c r="AP20" s="206">
        <v>18</v>
      </c>
      <c r="AQ20" s="210"/>
      <c r="AR20" s="210"/>
      <c r="AS20" s="210"/>
      <c r="AT20" s="210"/>
      <c r="AU20" s="210" t="s">
        <v>2205</v>
      </c>
      <c r="AV20" s="210"/>
      <c r="AW20" s="210" t="s">
        <v>2206</v>
      </c>
      <c r="AX20" s="210" t="s">
        <v>2207</v>
      </c>
      <c r="AY20" s="211" t="s">
        <v>2208</v>
      </c>
      <c r="AZ20" s="210" t="s">
        <v>2209</v>
      </c>
      <c r="BA20" s="210" t="s">
        <v>2210</v>
      </c>
      <c r="BB20" s="210" t="s">
        <v>2211</v>
      </c>
      <c r="BC20" s="210" t="s">
        <v>2212</v>
      </c>
      <c r="BD20" s="210" t="s">
        <v>2213</v>
      </c>
      <c r="BE20" s="220" t="s">
        <v>2214</v>
      </c>
      <c r="BF20" s="210" t="s">
        <v>2215</v>
      </c>
      <c r="BG20" s="210" t="s">
        <v>2216</v>
      </c>
      <c r="BH20" s="210" t="s">
        <v>2217</v>
      </c>
      <c r="BI20" s="210" t="s">
        <v>2218</v>
      </c>
      <c r="BJ20" s="210" t="s">
        <v>2219</v>
      </c>
      <c r="BK20" s="210" t="s">
        <v>2220</v>
      </c>
      <c r="BL20" s="210" t="s">
        <v>2221</v>
      </c>
      <c r="BM20" s="210"/>
      <c r="BN20" s="210" t="s">
        <v>2222</v>
      </c>
      <c r="BO20" s="210" t="s">
        <v>2223</v>
      </c>
      <c r="BP20" s="210" t="s">
        <v>2224</v>
      </c>
      <c r="BQ20" s="210" t="s">
        <v>2225</v>
      </c>
      <c r="BR20" s="210" t="s">
        <v>2226</v>
      </c>
      <c r="BS20" s="210" t="s">
        <v>2227</v>
      </c>
      <c r="BT20" s="210" t="s">
        <v>2228</v>
      </c>
      <c r="BU20" s="210" t="s">
        <v>2229</v>
      </c>
      <c r="BV20" s="210" t="s">
        <v>2230</v>
      </c>
      <c r="BW20" s="206"/>
      <c r="BX20" s="206"/>
      <c r="BY20" s="206"/>
      <c r="BZ20" s="221"/>
      <c r="CA20" s="221"/>
      <c r="CB20" s="221"/>
      <c r="CC20" s="221"/>
      <c r="CD20" s="221" t="s">
        <v>2231</v>
      </c>
      <c r="CE20" s="221"/>
      <c r="CF20" s="221" t="s">
        <v>2232</v>
      </c>
      <c r="CG20" s="221" t="s">
        <v>1568</v>
      </c>
      <c r="CH20" s="221" t="s">
        <v>357</v>
      </c>
      <c r="CI20" s="221" t="s">
        <v>2233</v>
      </c>
      <c r="CJ20" s="221" t="s">
        <v>2234</v>
      </c>
      <c r="CK20" s="221" t="s">
        <v>2235</v>
      </c>
      <c r="CL20" s="221" t="s">
        <v>2236</v>
      </c>
      <c r="CM20" s="221" t="s">
        <v>2237</v>
      </c>
      <c r="CN20" s="222" t="s">
        <v>2238</v>
      </c>
      <c r="CO20" s="221" t="s">
        <v>2239</v>
      </c>
      <c r="CP20" s="221" t="s">
        <v>2240</v>
      </c>
      <c r="CQ20" s="221" t="s">
        <v>2241</v>
      </c>
      <c r="CR20" s="221" t="s">
        <v>2242</v>
      </c>
      <c r="CS20" s="221" t="s">
        <v>2243</v>
      </c>
      <c r="CT20" s="221" t="s">
        <v>2244</v>
      </c>
      <c r="CU20" s="221" t="s">
        <v>2245</v>
      </c>
      <c r="CV20" s="221"/>
      <c r="CW20" s="221" t="s">
        <v>2246</v>
      </c>
      <c r="CX20" s="221" t="s">
        <v>78</v>
      </c>
      <c r="CY20" s="221" t="s">
        <v>2247</v>
      </c>
      <c r="CZ20" s="221" t="s">
        <v>2248</v>
      </c>
      <c r="DA20" s="221" t="s">
        <v>2249</v>
      </c>
      <c r="DB20" s="221" t="s">
        <v>2250</v>
      </c>
      <c r="DC20" s="221" t="s">
        <v>2251</v>
      </c>
      <c r="DD20" s="221" t="s">
        <v>2252</v>
      </c>
      <c r="DE20" s="221" t="s">
        <v>197</v>
      </c>
    </row>
    <row r="21" spans="2:109" ht="15" customHeight="1">
      <c r="B21" s="25"/>
      <c r="C21" s="246" t="s">
        <v>60</v>
      </c>
      <c r="D21" s="231"/>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6"/>
      <c r="AH21" s="218" t="s">
        <v>61</v>
      </c>
      <c r="AI21" s="218" t="s">
        <v>62</v>
      </c>
      <c r="AL21" s="219" t="str">
        <f t="shared" si="1"/>
        <v/>
      </c>
      <c r="AM21" s="219" t="str">
        <f t="shared" si="0"/>
        <v/>
      </c>
      <c r="AN21"/>
      <c r="AO21" s="206"/>
      <c r="AP21" s="206">
        <v>19</v>
      </c>
      <c r="AQ21" s="210"/>
      <c r="AR21" s="210"/>
      <c r="AS21" s="210"/>
      <c r="AT21" s="210"/>
      <c r="AU21" s="210" t="s">
        <v>2253</v>
      </c>
      <c r="AV21" s="210"/>
      <c r="AW21" s="210" t="s">
        <v>2254</v>
      </c>
      <c r="AX21" s="210" t="s">
        <v>2255</v>
      </c>
      <c r="AY21" s="210"/>
      <c r="AZ21" s="210" t="s">
        <v>2256</v>
      </c>
      <c r="BA21" s="210" t="s">
        <v>2257</v>
      </c>
      <c r="BB21" s="210" t="s">
        <v>2258</v>
      </c>
      <c r="BC21" s="210" t="s">
        <v>2259</v>
      </c>
      <c r="BD21" s="210" t="s">
        <v>2260</v>
      </c>
      <c r="BE21" s="220" t="s">
        <v>2261</v>
      </c>
      <c r="BF21" s="210" t="s">
        <v>2262</v>
      </c>
      <c r="BG21" s="210" t="s">
        <v>2263</v>
      </c>
      <c r="BH21" s="210" t="s">
        <v>2264</v>
      </c>
      <c r="BI21" s="210" t="s">
        <v>2265</v>
      </c>
      <c r="BJ21" s="210" t="s">
        <v>2266</v>
      </c>
      <c r="BK21" s="210" t="s">
        <v>2267</v>
      </c>
      <c r="BL21" s="210" t="s">
        <v>2268</v>
      </c>
      <c r="BM21" s="210"/>
      <c r="BN21" s="210" t="s">
        <v>2269</v>
      </c>
      <c r="BO21" s="210" t="s">
        <v>2270</v>
      </c>
      <c r="BP21" s="210" t="s">
        <v>2271</v>
      </c>
      <c r="BQ21" s="210">
        <v>27099</v>
      </c>
      <c r="BR21" s="210" t="s">
        <v>2272</v>
      </c>
      <c r="BS21" s="210" t="s">
        <v>2273</v>
      </c>
      <c r="BT21" s="210" t="s">
        <v>2274</v>
      </c>
      <c r="BU21" s="210" t="s">
        <v>2275</v>
      </c>
      <c r="BV21" s="210" t="s">
        <v>2276</v>
      </c>
      <c r="BW21" s="206"/>
      <c r="BX21" s="206"/>
      <c r="BY21" s="206"/>
      <c r="BZ21" s="221"/>
      <c r="CA21" s="221"/>
      <c r="CB21" s="221"/>
      <c r="CC21" s="221"/>
      <c r="CD21" s="221" t="s">
        <v>2277</v>
      </c>
      <c r="CE21" s="221"/>
      <c r="CF21" s="221" t="s">
        <v>2278</v>
      </c>
      <c r="CG21" s="221" t="s">
        <v>2279</v>
      </c>
      <c r="CH21" s="221"/>
      <c r="CI21" s="221" t="s">
        <v>2280</v>
      </c>
      <c r="CJ21" s="221" t="s">
        <v>2281</v>
      </c>
      <c r="CK21" s="221" t="s">
        <v>2282</v>
      </c>
      <c r="CL21" s="221" t="s">
        <v>2283</v>
      </c>
      <c r="CM21" s="221" t="s">
        <v>2284</v>
      </c>
      <c r="CN21" s="222" t="s">
        <v>2285</v>
      </c>
      <c r="CO21" s="221" t="s">
        <v>2286</v>
      </c>
      <c r="CP21" s="221" t="s">
        <v>2287</v>
      </c>
      <c r="CQ21" s="221" t="s">
        <v>2288</v>
      </c>
      <c r="CR21" s="221" t="s">
        <v>199</v>
      </c>
      <c r="CS21" s="221" t="s">
        <v>2289</v>
      </c>
      <c r="CT21" s="221" t="s">
        <v>2290</v>
      </c>
      <c r="CU21" s="221" t="s">
        <v>2291</v>
      </c>
      <c r="CV21" s="221"/>
      <c r="CW21" s="221" t="s">
        <v>2292</v>
      </c>
      <c r="CX21" s="221" t="s">
        <v>2293</v>
      </c>
      <c r="CY21" s="221" t="s">
        <v>2294</v>
      </c>
      <c r="CZ21" s="221" t="s">
        <v>357</v>
      </c>
      <c r="DA21" s="221" t="s">
        <v>2081</v>
      </c>
      <c r="DB21" s="221" t="s">
        <v>2295</v>
      </c>
      <c r="DC21" s="221" t="s">
        <v>1760</v>
      </c>
      <c r="DD21" s="221" t="s">
        <v>2296</v>
      </c>
      <c r="DE21" s="221" t="s">
        <v>2297</v>
      </c>
    </row>
    <row r="22" spans="2:109" ht="6.75" customHeight="1">
      <c r="B22" s="25"/>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6"/>
      <c r="AH22" s="218" t="s">
        <v>63</v>
      </c>
      <c r="AI22" s="218" t="s">
        <v>64</v>
      </c>
      <c r="AL22" s="219" t="str">
        <f t="shared" si="1"/>
        <v/>
      </c>
      <c r="AM22" s="219" t="str">
        <f t="shared" si="0"/>
        <v/>
      </c>
      <c r="AN22"/>
      <c r="AO22" s="206"/>
      <c r="AP22" s="206">
        <v>20</v>
      </c>
      <c r="AQ22" s="210"/>
      <c r="AR22" s="210"/>
      <c r="AS22" s="210"/>
      <c r="AT22" s="210"/>
      <c r="AU22" s="210" t="s">
        <v>2298</v>
      </c>
      <c r="AV22" s="210"/>
      <c r="AW22" s="210" t="s">
        <v>2299</v>
      </c>
      <c r="AX22" s="210" t="s">
        <v>2300</v>
      </c>
      <c r="AY22" s="210"/>
      <c r="AZ22" s="210" t="s">
        <v>2301</v>
      </c>
      <c r="BA22" s="210" t="s">
        <v>2302</v>
      </c>
      <c r="BB22" s="210" t="s">
        <v>2303</v>
      </c>
      <c r="BC22" s="210" t="s">
        <v>2304</v>
      </c>
      <c r="BD22" s="210" t="s">
        <v>2305</v>
      </c>
      <c r="BE22" s="220" t="s">
        <v>2306</v>
      </c>
      <c r="BF22" s="210" t="s">
        <v>2307</v>
      </c>
      <c r="BG22" s="210" t="s">
        <v>2308</v>
      </c>
      <c r="BH22" s="210" t="s">
        <v>2309</v>
      </c>
      <c r="BI22" s="210" t="s">
        <v>2310</v>
      </c>
      <c r="BJ22" s="210" t="s">
        <v>2311</v>
      </c>
      <c r="BK22" s="210" t="s">
        <v>2312</v>
      </c>
      <c r="BL22" s="210">
        <v>22099</v>
      </c>
      <c r="BM22" s="210"/>
      <c r="BN22" s="210" t="s">
        <v>2313</v>
      </c>
      <c r="BO22" s="210">
        <v>25099</v>
      </c>
      <c r="BP22" s="210" t="s">
        <v>2314</v>
      </c>
      <c r="BQ22" s="210"/>
      <c r="BR22" s="210" t="s">
        <v>2315</v>
      </c>
      <c r="BS22" s="210" t="s">
        <v>2316</v>
      </c>
      <c r="BT22" s="210" t="s">
        <v>2317</v>
      </c>
      <c r="BU22" s="210" t="s">
        <v>2318</v>
      </c>
      <c r="BV22" s="210" t="s">
        <v>2319</v>
      </c>
      <c r="BW22" s="206"/>
      <c r="BX22" s="206"/>
      <c r="BY22" s="206"/>
      <c r="BZ22" s="221"/>
      <c r="CA22" s="221"/>
      <c r="CB22" s="221"/>
      <c r="CC22" s="221"/>
      <c r="CD22" s="221" t="s">
        <v>58</v>
      </c>
      <c r="CE22" s="221"/>
      <c r="CF22" s="221" t="s">
        <v>2320</v>
      </c>
      <c r="CG22" s="221" t="s">
        <v>36</v>
      </c>
      <c r="CH22" s="221"/>
      <c r="CI22" s="221" t="s">
        <v>2321</v>
      </c>
      <c r="CJ22" s="221" t="s">
        <v>2322</v>
      </c>
      <c r="CK22" s="221" t="s">
        <v>2323</v>
      </c>
      <c r="CL22" s="221" t="s">
        <v>2324</v>
      </c>
      <c r="CM22" s="221" t="s">
        <v>2325</v>
      </c>
      <c r="CN22" s="222" t="s">
        <v>2326</v>
      </c>
      <c r="CO22" s="221" t="s">
        <v>2327</v>
      </c>
      <c r="CP22" s="221" t="s">
        <v>2328</v>
      </c>
      <c r="CQ22" s="221" t="s">
        <v>2329</v>
      </c>
      <c r="CR22" s="221" t="s">
        <v>2330</v>
      </c>
      <c r="CS22" s="221" t="s">
        <v>2331</v>
      </c>
      <c r="CT22" s="221" t="s">
        <v>2332</v>
      </c>
      <c r="CU22" s="221" t="s">
        <v>357</v>
      </c>
      <c r="CV22" s="221"/>
      <c r="CW22" s="221" t="s">
        <v>2333</v>
      </c>
      <c r="CX22" s="221" t="s">
        <v>357</v>
      </c>
      <c r="CY22" s="221" t="s">
        <v>2334</v>
      </c>
      <c r="CZ22" s="221"/>
      <c r="DA22" s="221" t="s">
        <v>2335</v>
      </c>
      <c r="DB22" s="221" t="s">
        <v>2336</v>
      </c>
      <c r="DC22" s="221" t="s">
        <v>2337</v>
      </c>
      <c r="DD22" s="221" t="s">
        <v>2338</v>
      </c>
      <c r="DE22" s="221" t="s">
        <v>2339</v>
      </c>
    </row>
    <row r="23" spans="2:109" ht="48" customHeight="1">
      <c r="B23" s="25"/>
      <c r="C23" s="6"/>
      <c r="D23" s="246" t="s">
        <v>65</v>
      </c>
      <c r="E23" s="231"/>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6"/>
      <c r="AH23" s="218" t="s">
        <v>66</v>
      </c>
      <c r="AI23" s="218" t="s">
        <v>67</v>
      </c>
      <c r="AL23" s="219" t="str">
        <f t="shared" si="1"/>
        <v/>
      </c>
      <c r="AM23" s="219" t="str">
        <f t="shared" si="0"/>
        <v/>
      </c>
      <c r="AN23"/>
      <c r="AO23" s="206"/>
      <c r="AP23" s="206">
        <v>21</v>
      </c>
      <c r="AQ23" s="210"/>
      <c r="AR23" s="210"/>
      <c r="AS23" s="210"/>
      <c r="AT23" s="210"/>
      <c r="AU23" s="210" t="s">
        <v>2340</v>
      </c>
      <c r="AV23" s="210"/>
      <c r="AW23" s="210" t="s">
        <v>2341</v>
      </c>
      <c r="AX23" s="210" t="s">
        <v>2342</v>
      </c>
      <c r="AY23" s="210"/>
      <c r="AZ23" s="210" t="s">
        <v>2343</v>
      </c>
      <c r="BA23" s="210" t="s">
        <v>2344</v>
      </c>
      <c r="BB23" s="210" t="s">
        <v>2345</v>
      </c>
      <c r="BC23" s="210" t="s">
        <v>2346</v>
      </c>
      <c r="BD23" s="210" t="s">
        <v>2347</v>
      </c>
      <c r="BE23" s="220" t="s">
        <v>2348</v>
      </c>
      <c r="BF23" s="210" t="s">
        <v>2349</v>
      </c>
      <c r="BG23" s="210" t="s">
        <v>2350</v>
      </c>
      <c r="BH23" s="210" t="s">
        <v>2351</v>
      </c>
      <c r="BI23" s="210" t="s">
        <v>2352</v>
      </c>
      <c r="BJ23" s="210" t="s">
        <v>2353</v>
      </c>
      <c r="BK23" s="210" t="s">
        <v>2354</v>
      </c>
      <c r="BL23" s="210"/>
      <c r="BM23" s="210"/>
      <c r="BN23" s="210" t="s">
        <v>2355</v>
      </c>
      <c r="BO23" s="210"/>
      <c r="BP23" s="210" t="s">
        <v>2356</v>
      </c>
      <c r="BQ23" s="210"/>
      <c r="BR23" s="210" t="s">
        <v>2357</v>
      </c>
      <c r="BS23" s="210" t="s">
        <v>2358</v>
      </c>
      <c r="BT23" s="210" t="s">
        <v>2359</v>
      </c>
      <c r="BU23" s="210" t="s">
        <v>2360</v>
      </c>
      <c r="BV23" s="210" t="s">
        <v>2361</v>
      </c>
      <c r="BW23" s="206"/>
      <c r="BX23" s="206"/>
      <c r="BY23" s="206"/>
      <c r="BZ23" s="221"/>
      <c r="CA23" s="221"/>
      <c r="CB23" s="221"/>
      <c r="CC23" s="221"/>
      <c r="CD23" s="221" t="s">
        <v>2362</v>
      </c>
      <c r="CE23" s="221"/>
      <c r="CF23" s="221" t="s">
        <v>2363</v>
      </c>
      <c r="CG23" s="221" t="s">
        <v>2364</v>
      </c>
      <c r="CH23" s="221"/>
      <c r="CI23" s="221" t="s">
        <v>2365</v>
      </c>
      <c r="CJ23" s="221" t="s">
        <v>2366</v>
      </c>
      <c r="CK23" s="221" t="s">
        <v>2367</v>
      </c>
      <c r="CL23" s="221" t="s">
        <v>2368</v>
      </c>
      <c r="CM23" s="221" t="s">
        <v>2369</v>
      </c>
      <c r="CN23" s="222" t="s">
        <v>2370</v>
      </c>
      <c r="CO23" s="221" t="s">
        <v>2371</v>
      </c>
      <c r="CP23" s="221" t="s">
        <v>2372</v>
      </c>
      <c r="CQ23" s="221" t="s">
        <v>2373</v>
      </c>
      <c r="CR23" s="221" t="s">
        <v>2374</v>
      </c>
      <c r="CS23" s="221" t="s">
        <v>2375</v>
      </c>
      <c r="CT23" s="221" t="s">
        <v>2376</v>
      </c>
      <c r="CU23" s="221"/>
      <c r="CV23" s="221"/>
      <c r="CW23" s="221" t="s">
        <v>2377</v>
      </c>
      <c r="CX23" s="221"/>
      <c r="CY23" s="221" t="s">
        <v>2378</v>
      </c>
      <c r="CZ23" s="221"/>
      <c r="DA23" s="221" t="s">
        <v>2379</v>
      </c>
      <c r="DB23" s="221" t="s">
        <v>2380</v>
      </c>
      <c r="DC23" s="221" t="s">
        <v>2381</v>
      </c>
      <c r="DD23" s="221" t="s">
        <v>2382</v>
      </c>
      <c r="DE23" s="221" t="s">
        <v>2383</v>
      </c>
    </row>
    <row r="24" spans="2:109" ht="6.75" customHeight="1">
      <c r="B24" s="25"/>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6"/>
      <c r="AH24" s="218" t="s">
        <v>68</v>
      </c>
      <c r="AI24" s="218" t="s">
        <v>69</v>
      </c>
      <c r="AL24" s="219" t="str">
        <f t="shared" si="1"/>
        <v/>
      </c>
      <c r="AM24" s="219" t="str">
        <f t="shared" si="0"/>
        <v/>
      </c>
      <c r="AN24"/>
      <c r="AO24" s="206"/>
      <c r="AP24" s="206">
        <v>22</v>
      </c>
      <c r="AQ24" s="210"/>
      <c r="AR24" s="210"/>
      <c r="AS24" s="210"/>
      <c r="AT24" s="210"/>
      <c r="AU24" s="210" t="s">
        <v>2384</v>
      </c>
      <c r="AV24" s="210"/>
      <c r="AW24" s="210" t="s">
        <v>2385</v>
      </c>
      <c r="AX24" s="210" t="s">
        <v>2386</v>
      </c>
      <c r="AY24" s="210"/>
      <c r="AZ24" s="210" t="s">
        <v>2387</v>
      </c>
      <c r="BA24" s="210" t="s">
        <v>2388</v>
      </c>
      <c r="BB24" s="210" t="s">
        <v>2389</v>
      </c>
      <c r="BC24" s="210" t="s">
        <v>2390</v>
      </c>
      <c r="BD24" s="210" t="s">
        <v>2391</v>
      </c>
      <c r="BE24" s="220" t="s">
        <v>2392</v>
      </c>
      <c r="BF24" s="210" t="s">
        <v>2393</v>
      </c>
      <c r="BG24" s="210" t="s">
        <v>2394</v>
      </c>
      <c r="BH24" s="210">
        <v>18099</v>
      </c>
      <c r="BI24" s="210" t="s">
        <v>2395</v>
      </c>
      <c r="BJ24" s="210" t="s">
        <v>2396</v>
      </c>
      <c r="BK24" s="210" t="s">
        <v>2397</v>
      </c>
      <c r="BL24" s="210"/>
      <c r="BM24" s="210"/>
      <c r="BN24" s="210" t="s">
        <v>2398</v>
      </c>
      <c r="BO24" s="210"/>
      <c r="BP24" s="210" t="s">
        <v>2399</v>
      </c>
      <c r="BQ24" s="210"/>
      <c r="BR24" s="210" t="s">
        <v>2400</v>
      </c>
      <c r="BS24" s="210" t="s">
        <v>2401</v>
      </c>
      <c r="BT24" s="210" t="s">
        <v>2402</v>
      </c>
      <c r="BU24" s="210" t="s">
        <v>2403</v>
      </c>
      <c r="BV24" s="210" t="s">
        <v>2404</v>
      </c>
      <c r="BW24" s="206"/>
      <c r="BX24" s="206"/>
      <c r="BY24" s="206"/>
      <c r="BZ24" s="221"/>
      <c r="CA24" s="221"/>
      <c r="CB24" s="221"/>
      <c r="CC24" s="221"/>
      <c r="CD24" s="221" t="s">
        <v>2405</v>
      </c>
      <c r="CE24" s="221"/>
      <c r="CF24" s="221" t="s">
        <v>2406</v>
      </c>
      <c r="CG24" s="221" t="s">
        <v>2407</v>
      </c>
      <c r="CH24" s="221"/>
      <c r="CI24" s="221" t="s">
        <v>2408</v>
      </c>
      <c r="CJ24" s="221" t="s">
        <v>2409</v>
      </c>
      <c r="CK24" s="221" t="s">
        <v>2410</v>
      </c>
      <c r="CL24" s="221" t="s">
        <v>1710</v>
      </c>
      <c r="CM24" s="221" t="s">
        <v>2411</v>
      </c>
      <c r="CN24" s="222" t="s">
        <v>2412</v>
      </c>
      <c r="CO24" s="221" t="s">
        <v>2413</v>
      </c>
      <c r="CP24" s="221" t="s">
        <v>2414</v>
      </c>
      <c r="CQ24" s="221" t="s">
        <v>357</v>
      </c>
      <c r="CR24" s="221" t="s">
        <v>2415</v>
      </c>
      <c r="CS24" s="221" t="s">
        <v>2416</v>
      </c>
      <c r="CT24" s="221" t="s">
        <v>2417</v>
      </c>
      <c r="CU24" s="221"/>
      <c r="CV24" s="221"/>
      <c r="CW24" s="221" t="s">
        <v>2418</v>
      </c>
      <c r="CX24" s="221"/>
      <c r="CY24" s="221" t="s">
        <v>2419</v>
      </c>
      <c r="CZ24" s="221"/>
      <c r="DA24" s="221" t="s">
        <v>2420</v>
      </c>
      <c r="DB24" s="221" t="s">
        <v>2421</v>
      </c>
      <c r="DC24" s="221" t="s">
        <v>2087</v>
      </c>
      <c r="DD24" s="221" t="s">
        <v>2422</v>
      </c>
      <c r="DE24" s="221" t="s">
        <v>2423</v>
      </c>
    </row>
    <row r="25" spans="2:109" ht="36" customHeight="1">
      <c r="B25" s="25"/>
      <c r="C25" s="241" t="s">
        <v>70</v>
      </c>
      <c r="D25" s="231"/>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6"/>
      <c r="AH25" s="218" t="s">
        <v>71</v>
      </c>
      <c r="AI25" s="218" t="s">
        <v>72</v>
      </c>
      <c r="AL25" s="219" t="str">
        <f t="shared" si="1"/>
        <v/>
      </c>
      <c r="AM25" s="219" t="str">
        <f t="shared" si="0"/>
        <v/>
      </c>
      <c r="AN25"/>
      <c r="AO25" s="206"/>
      <c r="AP25" s="206">
        <v>23</v>
      </c>
      <c r="AQ25" s="210"/>
      <c r="AR25" s="210"/>
      <c r="AS25" s="210"/>
      <c r="AT25" s="210"/>
      <c r="AU25" s="210" t="s">
        <v>2424</v>
      </c>
      <c r="AV25" s="210"/>
      <c r="AW25" s="210" t="s">
        <v>2425</v>
      </c>
      <c r="AX25" s="210" t="s">
        <v>2426</v>
      </c>
      <c r="AY25" s="210"/>
      <c r="AZ25" s="210" t="s">
        <v>2427</v>
      </c>
      <c r="BA25" s="210" t="s">
        <v>2428</v>
      </c>
      <c r="BB25" s="210" t="s">
        <v>2429</v>
      </c>
      <c r="BC25" s="210" t="s">
        <v>2430</v>
      </c>
      <c r="BD25" s="210" t="s">
        <v>2431</v>
      </c>
      <c r="BE25" s="220" t="s">
        <v>2432</v>
      </c>
      <c r="BF25" s="210" t="s">
        <v>2433</v>
      </c>
      <c r="BG25" s="210" t="s">
        <v>2434</v>
      </c>
      <c r="BH25" s="210"/>
      <c r="BI25" s="210" t="s">
        <v>2435</v>
      </c>
      <c r="BJ25" s="210" t="s">
        <v>2436</v>
      </c>
      <c r="BK25" s="210" t="s">
        <v>2437</v>
      </c>
      <c r="BL25" s="210"/>
      <c r="BM25" s="210"/>
      <c r="BN25" s="210" t="s">
        <v>2438</v>
      </c>
      <c r="BO25" s="210"/>
      <c r="BP25" s="210" t="s">
        <v>2439</v>
      </c>
      <c r="BQ25" s="210"/>
      <c r="BR25" s="210" t="s">
        <v>2440</v>
      </c>
      <c r="BS25" s="210" t="s">
        <v>2441</v>
      </c>
      <c r="BT25" s="210" t="s">
        <v>2442</v>
      </c>
      <c r="BU25" s="210" t="s">
        <v>2443</v>
      </c>
      <c r="BV25" s="210" t="s">
        <v>2444</v>
      </c>
      <c r="BW25" s="206"/>
      <c r="BX25" s="206"/>
      <c r="BY25" s="206"/>
      <c r="BZ25" s="221"/>
      <c r="CA25" s="221"/>
      <c r="CB25" s="221"/>
      <c r="CC25" s="221"/>
      <c r="CD25" s="221" t="s">
        <v>2445</v>
      </c>
      <c r="CE25" s="221"/>
      <c r="CF25" s="221" t="s">
        <v>2446</v>
      </c>
      <c r="CG25" s="221" t="s">
        <v>2447</v>
      </c>
      <c r="CH25" s="221"/>
      <c r="CI25" s="221" t="s">
        <v>2448</v>
      </c>
      <c r="CJ25" s="221" t="s">
        <v>2233</v>
      </c>
      <c r="CK25" s="221" t="s">
        <v>2449</v>
      </c>
      <c r="CL25" s="221" t="s">
        <v>2450</v>
      </c>
      <c r="CM25" s="221" t="s">
        <v>2451</v>
      </c>
      <c r="CN25" s="222" t="s">
        <v>2452</v>
      </c>
      <c r="CO25" s="221" t="s">
        <v>2453</v>
      </c>
      <c r="CP25" s="221" t="s">
        <v>2454</v>
      </c>
      <c r="CQ25" s="221"/>
      <c r="CR25" s="221" t="s">
        <v>2455</v>
      </c>
      <c r="CS25" s="221" t="s">
        <v>2456</v>
      </c>
      <c r="CT25" s="221" t="s">
        <v>2457</v>
      </c>
      <c r="CU25" s="221"/>
      <c r="CV25" s="221"/>
      <c r="CW25" s="221" t="s">
        <v>2458</v>
      </c>
      <c r="CX25" s="221"/>
      <c r="CY25" s="221" t="s">
        <v>2459</v>
      </c>
      <c r="CZ25" s="221"/>
      <c r="DA25" s="221" t="s">
        <v>2231</v>
      </c>
      <c r="DB25" s="221" t="s">
        <v>2460</v>
      </c>
      <c r="DC25" s="221" t="s">
        <v>2461</v>
      </c>
      <c r="DD25" s="221" t="s">
        <v>2462</v>
      </c>
      <c r="DE25" s="221" t="s">
        <v>2463</v>
      </c>
    </row>
    <row r="26" spans="2:109" ht="6.75" customHeight="1">
      <c r="B26" s="25"/>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6"/>
      <c r="AH26" s="218" t="s">
        <v>73</v>
      </c>
      <c r="AI26" s="218" t="s">
        <v>74</v>
      </c>
      <c r="AL26" s="219" t="str">
        <f t="shared" si="1"/>
        <v/>
      </c>
      <c r="AM26" s="219" t="str">
        <f t="shared" si="0"/>
        <v/>
      </c>
      <c r="AN26"/>
      <c r="AO26" s="206"/>
      <c r="AP26" s="206">
        <v>24</v>
      </c>
      <c r="AQ26" s="210"/>
      <c r="AR26" s="210"/>
      <c r="AS26" s="210"/>
      <c r="AT26" s="210"/>
      <c r="AU26" s="210" t="s">
        <v>2464</v>
      </c>
      <c r="AV26" s="210"/>
      <c r="AW26" s="210" t="s">
        <v>2465</v>
      </c>
      <c r="AX26" s="210" t="s">
        <v>2466</v>
      </c>
      <c r="AY26" s="210"/>
      <c r="AZ26" s="210" t="s">
        <v>2467</v>
      </c>
      <c r="BA26" s="210" t="s">
        <v>2468</v>
      </c>
      <c r="BB26" s="210" t="s">
        <v>2469</v>
      </c>
      <c r="BC26" s="210" t="s">
        <v>2470</v>
      </c>
      <c r="BD26" s="210" t="s">
        <v>2471</v>
      </c>
      <c r="BE26" s="220" t="s">
        <v>2472</v>
      </c>
      <c r="BF26" s="210" t="s">
        <v>2473</v>
      </c>
      <c r="BG26" s="210" t="s">
        <v>2474</v>
      </c>
      <c r="BH26" s="210"/>
      <c r="BI26" s="210" t="s">
        <v>2475</v>
      </c>
      <c r="BJ26" s="210" t="s">
        <v>2476</v>
      </c>
      <c r="BK26" s="210" t="s">
        <v>2477</v>
      </c>
      <c r="BL26" s="210"/>
      <c r="BM26" s="210"/>
      <c r="BN26" s="210" t="s">
        <v>2478</v>
      </c>
      <c r="BO26" s="210"/>
      <c r="BP26" s="210" t="s">
        <v>2479</v>
      </c>
      <c r="BQ26" s="210"/>
      <c r="BR26" s="210" t="s">
        <v>2480</v>
      </c>
      <c r="BS26" s="210" t="s">
        <v>2481</v>
      </c>
      <c r="BT26" s="210" t="s">
        <v>2482</v>
      </c>
      <c r="BU26" s="210" t="s">
        <v>2483</v>
      </c>
      <c r="BV26" s="210" t="s">
        <v>2484</v>
      </c>
      <c r="BW26" s="206"/>
      <c r="BX26" s="206"/>
      <c r="BY26" s="206"/>
      <c r="BZ26" s="221"/>
      <c r="CA26" s="221"/>
      <c r="CB26" s="221"/>
      <c r="CC26" s="221"/>
      <c r="CD26" s="221" t="s">
        <v>2233</v>
      </c>
      <c r="CE26" s="221"/>
      <c r="CF26" s="221" t="s">
        <v>2485</v>
      </c>
      <c r="CG26" s="221" t="s">
        <v>2242</v>
      </c>
      <c r="CH26" s="221"/>
      <c r="CI26" s="221" t="s">
        <v>2486</v>
      </c>
      <c r="CJ26" s="221" t="s">
        <v>2487</v>
      </c>
      <c r="CK26" s="221" t="s">
        <v>2488</v>
      </c>
      <c r="CL26" s="221" t="s">
        <v>1806</v>
      </c>
      <c r="CM26" s="221" t="s">
        <v>2489</v>
      </c>
      <c r="CN26" s="222" t="s">
        <v>2490</v>
      </c>
      <c r="CO26" s="221" t="s">
        <v>2491</v>
      </c>
      <c r="CP26" s="221" t="s">
        <v>2492</v>
      </c>
      <c r="CQ26" s="221"/>
      <c r="CR26" s="221" t="s">
        <v>2493</v>
      </c>
      <c r="CS26" s="221" t="s">
        <v>2494</v>
      </c>
      <c r="CT26" s="221" t="s">
        <v>2495</v>
      </c>
      <c r="CU26" s="221"/>
      <c r="CV26" s="221"/>
      <c r="CW26" s="221" t="s">
        <v>2496</v>
      </c>
      <c r="CX26" s="221"/>
      <c r="CY26" s="221" t="s">
        <v>2497</v>
      </c>
      <c r="CZ26" s="221"/>
      <c r="DA26" s="221" t="s">
        <v>2498</v>
      </c>
      <c r="DB26" s="221" t="s">
        <v>2499</v>
      </c>
      <c r="DC26" s="221" t="s">
        <v>2500</v>
      </c>
      <c r="DD26" s="221" t="s">
        <v>2501</v>
      </c>
      <c r="DE26" s="221" t="s">
        <v>2502</v>
      </c>
    </row>
    <row r="27" spans="2:109" ht="60" customHeight="1">
      <c r="B27" s="25"/>
      <c r="C27" s="246" t="s">
        <v>75</v>
      </c>
      <c r="D27" s="231"/>
      <c r="E27" s="231"/>
      <c r="F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6"/>
      <c r="AH27" s="218" t="s">
        <v>76</v>
      </c>
      <c r="AI27" s="218" t="s">
        <v>77</v>
      </c>
      <c r="AL27" s="219" t="str">
        <f t="shared" si="1"/>
        <v/>
      </c>
      <c r="AM27" s="219" t="str">
        <f t="shared" si="0"/>
        <v/>
      </c>
      <c r="AN27"/>
      <c r="AO27" s="213"/>
      <c r="AP27" s="206">
        <v>25</v>
      </c>
      <c r="AQ27" s="214"/>
      <c r="AR27" s="214"/>
      <c r="AS27" s="214"/>
      <c r="AT27" s="214"/>
      <c r="AU27" s="210" t="s">
        <v>2503</v>
      </c>
      <c r="AV27" s="214"/>
      <c r="AW27" s="210" t="s">
        <v>2504</v>
      </c>
      <c r="AX27" s="210" t="s">
        <v>2505</v>
      </c>
      <c r="AY27" s="214"/>
      <c r="AZ27" s="210" t="s">
        <v>2506</v>
      </c>
      <c r="BA27" s="210" t="s">
        <v>2507</v>
      </c>
      <c r="BB27" s="210" t="s">
        <v>2508</v>
      </c>
      <c r="BC27" s="210" t="s">
        <v>2509</v>
      </c>
      <c r="BD27" s="210" t="s">
        <v>2510</v>
      </c>
      <c r="BE27" s="220" t="s">
        <v>2511</v>
      </c>
      <c r="BF27" s="210" t="s">
        <v>2512</v>
      </c>
      <c r="BG27" s="210" t="s">
        <v>2513</v>
      </c>
      <c r="BH27" s="214"/>
      <c r="BI27" s="210" t="s">
        <v>2514</v>
      </c>
      <c r="BJ27" s="210" t="s">
        <v>2515</v>
      </c>
      <c r="BK27" s="210" t="s">
        <v>2516</v>
      </c>
      <c r="BL27" s="214"/>
      <c r="BM27" s="214"/>
      <c r="BN27" s="210" t="s">
        <v>2517</v>
      </c>
      <c r="BO27" s="214"/>
      <c r="BP27" s="210" t="s">
        <v>2518</v>
      </c>
      <c r="BQ27" s="214"/>
      <c r="BR27" s="210" t="s">
        <v>2519</v>
      </c>
      <c r="BS27" s="210" t="s">
        <v>2520</v>
      </c>
      <c r="BT27" s="210" t="s">
        <v>2521</v>
      </c>
      <c r="BU27" s="210" t="s">
        <v>2522</v>
      </c>
      <c r="BV27" s="210" t="s">
        <v>2523</v>
      </c>
      <c r="BW27" s="213"/>
      <c r="BX27" s="213"/>
      <c r="BY27" s="213"/>
      <c r="BZ27" s="225"/>
      <c r="CA27" s="225"/>
      <c r="CB27" s="225"/>
      <c r="CC27" s="225"/>
      <c r="CD27" s="221" t="s">
        <v>2524</v>
      </c>
      <c r="CE27" s="225"/>
      <c r="CF27" s="221" t="s">
        <v>2525</v>
      </c>
      <c r="CG27" s="221" t="s">
        <v>2526</v>
      </c>
      <c r="CH27" s="225"/>
      <c r="CI27" s="221" t="s">
        <v>2527</v>
      </c>
      <c r="CJ27" s="221" t="s">
        <v>2486</v>
      </c>
      <c r="CK27" s="221" t="s">
        <v>2528</v>
      </c>
      <c r="CL27" s="221" t="s">
        <v>2529</v>
      </c>
      <c r="CM27" s="221" t="s">
        <v>2235</v>
      </c>
      <c r="CN27" s="222" t="s">
        <v>2530</v>
      </c>
      <c r="CO27" s="221" t="s">
        <v>2531</v>
      </c>
      <c r="CP27" s="221" t="s">
        <v>2532</v>
      </c>
      <c r="CQ27" s="225"/>
      <c r="CR27" s="221" t="s">
        <v>2533</v>
      </c>
      <c r="CS27" s="221" t="s">
        <v>2534</v>
      </c>
      <c r="CT27" s="221" t="s">
        <v>2535</v>
      </c>
      <c r="CU27" s="225"/>
      <c r="CV27" s="225"/>
      <c r="CW27" s="221" t="s">
        <v>2536</v>
      </c>
      <c r="CX27" s="225"/>
      <c r="CY27" s="221" t="s">
        <v>2537</v>
      </c>
      <c r="CZ27" s="225"/>
      <c r="DA27" s="221" t="s">
        <v>2538</v>
      </c>
      <c r="DB27" s="221" t="s">
        <v>2539</v>
      </c>
      <c r="DC27" s="221" t="s">
        <v>2540</v>
      </c>
      <c r="DD27" s="221" t="s">
        <v>2541</v>
      </c>
      <c r="DE27" s="221" t="s">
        <v>1565</v>
      </c>
    </row>
    <row r="28" spans="2:109" ht="6.75" customHeight="1">
      <c r="B28" s="25"/>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6"/>
      <c r="AH28" s="218" t="s">
        <v>78</v>
      </c>
      <c r="AI28" s="218" t="s">
        <v>79</v>
      </c>
      <c r="AL28" s="219" t="str">
        <f t="shared" si="1"/>
        <v/>
      </c>
      <c r="AM28" s="219" t="str">
        <f t="shared" si="0"/>
        <v/>
      </c>
      <c r="AN28"/>
      <c r="AO28" s="213"/>
      <c r="AP28" s="206">
        <v>26</v>
      </c>
      <c r="AQ28" s="214"/>
      <c r="AR28" s="214"/>
      <c r="AS28" s="214"/>
      <c r="AT28" s="214"/>
      <c r="AU28" s="210" t="s">
        <v>2542</v>
      </c>
      <c r="AV28" s="214"/>
      <c r="AW28" s="210" t="s">
        <v>2543</v>
      </c>
      <c r="AX28" s="210" t="s">
        <v>2544</v>
      </c>
      <c r="AY28" s="214"/>
      <c r="AZ28" s="210" t="s">
        <v>2545</v>
      </c>
      <c r="BA28" s="210" t="s">
        <v>2546</v>
      </c>
      <c r="BB28" s="210" t="s">
        <v>2547</v>
      </c>
      <c r="BC28" s="210" t="s">
        <v>2548</v>
      </c>
      <c r="BD28" s="210" t="s">
        <v>2549</v>
      </c>
      <c r="BE28" s="220" t="s">
        <v>2550</v>
      </c>
      <c r="BF28" s="210" t="s">
        <v>2551</v>
      </c>
      <c r="BG28" s="210" t="s">
        <v>2552</v>
      </c>
      <c r="BH28" s="214"/>
      <c r="BI28" s="210" t="s">
        <v>2553</v>
      </c>
      <c r="BJ28" s="210" t="s">
        <v>2554</v>
      </c>
      <c r="BK28" s="210" t="s">
        <v>2555</v>
      </c>
      <c r="BL28" s="214"/>
      <c r="BM28" s="214"/>
      <c r="BN28" s="210" t="s">
        <v>2556</v>
      </c>
      <c r="BO28" s="214"/>
      <c r="BP28" s="210" t="s">
        <v>2557</v>
      </c>
      <c r="BQ28" s="214"/>
      <c r="BR28" s="210" t="s">
        <v>2558</v>
      </c>
      <c r="BS28" s="210" t="s">
        <v>2559</v>
      </c>
      <c r="BT28" s="210" t="s">
        <v>2560</v>
      </c>
      <c r="BU28" s="210" t="s">
        <v>2561</v>
      </c>
      <c r="BV28" s="210" t="s">
        <v>2562</v>
      </c>
      <c r="BW28" s="213"/>
      <c r="BX28" s="213"/>
      <c r="BY28" s="213"/>
      <c r="BZ28" s="225"/>
      <c r="CA28" s="225"/>
      <c r="CB28" s="225"/>
      <c r="CC28" s="225"/>
      <c r="CD28" s="221" t="s">
        <v>2563</v>
      </c>
      <c r="CE28" s="225"/>
      <c r="CF28" s="221" t="s">
        <v>2564</v>
      </c>
      <c r="CG28" s="221" t="s">
        <v>1943</v>
      </c>
      <c r="CH28" s="225"/>
      <c r="CI28" s="221" t="s">
        <v>2565</v>
      </c>
      <c r="CJ28" s="221" t="s">
        <v>2566</v>
      </c>
      <c r="CK28" s="221" t="s">
        <v>2567</v>
      </c>
      <c r="CL28" s="221" t="s">
        <v>2568</v>
      </c>
      <c r="CM28" s="221" t="s">
        <v>2569</v>
      </c>
      <c r="CN28" s="222" t="s">
        <v>2570</v>
      </c>
      <c r="CO28" s="221" t="s">
        <v>2571</v>
      </c>
      <c r="CP28" s="221" t="s">
        <v>2572</v>
      </c>
      <c r="CQ28" s="225"/>
      <c r="CR28" s="221" t="s">
        <v>2573</v>
      </c>
      <c r="CS28" s="221" t="s">
        <v>2574</v>
      </c>
      <c r="CT28" s="221" t="s">
        <v>2575</v>
      </c>
      <c r="CU28" s="225"/>
      <c r="CV28" s="225"/>
      <c r="CW28" s="221" t="s">
        <v>2576</v>
      </c>
      <c r="CX28" s="225"/>
      <c r="CY28" s="221" t="s">
        <v>2577</v>
      </c>
      <c r="CZ28" s="225"/>
      <c r="DA28" s="221" t="s">
        <v>2578</v>
      </c>
      <c r="DB28" s="221" t="s">
        <v>2579</v>
      </c>
      <c r="DC28" s="221" t="s">
        <v>2580</v>
      </c>
      <c r="DD28" s="223" t="s">
        <v>2581</v>
      </c>
      <c r="DE28" s="221" t="s">
        <v>2582</v>
      </c>
    </row>
    <row r="29" spans="2:109" ht="48" customHeight="1">
      <c r="B29" s="25"/>
      <c r="C29" s="246" t="s">
        <v>80</v>
      </c>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6"/>
      <c r="AH29" s="218" t="s">
        <v>81</v>
      </c>
      <c r="AI29" s="218" t="s">
        <v>82</v>
      </c>
      <c r="AL29" s="219" t="str">
        <f t="shared" si="1"/>
        <v/>
      </c>
      <c r="AM29" s="219" t="str">
        <f t="shared" si="0"/>
        <v/>
      </c>
      <c r="AN29"/>
      <c r="AO29" s="213"/>
      <c r="AP29" s="206">
        <v>27</v>
      </c>
      <c r="AQ29" s="214"/>
      <c r="AR29" s="214"/>
      <c r="AS29" s="214"/>
      <c r="AT29" s="214"/>
      <c r="AU29" s="210" t="s">
        <v>2583</v>
      </c>
      <c r="AV29" s="214"/>
      <c r="AW29" s="210" t="s">
        <v>2584</v>
      </c>
      <c r="AX29" s="210" t="s">
        <v>2585</v>
      </c>
      <c r="AY29" s="214"/>
      <c r="AZ29" s="210" t="s">
        <v>2586</v>
      </c>
      <c r="BA29" s="210" t="s">
        <v>2587</v>
      </c>
      <c r="BB29" s="210" t="s">
        <v>2588</v>
      </c>
      <c r="BC29" s="210" t="s">
        <v>2589</v>
      </c>
      <c r="BD29" s="210" t="s">
        <v>2590</v>
      </c>
      <c r="BE29" s="220" t="s">
        <v>2591</v>
      </c>
      <c r="BF29" s="210" t="s">
        <v>2592</v>
      </c>
      <c r="BG29" s="210" t="s">
        <v>2593</v>
      </c>
      <c r="BH29" s="214"/>
      <c r="BI29" s="210" t="s">
        <v>2594</v>
      </c>
      <c r="BJ29" s="210" t="s">
        <v>2595</v>
      </c>
      <c r="BK29" s="210" t="s">
        <v>2596</v>
      </c>
      <c r="BL29" s="214"/>
      <c r="BM29" s="214"/>
      <c r="BN29" s="210" t="s">
        <v>2597</v>
      </c>
      <c r="BO29" s="214"/>
      <c r="BP29" s="210" t="s">
        <v>2598</v>
      </c>
      <c r="BQ29" s="214"/>
      <c r="BR29" s="210" t="s">
        <v>2599</v>
      </c>
      <c r="BS29" s="210" t="s">
        <v>2600</v>
      </c>
      <c r="BT29" s="210" t="s">
        <v>2601</v>
      </c>
      <c r="BU29" s="210" t="s">
        <v>2602</v>
      </c>
      <c r="BV29" s="210" t="s">
        <v>2603</v>
      </c>
      <c r="BW29" s="213"/>
      <c r="BX29" s="213"/>
      <c r="BY29" s="213"/>
      <c r="BZ29" s="225"/>
      <c r="CA29" s="225"/>
      <c r="CB29" s="225"/>
      <c r="CC29" s="225"/>
      <c r="CD29" s="221" t="s">
        <v>2604</v>
      </c>
      <c r="CE29" s="225"/>
      <c r="CF29" s="221" t="s">
        <v>2605</v>
      </c>
      <c r="CG29" s="221" t="s">
        <v>2606</v>
      </c>
      <c r="CH29" s="225"/>
      <c r="CI29" s="221" t="s">
        <v>2607</v>
      </c>
      <c r="CJ29" s="221" t="s">
        <v>2608</v>
      </c>
      <c r="CK29" s="221" t="s">
        <v>2609</v>
      </c>
      <c r="CL29" s="221" t="s">
        <v>2610</v>
      </c>
      <c r="CM29" s="221" t="s">
        <v>2611</v>
      </c>
      <c r="CN29" s="222" t="s">
        <v>2612</v>
      </c>
      <c r="CO29" s="221" t="s">
        <v>2613</v>
      </c>
      <c r="CP29" s="221" t="s">
        <v>2614</v>
      </c>
      <c r="CQ29" s="225"/>
      <c r="CR29" s="221" t="s">
        <v>197</v>
      </c>
      <c r="CS29" s="221" t="s">
        <v>2615</v>
      </c>
      <c r="CT29" s="221" t="s">
        <v>2616</v>
      </c>
      <c r="CU29" s="225"/>
      <c r="CV29" s="225"/>
      <c r="CW29" s="221" t="s">
        <v>2617</v>
      </c>
      <c r="CX29" s="225"/>
      <c r="CY29" s="221" t="s">
        <v>2618</v>
      </c>
      <c r="CZ29" s="225"/>
      <c r="DA29" s="221" t="s">
        <v>2619</v>
      </c>
      <c r="DB29" s="221" t="s">
        <v>2620</v>
      </c>
      <c r="DC29" s="221" t="s">
        <v>2621</v>
      </c>
      <c r="DD29" s="221" t="s">
        <v>2622</v>
      </c>
      <c r="DE29" s="221" t="s">
        <v>2623</v>
      </c>
    </row>
    <row r="30" spans="2:109" ht="6.75" customHeight="1">
      <c r="B30" s="25"/>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6"/>
      <c r="AH30" s="218" t="s">
        <v>83</v>
      </c>
      <c r="AI30" s="218" t="s">
        <v>84</v>
      </c>
      <c r="AL30" s="219" t="str">
        <f t="shared" si="1"/>
        <v/>
      </c>
      <c r="AM30" s="219" t="str">
        <f t="shared" si="0"/>
        <v/>
      </c>
      <c r="AN30"/>
      <c r="AO30" s="213"/>
      <c r="AP30" s="206">
        <v>28</v>
      </c>
      <c r="AQ30" s="214"/>
      <c r="AR30" s="214"/>
      <c r="AS30" s="214"/>
      <c r="AT30" s="214"/>
      <c r="AU30" s="210" t="s">
        <v>2624</v>
      </c>
      <c r="AV30" s="214"/>
      <c r="AW30" s="210" t="s">
        <v>2625</v>
      </c>
      <c r="AX30" s="210" t="s">
        <v>2626</v>
      </c>
      <c r="AY30" s="214"/>
      <c r="AZ30" s="210" t="s">
        <v>2627</v>
      </c>
      <c r="BA30" s="210" t="s">
        <v>2628</v>
      </c>
      <c r="BB30" s="210" t="s">
        <v>2629</v>
      </c>
      <c r="BC30" s="210" t="s">
        <v>2630</v>
      </c>
      <c r="BD30" s="210" t="s">
        <v>2631</v>
      </c>
      <c r="BE30" s="220" t="s">
        <v>2632</v>
      </c>
      <c r="BF30" s="210" t="s">
        <v>2633</v>
      </c>
      <c r="BG30" s="210" t="s">
        <v>2634</v>
      </c>
      <c r="BH30" s="214"/>
      <c r="BI30" s="210" t="s">
        <v>2635</v>
      </c>
      <c r="BJ30" s="210" t="s">
        <v>2636</v>
      </c>
      <c r="BK30" s="210" t="s">
        <v>2637</v>
      </c>
      <c r="BL30" s="214"/>
      <c r="BM30" s="214"/>
      <c r="BN30" s="210" t="s">
        <v>2638</v>
      </c>
      <c r="BO30" s="214"/>
      <c r="BP30" s="210" t="s">
        <v>2639</v>
      </c>
      <c r="BQ30" s="214"/>
      <c r="BR30" s="210" t="s">
        <v>2640</v>
      </c>
      <c r="BS30" s="210" t="s">
        <v>2641</v>
      </c>
      <c r="BT30" s="210" t="s">
        <v>2642</v>
      </c>
      <c r="BU30" s="210" t="s">
        <v>2643</v>
      </c>
      <c r="BV30" s="210" t="s">
        <v>2644</v>
      </c>
      <c r="BW30" s="213"/>
      <c r="BX30" s="213"/>
      <c r="BY30" s="213"/>
      <c r="BZ30" s="225"/>
      <c r="CA30" s="225"/>
      <c r="CB30" s="225"/>
      <c r="CC30" s="225"/>
      <c r="CD30" s="221" t="s">
        <v>2645</v>
      </c>
      <c r="CE30" s="225"/>
      <c r="CF30" s="221" t="s">
        <v>2646</v>
      </c>
      <c r="CG30" s="221" t="s">
        <v>2647</v>
      </c>
      <c r="CH30" s="225"/>
      <c r="CI30" s="221" t="s">
        <v>2648</v>
      </c>
      <c r="CJ30" s="221" t="s">
        <v>2649</v>
      </c>
      <c r="CK30" s="221" t="s">
        <v>2650</v>
      </c>
      <c r="CL30" s="221" t="s">
        <v>2651</v>
      </c>
      <c r="CM30" s="221" t="s">
        <v>2652</v>
      </c>
      <c r="CN30" s="222" t="s">
        <v>2653</v>
      </c>
      <c r="CO30" s="221" t="s">
        <v>2654</v>
      </c>
      <c r="CP30" s="221" t="s">
        <v>2655</v>
      </c>
      <c r="CQ30" s="225"/>
      <c r="CR30" s="221" t="s">
        <v>2656</v>
      </c>
      <c r="CS30" s="221" t="s">
        <v>2657</v>
      </c>
      <c r="CT30" s="221" t="s">
        <v>2658</v>
      </c>
      <c r="CU30" s="225"/>
      <c r="CV30" s="225"/>
      <c r="CW30" s="221" t="s">
        <v>2659</v>
      </c>
      <c r="CX30" s="225"/>
      <c r="CY30" s="221" t="s">
        <v>2660</v>
      </c>
      <c r="CZ30" s="225"/>
      <c r="DA30" s="221" t="s">
        <v>2661</v>
      </c>
      <c r="DB30" s="221" t="s">
        <v>2662</v>
      </c>
      <c r="DC30" s="221" t="s">
        <v>1530</v>
      </c>
      <c r="DD30" s="221" t="s">
        <v>2663</v>
      </c>
      <c r="DE30" s="221" t="s">
        <v>2664</v>
      </c>
    </row>
    <row r="31" spans="2:109" ht="48" customHeight="1">
      <c r="B31" s="25"/>
      <c r="C31" s="241" t="s">
        <v>85</v>
      </c>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6"/>
      <c r="AH31" s="218" t="s">
        <v>86</v>
      </c>
      <c r="AI31" s="218" t="s">
        <v>87</v>
      </c>
      <c r="AL31" s="219" t="str">
        <f t="shared" si="1"/>
        <v/>
      </c>
      <c r="AM31" s="219" t="str">
        <f t="shared" si="0"/>
        <v/>
      </c>
      <c r="AN31"/>
      <c r="AO31" s="213"/>
      <c r="AP31" s="206">
        <v>29</v>
      </c>
      <c r="AQ31" s="214"/>
      <c r="AR31" s="214"/>
      <c r="AS31" s="214"/>
      <c r="AT31" s="214"/>
      <c r="AU31" s="210" t="s">
        <v>2665</v>
      </c>
      <c r="AV31" s="214"/>
      <c r="AW31" s="210" t="s">
        <v>2666</v>
      </c>
      <c r="AX31" s="210" t="s">
        <v>2667</v>
      </c>
      <c r="AY31" s="214"/>
      <c r="AZ31" s="210" t="s">
        <v>2668</v>
      </c>
      <c r="BA31" s="210" t="s">
        <v>2669</v>
      </c>
      <c r="BB31" s="210" t="s">
        <v>2670</v>
      </c>
      <c r="BC31" s="210" t="s">
        <v>2671</v>
      </c>
      <c r="BD31" s="210" t="s">
        <v>2672</v>
      </c>
      <c r="BE31" s="220" t="s">
        <v>2673</v>
      </c>
      <c r="BF31" s="210" t="s">
        <v>2674</v>
      </c>
      <c r="BG31" s="210" t="s">
        <v>2675</v>
      </c>
      <c r="BH31" s="214"/>
      <c r="BI31" s="210" t="s">
        <v>2676</v>
      </c>
      <c r="BJ31" s="210" t="s">
        <v>2677</v>
      </c>
      <c r="BK31" s="210" t="s">
        <v>2678</v>
      </c>
      <c r="BL31" s="214"/>
      <c r="BM31" s="214"/>
      <c r="BN31" s="210" t="s">
        <v>2679</v>
      </c>
      <c r="BO31" s="214"/>
      <c r="BP31" s="210" t="s">
        <v>2680</v>
      </c>
      <c r="BQ31" s="214"/>
      <c r="BR31" s="210" t="s">
        <v>2681</v>
      </c>
      <c r="BS31" s="210" t="s">
        <v>2682</v>
      </c>
      <c r="BT31" s="210" t="s">
        <v>2683</v>
      </c>
      <c r="BU31" s="210" t="s">
        <v>2684</v>
      </c>
      <c r="BV31" s="210" t="s">
        <v>2685</v>
      </c>
      <c r="BW31" s="213"/>
      <c r="BX31" s="213"/>
      <c r="BY31" s="213"/>
      <c r="BZ31" s="225"/>
      <c r="CA31" s="225"/>
      <c r="CB31" s="225"/>
      <c r="CC31" s="225"/>
      <c r="CD31" s="221" t="s">
        <v>2686</v>
      </c>
      <c r="CE31" s="225"/>
      <c r="CF31" s="221" t="s">
        <v>2687</v>
      </c>
      <c r="CG31" s="221" t="s">
        <v>197</v>
      </c>
      <c r="CH31" s="225"/>
      <c r="CI31" s="221" t="s">
        <v>2196</v>
      </c>
      <c r="CJ31" s="221" t="s">
        <v>2688</v>
      </c>
      <c r="CK31" s="221" t="s">
        <v>2689</v>
      </c>
      <c r="CL31" s="221" t="s">
        <v>2690</v>
      </c>
      <c r="CM31" s="221" t="s">
        <v>1639</v>
      </c>
      <c r="CN31" s="222" t="s">
        <v>2691</v>
      </c>
      <c r="CO31" s="221" t="s">
        <v>2692</v>
      </c>
      <c r="CP31" s="221" t="s">
        <v>2693</v>
      </c>
      <c r="CQ31" s="225"/>
      <c r="CR31" s="221" t="s">
        <v>2694</v>
      </c>
      <c r="CS31" s="221" t="s">
        <v>2695</v>
      </c>
      <c r="CT31" s="221" t="s">
        <v>2696</v>
      </c>
      <c r="CU31" s="225"/>
      <c r="CV31" s="225"/>
      <c r="CW31" s="221" t="s">
        <v>76</v>
      </c>
      <c r="CX31" s="225"/>
      <c r="CY31" s="221" t="s">
        <v>2697</v>
      </c>
      <c r="CZ31" s="225"/>
      <c r="DA31" s="221" t="s">
        <v>2698</v>
      </c>
      <c r="DB31" s="221" t="s">
        <v>2699</v>
      </c>
      <c r="DC31" s="221" t="s">
        <v>2700</v>
      </c>
      <c r="DD31" s="221" t="s">
        <v>2701</v>
      </c>
      <c r="DE31" s="221" t="s">
        <v>2702</v>
      </c>
    </row>
    <row r="32" spans="2:109" ht="6.75" customHeight="1">
      <c r="B32" s="25"/>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6"/>
      <c r="AH32" s="218" t="s">
        <v>88</v>
      </c>
      <c r="AI32" s="218" t="s">
        <v>89</v>
      </c>
      <c r="AL32" s="219" t="str">
        <f t="shared" si="1"/>
        <v/>
      </c>
      <c r="AM32" s="219" t="str">
        <f t="shared" si="0"/>
        <v/>
      </c>
      <c r="AN32"/>
      <c r="AO32" s="213"/>
      <c r="AP32" s="206">
        <v>30</v>
      </c>
      <c r="AQ32" s="214"/>
      <c r="AR32" s="214"/>
      <c r="AS32" s="214"/>
      <c r="AT32" s="214"/>
      <c r="AU32" s="210" t="s">
        <v>2703</v>
      </c>
      <c r="AV32" s="214"/>
      <c r="AW32" s="210" t="s">
        <v>2704</v>
      </c>
      <c r="AX32" s="210" t="s">
        <v>2705</v>
      </c>
      <c r="AY32" s="214"/>
      <c r="AZ32" s="210" t="s">
        <v>2706</v>
      </c>
      <c r="BA32" s="210" t="s">
        <v>2707</v>
      </c>
      <c r="BB32" s="210" t="s">
        <v>2708</v>
      </c>
      <c r="BC32" s="210" t="s">
        <v>2709</v>
      </c>
      <c r="BD32" s="210" t="s">
        <v>2710</v>
      </c>
      <c r="BE32" s="220" t="s">
        <v>2711</v>
      </c>
      <c r="BF32" s="210" t="s">
        <v>2712</v>
      </c>
      <c r="BG32" s="210" t="s">
        <v>2713</v>
      </c>
      <c r="BH32" s="214"/>
      <c r="BI32" s="210" t="s">
        <v>2714</v>
      </c>
      <c r="BJ32" s="210" t="s">
        <v>2715</v>
      </c>
      <c r="BK32" s="210" t="s">
        <v>2716</v>
      </c>
      <c r="BL32" s="214"/>
      <c r="BM32" s="214"/>
      <c r="BN32" s="210" t="s">
        <v>2717</v>
      </c>
      <c r="BO32" s="214"/>
      <c r="BP32" s="210" t="s">
        <v>2718</v>
      </c>
      <c r="BQ32" s="214"/>
      <c r="BR32" s="210" t="s">
        <v>2719</v>
      </c>
      <c r="BS32" s="210" t="s">
        <v>2720</v>
      </c>
      <c r="BT32" s="210" t="s">
        <v>2721</v>
      </c>
      <c r="BU32" s="210" t="s">
        <v>2722</v>
      </c>
      <c r="BV32" s="210" t="s">
        <v>2723</v>
      </c>
      <c r="BW32" s="213"/>
      <c r="BX32" s="213"/>
      <c r="BY32" s="213"/>
      <c r="BZ32" s="225"/>
      <c r="CA32" s="225"/>
      <c r="CB32" s="225"/>
      <c r="CC32" s="225"/>
      <c r="CD32" s="221" t="s">
        <v>2724</v>
      </c>
      <c r="CE32" s="225"/>
      <c r="CF32" s="221" t="s">
        <v>2725</v>
      </c>
      <c r="CG32" s="221" t="s">
        <v>2726</v>
      </c>
      <c r="CH32" s="225"/>
      <c r="CI32" s="221" t="s">
        <v>2727</v>
      </c>
      <c r="CJ32" s="221" t="s">
        <v>2728</v>
      </c>
      <c r="CK32" s="221" t="s">
        <v>2729</v>
      </c>
      <c r="CL32" s="221" t="s">
        <v>2730</v>
      </c>
      <c r="CM32" s="221" t="s">
        <v>2731</v>
      </c>
      <c r="CN32" s="222" t="s">
        <v>2732</v>
      </c>
      <c r="CO32" s="221" t="s">
        <v>2733</v>
      </c>
      <c r="CP32" s="221" t="s">
        <v>2734</v>
      </c>
      <c r="CQ32" s="225"/>
      <c r="CR32" s="221" t="s">
        <v>2735</v>
      </c>
      <c r="CS32" s="221" t="s">
        <v>2736</v>
      </c>
      <c r="CT32" s="221" t="s">
        <v>2737</v>
      </c>
      <c r="CU32" s="225"/>
      <c r="CV32" s="225"/>
      <c r="CW32" s="221" t="s">
        <v>2738</v>
      </c>
      <c r="CX32" s="225"/>
      <c r="CY32" s="221" t="s">
        <v>2739</v>
      </c>
      <c r="CZ32" s="225"/>
      <c r="DA32" s="221" t="s">
        <v>2233</v>
      </c>
      <c r="DB32" s="221" t="s">
        <v>2740</v>
      </c>
      <c r="DC32" s="221" t="s">
        <v>2741</v>
      </c>
      <c r="DD32" s="221" t="s">
        <v>2742</v>
      </c>
      <c r="DE32" s="221" t="s">
        <v>2743</v>
      </c>
    </row>
    <row r="33" spans="2:109" ht="84" customHeight="1">
      <c r="B33" s="25"/>
      <c r="C33" s="241" t="s">
        <v>90</v>
      </c>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6"/>
      <c r="AH33" s="218" t="s">
        <v>91</v>
      </c>
      <c r="AI33" s="218" t="s">
        <v>92</v>
      </c>
      <c r="AL33" s="219" t="str">
        <f t="shared" si="1"/>
        <v/>
      </c>
      <c r="AM33" s="219" t="str">
        <f t="shared" si="0"/>
        <v/>
      </c>
      <c r="AN33"/>
      <c r="AO33" s="213"/>
      <c r="AP33" s="206">
        <v>31</v>
      </c>
      <c r="AQ33" s="214"/>
      <c r="AR33" s="214"/>
      <c r="AS33" s="214"/>
      <c r="AT33" s="214"/>
      <c r="AU33" s="210" t="s">
        <v>2744</v>
      </c>
      <c r="AV33" s="214"/>
      <c r="AW33" s="210" t="s">
        <v>2745</v>
      </c>
      <c r="AX33" s="210" t="s">
        <v>2746</v>
      </c>
      <c r="AY33" s="214"/>
      <c r="AZ33" s="210" t="s">
        <v>2747</v>
      </c>
      <c r="BA33" s="210" t="s">
        <v>2748</v>
      </c>
      <c r="BB33" s="210" t="s">
        <v>2749</v>
      </c>
      <c r="BC33" s="210" t="s">
        <v>2750</v>
      </c>
      <c r="BD33" s="210" t="s">
        <v>2751</v>
      </c>
      <c r="BE33" s="220" t="s">
        <v>2752</v>
      </c>
      <c r="BF33" s="210" t="s">
        <v>2753</v>
      </c>
      <c r="BG33" s="210" t="s">
        <v>2754</v>
      </c>
      <c r="BH33" s="214"/>
      <c r="BI33" s="210" t="s">
        <v>2755</v>
      </c>
      <c r="BJ33" s="210" t="s">
        <v>2756</v>
      </c>
      <c r="BK33" s="210" t="s">
        <v>2757</v>
      </c>
      <c r="BL33" s="214"/>
      <c r="BM33" s="214"/>
      <c r="BN33" s="210" t="s">
        <v>2758</v>
      </c>
      <c r="BO33" s="214"/>
      <c r="BP33" s="210" t="s">
        <v>2759</v>
      </c>
      <c r="BQ33" s="214"/>
      <c r="BR33" s="210" t="s">
        <v>2760</v>
      </c>
      <c r="BS33" s="210" t="s">
        <v>2761</v>
      </c>
      <c r="BT33" s="210" t="s">
        <v>2762</v>
      </c>
      <c r="BU33" s="210" t="s">
        <v>2763</v>
      </c>
      <c r="BV33" s="210" t="s">
        <v>2764</v>
      </c>
      <c r="BW33" s="213"/>
      <c r="BX33" s="213"/>
      <c r="BY33" s="213"/>
      <c r="BZ33" s="225"/>
      <c r="CA33" s="225"/>
      <c r="CB33" s="225"/>
      <c r="CC33" s="225"/>
      <c r="CD33" s="221" t="s">
        <v>2765</v>
      </c>
      <c r="CE33" s="225"/>
      <c r="CF33" s="221" t="s">
        <v>2766</v>
      </c>
      <c r="CG33" s="221" t="s">
        <v>2767</v>
      </c>
      <c r="CH33" s="225"/>
      <c r="CI33" s="221" t="s">
        <v>2768</v>
      </c>
      <c r="CJ33" s="221" t="s">
        <v>1686</v>
      </c>
      <c r="CK33" s="221" t="s">
        <v>2769</v>
      </c>
      <c r="CL33" s="221" t="s">
        <v>2770</v>
      </c>
      <c r="CM33" s="221" t="s">
        <v>2771</v>
      </c>
      <c r="CN33" s="222" t="s">
        <v>2772</v>
      </c>
      <c r="CO33" s="221" t="s">
        <v>2773</v>
      </c>
      <c r="CP33" s="221" t="s">
        <v>2774</v>
      </c>
      <c r="CQ33" s="225"/>
      <c r="CR33" s="221" t="s">
        <v>2775</v>
      </c>
      <c r="CS33" s="221" t="s">
        <v>2776</v>
      </c>
      <c r="CT33" s="221" t="s">
        <v>2777</v>
      </c>
      <c r="CU33" s="225"/>
      <c r="CV33" s="225"/>
      <c r="CW33" s="221" t="s">
        <v>2778</v>
      </c>
      <c r="CX33" s="225"/>
      <c r="CY33" s="221" t="s">
        <v>2779</v>
      </c>
      <c r="CZ33" s="225"/>
      <c r="DA33" s="221" t="s">
        <v>2780</v>
      </c>
      <c r="DB33" s="221" t="s">
        <v>2781</v>
      </c>
      <c r="DC33" s="221" t="s">
        <v>2782</v>
      </c>
      <c r="DD33" s="221" t="s">
        <v>2783</v>
      </c>
      <c r="DE33" s="221" t="s">
        <v>2784</v>
      </c>
    </row>
    <row r="34" spans="2:109" ht="6.75" customHeight="1">
      <c r="B34" s="25"/>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6"/>
      <c r="AH34" s="218" t="s">
        <v>93</v>
      </c>
      <c r="AI34" s="218" t="s">
        <v>94</v>
      </c>
      <c r="AL34" s="219" t="str">
        <f t="shared" si="1"/>
        <v/>
      </c>
      <c r="AM34" s="219" t="str">
        <f t="shared" si="0"/>
        <v/>
      </c>
      <c r="AN34"/>
      <c r="AO34" s="213"/>
      <c r="AP34" s="206">
        <v>32</v>
      </c>
      <c r="AQ34" s="214"/>
      <c r="AR34" s="214"/>
      <c r="AS34" s="214"/>
      <c r="AT34" s="214"/>
      <c r="AU34" s="210" t="s">
        <v>2785</v>
      </c>
      <c r="AV34" s="214"/>
      <c r="AW34" s="210" t="s">
        <v>2786</v>
      </c>
      <c r="AX34" s="210" t="s">
        <v>2787</v>
      </c>
      <c r="AY34" s="214"/>
      <c r="AZ34" s="210" t="s">
        <v>2788</v>
      </c>
      <c r="BA34" s="210" t="s">
        <v>2789</v>
      </c>
      <c r="BB34" s="210" t="s">
        <v>2790</v>
      </c>
      <c r="BC34" s="210" t="s">
        <v>2791</v>
      </c>
      <c r="BD34" s="210" t="s">
        <v>2792</v>
      </c>
      <c r="BE34" s="220" t="s">
        <v>2793</v>
      </c>
      <c r="BF34" s="210" t="s">
        <v>2794</v>
      </c>
      <c r="BG34" s="210" t="s">
        <v>2795</v>
      </c>
      <c r="BH34" s="214"/>
      <c r="BI34" s="210" t="s">
        <v>2796</v>
      </c>
      <c r="BJ34" s="210" t="s">
        <v>2797</v>
      </c>
      <c r="BK34" s="210" t="s">
        <v>2798</v>
      </c>
      <c r="BL34" s="214"/>
      <c r="BM34" s="214"/>
      <c r="BN34" s="210" t="s">
        <v>2799</v>
      </c>
      <c r="BO34" s="214"/>
      <c r="BP34" s="210" t="s">
        <v>2800</v>
      </c>
      <c r="BQ34" s="214"/>
      <c r="BR34" s="210" t="s">
        <v>2801</v>
      </c>
      <c r="BS34" s="210" t="s">
        <v>2802</v>
      </c>
      <c r="BT34" s="210" t="s">
        <v>2803</v>
      </c>
      <c r="BU34" s="210" t="s">
        <v>2804</v>
      </c>
      <c r="BV34" s="210" t="s">
        <v>2805</v>
      </c>
      <c r="BW34" s="213"/>
      <c r="BX34" s="213"/>
      <c r="BY34" s="213"/>
      <c r="BZ34" s="225"/>
      <c r="CA34" s="225"/>
      <c r="CB34" s="225"/>
      <c r="CC34" s="225"/>
      <c r="CD34" s="221" t="s">
        <v>2806</v>
      </c>
      <c r="CE34" s="225"/>
      <c r="CF34" s="221" t="s">
        <v>2807</v>
      </c>
      <c r="CG34" s="221" t="s">
        <v>46</v>
      </c>
      <c r="CH34" s="225"/>
      <c r="CI34" s="221" t="s">
        <v>2808</v>
      </c>
      <c r="CJ34" s="221" t="s">
        <v>2809</v>
      </c>
      <c r="CK34" s="221" t="s">
        <v>2810</v>
      </c>
      <c r="CL34" s="221" t="s">
        <v>2811</v>
      </c>
      <c r="CM34" s="221" t="s">
        <v>2812</v>
      </c>
      <c r="CN34" s="222" t="s">
        <v>2813</v>
      </c>
      <c r="CO34" s="221" t="s">
        <v>2814</v>
      </c>
      <c r="CP34" s="221" t="s">
        <v>2815</v>
      </c>
      <c r="CQ34" s="225"/>
      <c r="CR34" s="221" t="s">
        <v>2129</v>
      </c>
      <c r="CS34" s="221" t="s">
        <v>2816</v>
      </c>
      <c r="CT34" s="221" t="s">
        <v>2817</v>
      </c>
      <c r="CU34" s="225"/>
      <c r="CV34" s="225"/>
      <c r="CW34" s="221" t="s">
        <v>2818</v>
      </c>
      <c r="CX34" s="225"/>
      <c r="CY34" s="221" t="s">
        <v>2819</v>
      </c>
      <c r="CZ34" s="225"/>
      <c r="DA34" s="221" t="s">
        <v>2820</v>
      </c>
      <c r="DB34" s="221" t="s">
        <v>2821</v>
      </c>
      <c r="DC34" s="221" t="s">
        <v>2822</v>
      </c>
      <c r="DD34" s="221" t="s">
        <v>2823</v>
      </c>
      <c r="DE34" s="221" t="s">
        <v>2824</v>
      </c>
    </row>
    <row r="35" spans="2:109" ht="36" customHeight="1">
      <c r="B35" s="25"/>
      <c r="C35" s="241" t="s">
        <v>95</v>
      </c>
      <c r="D35" s="231"/>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6"/>
      <c r="AH35" s="218" t="s">
        <v>96</v>
      </c>
      <c r="AI35" s="218" t="s">
        <v>97</v>
      </c>
      <c r="AL35" s="219" t="str">
        <f t="shared" si="1"/>
        <v/>
      </c>
      <c r="AM35" s="219" t="str">
        <f t="shared" si="0"/>
        <v/>
      </c>
      <c r="AN35"/>
      <c r="AO35" s="213"/>
      <c r="AP35" s="206">
        <v>33</v>
      </c>
      <c r="AQ35" s="214"/>
      <c r="AR35" s="214"/>
      <c r="AS35" s="214"/>
      <c r="AT35" s="214"/>
      <c r="AU35" s="210" t="s">
        <v>2825</v>
      </c>
      <c r="AV35" s="214"/>
      <c r="AW35" s="210" t="s">
        <v>2826</v>
      </c>
      <c r="AX35" s="210" t="s">
        <v>2827</v>
      </c>
      <c r="AY35" s="214"/>
      <c r="AZ35" s="210" t="s">
        <v>2828</v>
      </c>
      <c r="BA35" s="210" t="s">
        <v>2829</v>
      </c>
      <c r="BB35" s="210" t="s">
        <v>2830</v>
      </c>
      <c r="BC35" s="210" t="s">
        <v>2831</v>
      </c>
      <c r="BD35" s="210" t="s">
        <v>2832</v>
      </c>
      <c r="BE35" s="220" t="s">
        <v>2833</v>
      </c>
      <c r="BF35" s="210" t="s">
        <v>2834</v>
      </c>
      <c r="BG35" s="210" t="s">
        <v>2835</v>
      </c>
      <c r="BH35" s="214"/>
      <c r="BI35" s="210" t="s">
        <v>2836</v>
      </c>
      <c r="BJ35" s="210" t="s">
        <v>2837</v>
      </c>
      <c r="BK35" s="210" t="s">
        <v>2838</v>
      </c>
      <c r="BL35" s="214"/>
      <c r="BM35" s="214"/>
      <c r="BN35" s="210" t="s">
        <v>2839</v>
      </c>
      <c r="BO35" s="214"/>
      <c r="BP35" s="210" t="s">
        <v>2840</v>
      </c>
      <c r="BQ35" s="214"/>
      <c r="BR35" s="210" t="s">
        <v>2841</v>
      </c>
      <c r="BS35" s="210" t="s">
        <v>2842</v>
      </c>
      <c r="BT35" s="210" t="s">
        <v>2843</v>
      </c>
      <c r="BU35" s="210" t="s">
        <v>2844</v>
      </c>
      <c r="BV35" s="210" t="s">
        <v>2845</v>
      </c>
      <c r="BW35" s="213"/>
      <c r="BX35" s="213"/>
      <c r="BY35" s="213"/>
      <c r="BZ35" s="225"/>
      <c r="CA35" s="225"/>
      <c r="CB35" s="225"/>
      <c r="CC35" s="225"/>
      <c r="CD35" s="221" t="s">
        <v>2846</v>
      </c>
      <c r="CE35" s="225"/>
      <c r="CF35" s="221" t="s">
        <v>2847</v>
      </c>
      <c r="CG35" s="221" t="s">
        <v>2848</v>
      </c>
      <c r="CH35" s="225"/>
      <c r="CI35" s="221" t="s">
        <v>2849</v>
      </c>
      <c r="CJ35" s="221" t="s">
        <v>2850</v>
      </c>
      <c r="CK35" s="221" t="s">
        <v>2851</v>
      </c>
      <c r="CL35" s="221" t="s">
        <v>2852</v>
      </c>
      <c r="CM35" s="221" t="s">
        <v>2853</v>
      </c>
      <c r="CN35" s="222" t="s">
        <v>2854</v>
      </c>
      <c r="CO35" s="221" t="s">
        <v>2855</v>
      </c>
      <c r="CP35" s="221" t="s">
        <v>2856</v>
      </c>
      <c r="CQ35" s="225"/>
      <c r="CR35" s="221" t="s">
        <v>2857</v>
      </c>
      <c r="CS35" s="221" t="s">
        <v>2858</v>
      </c>
      <c r="CT35" s="221" t="s">
        <v>2859</v>
      </c>
      <c r="CU35" s="225"/>
      <c r="CV35" s="225"/>
      <c r="CW35" s="221" t="s">
        <v>2860</v>
      </c>
      <c r="CX35" s="225"/>
      <c r="CY35" s="221" t="s">
        <v>2861</v>
      </c>
      <c r="CZ35" s="225"/>
      <c r="DA35" s="221" t="s">
        <v>2862</v>
      </c>
      <c r="DB35" s="221" t="s">
        <v>2863</v>
      </c>
      <c r="DC35" s="221" t="s">
        <v>2864</v>
      </c>
      <c r="DD35" s="221" t="s">
        <v>2865</v>
      </c>
      <c r="DE35" s="221" t="s">
        <v>58</v>
      </c>
    </row>
    <row r="36" spans="2:109" ht="6.75" customHeight="1">
      <c r="B36" s="25"/>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6"/>
      <c r="AL36" s="219" t="str">
        <f t="shared" si="1"/>
        <v/>
      </c>
      <c r="AM36" s="219" t="str">
        <f t="shared" si="0"/>
        <v/>
      </c>
      <c r="AN36"/>
      <c r="AO36" s="213"/>
      <c r="AP36" s="206">
        <v>34</v>
      </c>
      <c r="AQ36" s="214"/>
      <c r="AR36" s="214"/>
      <c r="AS36" s="214"/>
      <c r="AT36" s="214"/>
      <c r="AU36" s="210" t="s">
        <v>2866</v>
      </c>
      <c r="AV36" s="214"/>
      <c r="AW36" s="210" t="s">
        <v>2867</v>
      </c>
      <c r="AX36" s="210" t="s">
        <v>2868</v>
      </c>
      <c r="AY36" s="214"/>
      <c r="AZ36" s="210" t="s">
        <v>2869</v>
      </c>
      <c r="BA36" s="210" t="s">
        <v>2870</v>
      </c>
      <c r="BB36" s="210" t="s">
        <v>2871</v>
      </c>
      <c r="BC36" s="210" t="s">
        <v>2872</v>
      </c>
      <c r="BD36" s="210" t="s">
        <v>2873</v>
      </c>
      <c r="BE36" s="220" t="s">
        <v>2874</v>
      </c>
      <c r="BF36" s="210" t="s">
        <v>2875</v>
      </c>
      <c r="BG36" s="210" t="s">
        <v>2876</v>
      </c>
      <c r="BH36" s="214"/>
      <c r="BI36" s="210" t="s">
        <v>2877</v>
      </c>
      <c r="BJ36" s="210" t="s">
        <v>2878</v>
      </c>
      <c r="BK36" s="210" t="s">
        <v>2879</v>
      </c>
      <c r="BL36" s="214"/>
      <c r="BM36" s="214"/>
      <c r="BN36" s="210" t="s">
        <v>2880</v>
      </c>
      <c r="BO36" s="214"/>
      <c r="BP36" s="210" t="s">
        <v>2881</v>
      </c>
      <c r="BQ36" s="214"/>
      <c r="BR36" s="210" t="s">
        <v>2882</v>
      </c>
      <c r="BS36" s="210" t="s">
        <v>2883</v>
      </c>
      <c r="BT36" s="210" t="s">
        <v>2884</v>
      </c>
      <c r="BU36" s="210" t="s">
        <v>2885</v>
      </c>
      <c r="BV36" s="210" t="s">
        <v>2886</v>
      </c>
      <c r="BW36" s="213"/>
      <c r="BX36" s="213"/>
      <c r="BY36" s="213"/>
      <c r="BZ36" s="225"/>
      <c r="CA36" s="225"/>
      <c r="CB36" s="225"/>
      <c r="CC36" s="225"/>
      <c r="CD36" s="221" t="s">
        <v>2887</v>
      </c>
      <c r="CE36" s="225"/>
      <c r="CF36" s="221" t="s">
        <v>2888</v>
      </c>
      <c r="CG36" s="221" t="s">
        <v>2889</v>
      </c>
      <c r="CH36" s="225"/>
      <c r="CI36" s="221" t="s">
        <v>2890</v>
      </c>
      <c r="CJ36" s="221" t="s">
        <v>2891</v>
      </c>
      <c r="CK36" s="221" t="s">
        <v>2892</v>
      </c>
      <c r="CL36" s="221" t="s">
        <v>2893</v>
      </c>
      <c r="CM36" s="221" t="s">
        <v>2894</v>
      </c>
      <c r="CN36" s="222" t="s">
        <v>2895</v>
      </c>
      <c r="CO36" s="221" t="s">
        <v>2896</v>
      </c>
      <c r="CP36" s="221" t="s">
        <v>2897</v>
      </c>
      <c r="CQ36" s="225"/>
      <c r="CR36" s="221" t="s">
        <v>2898</v>
      </c>
      <c r="CS36" s="221" t="s">
        <v>2899</v>
      </c>
      <c r="CT36" s="221" t="s">
        <v>2900</v>
      </c>
      <c r="CU36" s="225"/>
      <c r="CV36" s="225"/>
      <c r="CW36" s="221" t="s">
        <v>2901</v>
      </c>
      <c r="CX36" s="225"/>
      <c r="CY36" s="221" t="s">
        <v>2902</v>
      </c>
      <c r="CZ36" s="225"/>
      <c r="DA36" s="221" t="s">
        <v>2903</v>
      </c>
      <c r="DB36" s="221" t="s">
        <v>88</v>
      </c>
      <c r="DC36" s="221" t="s">
        <v>2904</v>
      </c>
      <c r="DD36" s="221" t="s">
        <v>2905</v>
      </c>
      <c r="DE36" s="221" t="s">
        <v>2906</v>
      </c>
    </row>
    <row r="37" spans="2:109" ht="36" customHeight="1">
      <c r="B37" s="25"/>
      <c r="C37" s="27"/>
      <c r="D37" s="241" t="s">
        <v>98</v>
      </c>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6"/>
      <c r="AL37" s="219" t="str">
        <f t="shared" si="1"/>
        <v/>
      </c>
      <c r="AM37" s="219" t="str">
        <f t="shared" si="0"/>
        <v/>
      </c>
      <c r="AN37"/>
      <c r="AO37" s="206"/>
      <c r="AP37" s="206">
        <v>35</v>
      </c>
      <c r="AQ37" s="210"/>
      <c r="AR37" s="210"/>
      <c r="AS37" s="210"/>
      <c r="AT37" s="210"/>
      <c r="AU37" s="210" t="s">
        <v>2907</v>
      </c>
      <c r="AV37" s="210"/>
      <c r="AW37" s="210" t="s">
        <v>2908</v>
      </c>
      <c r="AX37" s="210" t="s">
        <v>2909</v>
      </c>
      <c r="AY37" s="210"/>
      <c r="AZ37" s="210" t="s">
        <v>2910</v>
      </c>
      <c r="BA37" s="210" t="s">
        <v>2911</v>
      </c>
      <c r="BB37" s="210" t="s">
        <v>2912</v>
      </c>
      <c r="BC37" s="210" t="s">
        <v>2913</v>
      </c>
      <c r="BD37" s="210" t="s">
        <v>2914</v>
      </c>
      <c r="BE37" s="220" t="s">
        <v>2915</v>
      </c>
      <c r="BF37" s="210" t="s">
        <v>2916</v>
      </c>
      <c r="BG37" s="212" t="s">
        <v>2917</v>
      </c>
      <c r="BH37" s="210"/>
      <c r="BI37" s="210" t="s">
        <v>2918</v>
      </c>
      <c r="BJ37" s="210" t="s">
        <v>2919</v>
      </c>
      <c r="BK37" s="210" t="s">
        <v>2920</v>
      </c>
      <c r="BL37" s="210"/>
      <c r="BM37" s="210"/>
      <c r="BN37" s="210" t="s">
        <v>2921</v>
      </c>
      <c r="BO37" s="210"/>
      <c r="BP37" s="210" t="s">
        <v>2922</v>
      </c>
      <c r="BQ37" s="210"/>
      <c r="BR37" s="210" t="s">
        <v>2923</v>
      </c>
      <c r="BS37" s="210" t="s">
        <v>2924</v>
      </c>
      <c r="BT37" s="210" t="s">
        <v>2925</v>
      </c>
      <c r="BU37" s="210" t="s">
        <v>2926</v>
      </c>
      <c r="BV37" s="210" t="s">
        <v>2927</v>
      </c>
      <c r="BW37" s="206"/>
      <c r="BX37" s="206"/>
      <c r="BY37" s="206"/>
      <c r="BZ37" s="221"/>
      <c r="CA37" s="221"/>
      <c r="CB37" s="221"/>
      <c r="CC37" s="221"/>
      <c r="CD37" s="221" t="s">
        <v>2928</v>
      </c>
      <c r="CE37" s="221"/>
      <c r="CF37" s="221" t="s">
        <v>2929</v>
      </c>
      <c r="CG37" s="221" t="s">
        <v>2930</v>
      </c>
      <c r="CH37" s="221"/>
      <c r="CI37" s="221" t="s">
        <v>2931</v>
      </c>
      <c r="CJ37" s="221" t="s">
        <v>2818</v>
      </c>
      <c r="CK37" s="221" t="s">
        <v>2932</v>
      </c>
      <c r="CL37" s="221" t="s">
        <v>2933</v>
      </c>
      <c r="CM37" s="221" t="s">
        <v>2934</v>
      </c>
      <c r="CN37" s="222" t="s">
        <v>2935</v>
      </c>
      <c r="CO37" s="221" t="s">
        <v>48</v>
      </c>
      <c r="CP37" s="221" t="s">
        <v>2936</v>
      </c>
      <c r="CQ37" s="221"/>
      <c r="CR37" s="221" t="s">
        <v>2937</v>
      </c>
      <c r="CS37" s="221" t="s">
        <v>2938</v>
      </c>
      <c r="CT37" s="221" t="s">
        <v>2939</v>
      </c>
      <c r="CU37" s="221"/>
      <c r="CV37" s="221"/>
      <c r="CW37" s="221" t="s">
        <v>2940</v>
      </c>
      <c r="CX37" s="221"/>
      <c r="CY37" s="221" t="s">
        <v>2941</v>
      </c>
      <c r="CZ37" s="221"/>
      <c r="DA37" s="221" t="s">
        <v>2942</v>
      </c>
      <c r="DB37" s="221" t="s">
        <v>2943</v>
      </c>
      <c r="DC37" s="221" t="s">
        <v>2944</v>
      </c>
      <c r="DD37" s="221" t="s">
        <v>2945</v>
      </c>
      <c r="DE37" s="221" t="s">
        <v>2946</v>
      </c>
    </row>
    <row r="38" spans="2:109" ht="6.75" customHeight="1">
      <c r="B38" s="25"/>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6"/>
      <c r="AL38" s="219" t="str">
        <f t="shared" si="1"/>
        <v/>
      </c>
      <c r="AM38" s="219" t="str">
        <f t="shared" si="0"/>
        <v/>
      </c>
      <c r="AN38"/>
      <c r="AO38" s="213"/>
      <c r="AP38" s="206">
        <v>36</v>
      </c>
      <c r="AQ38" s="214"/>
      <c r="AR38" s="214"/>
      <c r="AS38" s="214"/>
      <c r="AT38" s="214"/>
      <c r="AU38" s="210" t="s">
        <v>2947</v>
      </c>
      <c r="AV38" s="214"/>
      <c r="AW38" s="210" t="s">
        <v>2948</v>
      </c>
      <c r="AX38" s="210" t="s">
        <v>2949</v>
      </c>
      <c r="AY38" s="214"/>
      <c r="AZ38" s="210" t="s">
        <v>2950</v>
      </c>
      <c r="BA38" s="210" t="s">
        <v>2951</v>
      </c>
      <c r="BB38" s="210" t="s">
        <v>2952</v>
      </c>
      <c r="BC38" s="210" t="s">
        <v>2953</v>
      </c>
      <c r="BD38" s="210" t="s">
        <v>2954</v>
      </c>
      <c r="BE38" s="220" t="s">
        <v>2955</v>
      </c>
      <c r="BF38" s="210" t="s">
        <v>2956</v>
      </c>
      <c r="BG38" s="212" t="s">
        <v>2957</v>
      </c>
      <c r="BH38" s="214"/>
      <c r="BI38" s="210" t="s">
        <v>2958</v>
      </c>
      <c r="BJ38" s="210" t="s">
        <v>2959</v>
      </c>
      <c r="BK38" s="210" t="s">
        <v>2960</v>
      </c>
      <c r="BL38" s="214"/>
      <c r="BM38" s="214"/>
      <c r="BN38" s="210" t="s">
        <v>2961</v>
      </c>
      <c r="BO38" s="214"/>
      <c r="BP38" s="210" t="s">
        <v>2962</v>
      </c>
      <c r="BQ38" s="214"/>
      <c r="BR38" s="210" t="s">
        <v>2963</v>
      </c>
      <c r="BS38" s="210" t="s">
        <v>2964</v>
      </c>
      <c r="BT38" s="210" t="s">
        <v>2965</v>
      </c>
      <c r="BU38" s="210" t="s">
        <v>2966</v>
      </c>
      <c r="BV38" s="210" t="s">
        <v>2967</v>
      </c>
      <c r="BW38" s="213"/>
      <c r="BX38" s="213"/>
      <c r="BY38" s="213"/>
      <c r="BZ38" s="225"/>
      <c r="CA38" s="225"/>
      <c r="CB38" s="225"/>
      <c r="CC38" s="225"/>
      <c r="CD38" s="221" t="s">
        <v>2968</v>
      </c>
      <c r="CE38" s="225"/>
      <c r="CF38" s="221" t="s">
        <v>2969</v>
      </c>
      <c r="CG38" s="221" t="s">
        <v>2970</v>
      </c>
      <c r="CH38" s="225"/>
      <c r="CI38" s="221" t="s">
        <v>2971</v>
      </c>
      <c r="CJ38" s="221" t="s">
        <v>2972</v>
      </c>
      <c r="CK38" s="221" t="s">
        <v>2973</v>
      </c>
      <c r="CL38" s="221" t="s">
        <v>2974</v>
      </c>
      <c r="CM38" s="221" t="s">
        <v>2975</v>
      </c>
      <c r="CN38" s="222" t="s">
        <v>2976</v>
      </c>
      <c r="CO38" s="221" t="s">
        <v>2977</v>
      </c>
      <c r="CP38" s="221" t="s">
        <v>2978</v>
      </c>
      <c r="CQ38" s="225"/>
      <c r="CR38" s="221" t="s">
        <v>2664</v>
      </c>
      <c r="CS38" s="221" t="s">
        <v>2979</v>
      </c>
      <c r="CT38" s="221" t="s">
        <v>2095</v>
      </c>
      <c r="CU38" s="225"/>
      <c r="CV38" s="225"/>
      <c r="CW38" s="221" t="s">
        <v>2980</v>
      </c>
      <c r="CX38" s="225"/>
      <c r="CY38" s="221" t="s">
        <v>2981</v>
      </c>
      <c r="CZ38" s="225"/>
      <c r="DA38" s="221" t="s">
        <v>2982</v>
      </c>
      <c r="DB38" s="221" t="s">
        <v>2983</v>
      </c>
      <c r="DC38" s="221" t="s">
        <v>2984</v>
      </c>
      <c r="DD38" s="221" t="s">
        <v>2985</v>
      </c>
      <c r="DE38" s="221" t="s">
        <v>2986</v>
      </c>
    </row>
    <row r="39" spans="2:109" ht="72" customHeight="1">
      <c r="B39" s="25"/>
      <c r="C39" s="241" t="s">
        <v>99</v>
      </c>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6"/>
      <c r="AL39" s="219" t="str">
        <f t="shared" si="1"/>
        <v/>
      </c>
      <c r="AM39" s="219" t="str">
        <f t="shared" si="0"/>
        <v/>
      </c>
      <c r="AN39"/>
      <c r="AO39" s="213"/>
      <c r="AP39" s="206">
        <v>37</v>
      </c>
      <c r="AQ39" s="214"/>
      <c r="AR39" s="214"/>
      <c r="AS39" s="214"/>
      <c r="AT39" s="214"/>
      <c r="AU39" s="210" t="s">
        <v>2987</v>
      </c>
      <c r="AV39" s="214"/>
      <c r="AW39" s="210" t="s">
        <v>2988</v>
      </c>
      <c r="AX39" s="210" t="s">
        <v>2989</v>
      </c>
      <c r="AY39" s="214"/>
      <c r="AZ39" s="210" t="s">
        <v>2990</v>
      </c>
      <c r="BA39" s="210" t="s">
        <v>2991</v>
      </c>
      <c r="BB39" s="210" t="s">
        <v>2992</v>
      </c>
      <c r="BC39" s="210" t="s">
        <v>2993</v>
      </c>
      <c r="BD39" s="210" t="s">
        <v>2994</v>
      </c>
      <c r="BE39" s="220" t="s">
        <v>2995</v>
      </c>
      <c r="BF39" s="210" t="s">
        <v>2996</v>
      </c>
      <c r="BG39" s="212" t="s">
        <v>2997</v>
      </c>
      <c r="BH39" s="214"/>
      <c r="BI39" s="210" t="s">
        <v>2998</v>
      </c>
      <c r="BJ39" s="210" t="s">
        <v>2999</v>
      </c>
      <c r="BK39" s="210" t="s">
        <v>3000</v>
      </c>
      <c r="BL39" s="214"/>
      <c r="BM39" s="214"/>
      <c r="BN39" s="210" t="s">
        <v>3001</v>
      </c>
      <c r="BO39" s="214"/>
      <c r="BP39" s="210" t="s">
        <v>3002</v>
      </c>
      <c r="BQ39" s="214"/>
      <c r="BR39" s="210" t="s">
        <v>3003</v>
      </c>
      <c r="BS39" s="210" t="s">
        <v>3004</v>
      </c>
      <c r="BT39" s="210" t="s">
        <v>3005</v>
      </c>
      <c r="BU39" s="210" t="s">
        <v>3006</v>
      </c>
      <c r="BV39" s="210" t="s">
        <v>3007</v>
      </c>
      <c r="BW39" s="213"/>
      <c r="BX39" s="213"/>
      <c r="BY39" s="213"/>
      <c r="BZ39" s="225"/>
      <c r="CA39" s="225"/>
      <c r="CB39" s="225"/>
      <c r="CC39" s="225"/>
      <c r="CD39" s="221" t="s">
        <v>3008</v>
      </c>
      <c r="CE39" s="225"/>
      <c r="CF39" s="221" t="s">
        <v>3009</v>
      </c>
      <c r="CG39" s="221" t="s">
        <v>2081</v>
      </c>
      <c r="CH39" s="225"/>
      <c r="CI39" s="221" t="s">
        <v>3010</v>
      </c>
      <c r="CJ39" s="221" t="s">
        <v>3011</v>
      </c>
      <c r="CK39" s="221" t="s">
        <v>3012</v>
      </c>
      <c r="CL39" s="221" t="s">
        <v>3013</v>
      </c>
      <c r="CM39" s="221" t="s">
        <v>3014</v>
      </c>
      <c r="CN39" s="222" t="s">
        <v>3015</v>
      </c>
      <c r="CO39" s="221" t="s">
        <v>3016</v>
      </c>
      <c r="CP39" s="223" t="s">
        <v>3017</v>
      </c>
      <c r="CQ39" s="225"/>
      <c r="CR39" s="221" t="s">
        <v>3018</v>
      </c>
      <c r="CS39" s="221" t="s">
        <v>3019</v>
      </c>
      <c r="CT39" s="221" t="s">
        <v>3020</v>
      </c>
      <c r="CU39" s="225"/>
      <c r="CV39" s="225"/>
      <c r="CW39" s="221" t="s">
        <v>3021</v>
      </c>
      <c r="CX39" s="225"/>
      <c r="CY39" s="221" t="s">
        <v>3022</v>
      </c>
      <c r="CZ39" s="225"/>
      <c r="DA39" s="221" t="s">
        <v>3023</v>
      </c>
      <c r="DB39" s="221" t="s">
        <v>3024</v>
      </c>
      <c r="DC39" s="221" t="s">
        <v>3025</v>
      </c>
      <c r="DD39" s="221" t="s">
        <v>3026</v>
      </c>
      <c r="DE39" s="221" t="s">
        <v>3027</v>
      </c>
    </row>
    <row r="40" spans="2:109" ht="6.75" customHeight="1">
      <c r="B40" s="25"/>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6"/>
      <c r="AL40" s="219" t="str">
        <f t="shared" si="1"/>
        <v/>
      </c>
      <c r="AM40" s="219" t="str">
        <f t="shared" si="0"/>
        <v/>
      </c>
      <c r="AN40"/>
      <c r="AO40" s="213"/>
      <c r="AP40" s="206">
        <v>38</v>
      </c>
      <c r="AQ40" s="214"/>
      <c r="AR40" s="214"/>
      <c r="AS40" s="214"/>
      <c r="AT40" s="214"/>
      <c r="AU40" s="210" t="s">
        <v>3028</v>
      </c>
      <c r="AV40" s="214"/>
      <c r="AW40" s="210" t="s">
        <v>3029</v>
      </c>
      <c r="AX40" s="210" t="s">
        <v>3030</v>
      </c>
      <c r="AY40" s="214"/>
      <c r="AZ40" s="210" t="s">
        <v>3031</v>
      </c>
      <c r="BA40" s="210" t="s">
        <v>3032</v>
      </c>
      <c r="BB40" s="210" t="s">
        <v>3033</v>
      </c>
      <c r="BC40" s="210" t="s">
        <v>3034</v>
      </c>
      <c r="BD40" s="210" t="s">
        <v>3035</v>
      </c>
      <c r="BE40" s="220" t="s">
        <v>3036</v>
      </c>
      <c r="BF40" s="210" t="s">
        <v>3037</v>
      </c>
      <c r="BG40" s="210">
        <v>17099</v>
      </c>
      <c r="BH40" s="214"/>
      <c r="BI40" s="210" t="s">
        <v>3038</v>
      </c>
      <c r="BJ40" s="210" t="s">
        <v>3039</v>
      </c>
      <c r="BK40" s="210" t="s">
        <v>3040</v>
      </c>
      <c r="BL40" s="214"/>
      <c r="BM40" s="214"/>
      <c r="BN40" s="210" t="s">
        <v>3041</v>
      </c>
      <c r="BO40" s="214"/>
      <c r="BP40" s="210" t="s">
        <v>3042</v>
      </c>
      <c r="BQ40" s="214"/>
      <c r="BR40" s="210" t="s">
        <v>3043</v>
      </c>
      <c r="BS40" s="210" t="s">
        <v>3044</v>
      </c>
      <c r="BT40" s="210" t="s">
        <v>3045</v>
      </c>
      <c r="BU40" s="210" t="s">
        <v>3046</v>
      </c>
      <c r="BV40" s="210" t="s">
        <v>3047</v>
      </c>
      <c r="BW40" s="213"/>
      <c r="BX40" s="213"/>
      <c r="BY40" s="213"/>
      <c r="BZ40" s="225"/>
      <c r="CA40" s="225"/>
      <c r="CB40" s="225"/>
      <c r="CC40" s="225"/>
      <c r="CD40" s="221" t="s">
        <v>3048</v>
      </c>
      <c r="CE40" s="225"/>
      <c r="CF40" s="221" t="s">
        <v>3049</v>
      </c>
      <c r="CG40" s="221" t="s">
        <v>2129</v>
      </c>
      <c r="CH40" s="225"/>
      <c r="CI40" s="221" t="s">
        <v>3050</v>
      </c>
      <c r="CJ40" s="223" t="s">
        <v>3051</v>
      </c>
      <c r="CK40" s="221" t="s">
        <v>3052</v>
      </c>
      <c r="CL40" s="221" t="s">
        <v>3053</v>
      </c>
      <c r="CM40" s="221" t="s">
        <v>3054</v>
      </c>
      <c r="CN40" s="222" t="s">
        <v>3055</v>
      </c>
      <c r="CO40" s="221" t="s">
        <v>3056</v>
      </c>
      <c r="CP40" s="221" t="s">
        <v>357</v>
      </c>
      <c r="CQ40" s="225"/>
      <c r="CR40" s="221" t="s">
        <v>3057</v>
      </c>
      <c r="CS40" s="221" t="s">
        <v>3058</v>
      </c>
      <c r="CT40" s="221" t="s">
        <v>2490</v>
      </c>
      <c r="CU40" s="225"/>
      <c r="CV40" s="225"/>
      <c r="CW40" s="221" t="s">
        <v>3059</v>
      </c>
      <c r="CX40" s="225"/>
      <c r="CY40" s="221" t="s">
        <v>3060</v>
      </c>
      <c r="CZ40" s="225"/>
      <c r="DA40" s="221" t="s">
        <v>3061</v>
      </c>
      <c r="DB40" s="221" t="s">
        <v>3062</v>
      </c>
      <c r="DC40" s="221" t="s">
        <v>3063</v>
      </c>
      <c r="DD40" s="221" t="s">
        <v>3064</v>
      </c>
      <c r="DE40" s="221" t="s">
        <v>3065</v>
      </c>
    </row>
    <row r="41" spans="2:109" ht="60" customHeight="1">
      <c r="B41" s="25"/>
      <c r="C41" s="241" t="s">
        <v>100</v>
      </c>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6"/>
      <c r="AL41" s="219" t="str">
        <f t="shared" si="1"/>
        <v/>
      </c>
      <c r="AM41" s="219" t="str">
        <f t="shared" si="0"/>
        <v/>
      </c>
      <c r="AN41"/>
      <c r="AO41" s="213"/>
      <c r="AP41" s="206">
        <v>39</v>
      </c>
      <c r="AQ41" s="214"/>
      <c r="AR41" s="214"/>
      <c r="AS41" s="214"/>
      <c r="AT41" s="214"/>
      <c r="AU41" s="210" t="s">
        <v>3066</v>
      </c>
      <c r="AV41" s="214"/>
      <c r="AW41" s="210" t="s">
        <v>3067</v>
      </c>
      <c r="AX41" s="210" t="s">
        <v>3068</v>
      </c>
      <c r="AY41" s="214"/>
      <c r="AZ41" s="210" t="s">
        <v>3069</v>
      </c>
      <c r="BA41" s="210" t="s">
        <v>3070</v>
      </c>
      <c r="BB41" s="210" t="s">
        <v>3071</v>
      </c>
      <c r="BC41" s="210" t="s">
        <v>3072</v>
      </c>
      <c r="BD41" s="210" t="s">
        <v>3073</v>
      </c>
      <c r="BE41" s="220" t="s">
        <v>3074</v>
      </c>
      <c r="BF41" s="210" t="s">
        <v>3075</v>
      </c>
      <c r="BG41" s="214"/>
      <c r="BH41" s="214"/>
      <c r="BI41" s="210" t="s">
        <v>3076</v>
      </c>
      <c r="BJ41" s="210" t="s">
        <v>3077</v>
      </c>
      <c r="BK41" s="210" t="s">
        <v>3078</v>
      </c>
      <c r="BL41" s="214"/>
      <c r="BM41" s="214"/>
      <c r="BN41" s="210" t="s">
        <v>3079</v>
      </c>
      <c r="BO41" s="214"/>
      <c r="BP41" s="210" t="s">
        <v>3080</v>
      </c>
      <c r="BQ41" s="214"/>
      <c r="BR41" s="210" t="s">
        <v>3081</v>
      </c>
      <c r="BS41" s="210" t="s">
        <v>3082</v>
      </c>
      <c r="BT41" s="210" t="s">
        <v>3083</v>
      </c>
      <c r="BU41" s="210" t="s">
        <v>3084</v>
      </c>
      <c r="BV41" s="210" t="s">
        <v>3085</v>
      </c>
      <c r="BW41" s="213"/>
      <c r="BX41" s="213"/>
      <c r="BY41" s="213"/>
      <c r="BZ41" s="225"/>
      <c r="CA41" s="225"/>
      <c r="CB41" s="225"/>
      <c r="CC41" s="225"/>
      <c r="CD41" s="221" t="s">
        <v>3086</v>
      </c>
      <c r="CE41" s="225"/>
      <c r="CF41" s="221" t="s">
        <v>3087</v>
      </c>
      <c r="CG41" s="221" t="s">
        <v>3088</v>
      </c>
      <c r="CH41" s="225"/>
      <c r="CI41" s="221" t="s">
        <v>3089</v>
      </c>
      <c r="CJ41" s="221" t="s">
        <v>3090</v>
      </c>
      <c r="CK41" s="221" t="s">
        <v>3091</v>
      </c>
      <c r="CL41" s="221" t="s">
        <v>3092</v>
      </c>
      <c r="CM41" s="221" t="s">
        <v>3093</v>
      </c>
      <c r="CN41" s="222" t="s">
        <v>3094</v>
      </c>
      <c r="CO41" s="221" t="s">
        <v>3095</v>
      </c>
      <c r="CP41" s="225"/>
      <c r="CQ41" s="225"/>
      <c r="CR41" s="221" t="s">
        <v>3096</v>
      </c>
      <c r="CS41" s="221" t="s">
        <v>3097</v>
      </c>
      <c r="CT41" s="221" t="s">
        <v>3098</v>
      </c>
      <c r="CU41" s="225"/>
      <c r="CV41" s="225"/>
      <c r="CW41" s="221" t="s">
        <v>3099</v>
      </c>
      <c r="CX41" s="225"/>
      <c r="CY41" s="221" t="s">
        <v>2458</v>
      </c>
      <c r="CZ41" s="225"/>
      <c r="DA41" s="221" t="s">
        <v>3100</v>
      </c>
      <c r="DB41" s="221" t="s">
        <v>3101</v>
      </c>
      <c r="DC41" s="221" t="s">
        <v>2777</v>
      </c>
      <c r="DD41" s="221" t="s">
        <v>3102</v>
      </c>
      <c r="DE41" s="221" t="s">
        <v>3103</v>
      </c>
    </row>
    <row r="42" spans="2:109" ht="6.75" customHeight="1">
      <c r="B42" s="25"/>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6"/>
      <c r="AL42" s="219" t="str">
        <f t="shared" si="1"/>
        <v/>
      </c>
      <c r="AM42" s="219" t="str">
        <f t="shared" si="0"/>
        <v/>
      </c>
      <c r="AN42"/>
      <c r="AO42" s="213"/>
      <c r="AP42" s="206">
        <v>40</v>
      </c>
      <c r="AQ42" s="214"/>
      <c r="AR42" s="214"/>
      <c r="AS42" s="214"/>
      <c r="AT42" s="214"/>
      <c r="AU42" s="215" t="s">
        <v>3104</v>
      </c>
      <c r="AV42" s="214"/>
      <c r="AW42" s="210" t="s">
        <v>3105</v>
      </c>
      <c r="AX42" s="210" t="s">
        <v>3106</v>
      </c>
      <c r="AY42" s="214"/>
      <c r="AZ42" s="210" t="s">
        <v>3107</v>
      </c>
      <c r="BA42" s="210" t="s">
        <v>3108</v>
      </c>
      <c r="BB42" s="210" t="s">
        <v>3109</v>
      </c>
      <c r="BC42" s="210" t="s">
        <v>3110</v>
      </c>
      <c r="BD42" s="210" t="s">
        <v>3111</v>
      </c>
      <c r="BE42" s="220" t="s">
        <v>3112</v>
      </c>
      <c r="BF42" s="210" t="s">
        <v>3113</v>
      </c>
      <c r="BG42" s="214"/>
      <c r="BH42" s="214"/>
      <c r="BI42" s="210" t="s">
        <v>3114</v>
      </c>
      <c r="BJ42" s="210" t="s">
        <v>3115</v>
      </c>
      <c r="BK42" s="210" t="s">
        <v>3116</v>
      </c>
      <c r="BL42" s="214"/>
      <c r="BM42" s="214"/>
      <c r="BN42" s="210" t="s">
        <v>3117</v>
      </c>
      <c r="BO42" s="214"/>
      <c r="BP42" s="210" t="s">
        <v>3118</v>
      </c>
      <c r="BQ42" s="214"/>
      <c r="BR42" s="210" t="s">
        <v>3119</v>
      </c>
      <c r="BS42" s="210" t="s">
        <v>3120</v>
      </c>
      <c r="BT42" s="210" t="s">
        <v>3121</v>
      </c>
      <c r="BU42" s="210" t="s">
        <v>3122</v>
      </c>
      <c r="BV42" s="210" t="s">
        <v>3123</v>
      </c>
      <c r="BW42" s="213"/>
      <c r="BX42" s="213"/>
      <c r="BY42" s="213"/>
      <c r="BZ42" s="225"/>
      <c r="CA42" s="225"/>
      <c r="CB42" s="225"/>
      <c r="CC42" s="225"/>
      <c r="CD42" s="221" t="s">
        <v>357</v>
      </c>
      <c r="CE42" s="225"/>
      <c r="CF42" s="221" t="s">
        <v>3124</v>
      </c>
      <c r="CG42" s="221" t="s">
        <v>3125</v>
      </c>
      <c r="CH42" s="225"/>
      <c r="CI42" s="221" t="s">
        <v>3126</v>
      </c>
      <c r="CJ42" s="221" t="s">
        <v>3127</v>
      </c>
      <c r="CK42" s="221" t="s">
        <v>3128</v>
      </c>
      <c r="CL42" s="221" t="s">
        <v>3129</v>
      </c>
      <c r="CM42" s="221" t="s">
        <v>3130</v>
      </c>
      <c r="CN42" s="222" t="s">
        <v>3131</v>
      </c>
      <c r="CO42" s="221" t="s">
        <v>3132</v>
      </c>
      <c r="CP42" s="225"/>
      <c r="CQ42" s="225"/>
      <c r="CR42" s="221" t="s">
        <v>3133</v>
      </c>
      <c r="CS42" s="221" t="s">
        <v>3134</v>
      </c>
      <c r="CT42" s="221" t="s">
        <v>3135</v>
      </c>
      <c r="CU42" s="225"/>
      <c r="CV42" s="225"/>
      <c r="CW42" s="221" t="s">
        <v>3136</v>
      </c>
      <c r="CX42" s="225"/>
      <c r="CY42" s="221" t="s">
        <v>3137</v>
      </c>
      <c r="CZ42" s="225"/>
      <c r="DA42" s="221" t="s">
        <v>3138</v>
      </c>
      <c r="DB42" s="221" t="s">
        <v>3139</v>
      </c>
      <c r="DC42" s="221" t="s">
        <v>3140</v>
      </c>
      <c r="DD42" s="221" t="s">
        <v>3141</v>
      </c>
      <c r="DE42" s="221" t="s">
        <v>3142</v>
      </c>
    </row>
    <row r="43" spans="2:109" ht="24" customHeight="1">
      <c r="B43" s="25"/>
      <c r="C43" s="246" t="s">
        <v>101</v>
      </c>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6"/>
      <c r="AL43" s="219" t="str">
        <f t="shared" si="1"/>
        <v/>
      </c>
      <c r="AM43" s="219" t="str">
        <f t="shared" si="0"/>
        <v/>
      </c>
      <c r="AN43"/>
      <c r="AO43" s="213"/>
      <c r="AP43" s="206">
        <v>41</v>
      </c>
      <c r="AQ43" s="214"/>
      <c r="AR43" s="214"/>
      <c r="AS43" s="214"/>
      <c r="AT43" s="214"/>
      <c r="AU43" s="214"/>
      <c r="AV43" s="214"/>
      <c r="AW43" s="210" t="s">
        <v>3143</v>
      </c>
      <c r="AX43" s="210" t="s">
        <v>3144</v>
      </c>
      <c r="AY43" s="214"/>
      <c r="AZ43" s="214">
        <v>10099</v>
      </c>
      <c r="BA43" s="210" t="s">
        <v>3145</v>
      </c>
      <c r="BB43" s="210" t="s">
        <v>3146</v>
      </c>
      <c r="BC43" s="210" t="s">
        <v>3147</v>
      </c>
      <c r="BD43" s="210" t="s">
        <v>3148</v>
      </c>
      <c r="BE43" s="220" t="s">
        <v>3149</v>
      </c>
      <c r="BF43" s="210" t="s">
        <v>3150</v>
      </c>
      <c r="BG43" s="214"/>
      <c r="BH43" s="214"/>
      <c r="BI43" s="210" t="s">
        <v>3151</v>
      </c>
      <c r="BJ43" s="210" t="s">
        <v>3152</v>
      </c>
      <c r="BK43" s="210" t="s">
        <v>3153</v>
      </c>
      <c r="BL43" s="214"/>
      <c r="BM43" s="214"/>
      <c r="BN43" s="210" t="s">
        <v>3154</v>
      </c>
      <c r="BO43" s="214"/>
      <c r="BP43" s="210" t="s">
        <v>3155</v>
      </c>
      <c r="BQ43" s="214"/>
      <c r="BR43" s="210" t="s">
        <v>3156</v>
      </c>
      <c r="BS43" s="210" t="s">
        <v>3157</v>
      </c>
      <c r="BT43" s="210" t="s">
        <v>3158</v>
      </c>
      <c r="BU43" s="210" t="s">
        <v>3159</v>
      </c>
      <c r="BV43" s="210" t="s">
        <v>3160</v>
      </c>
      <c r="BW43" s="213"/>
      <c r="BX43" s="213"/>
      <c r="BY43" s="213"/>
      <c r="BZ43" s="225"/>
      <c r="CA43" s="225"/>
      <c r="CB43" s="225"/>
      <c r="CC43" s="225"/>
      <c r="CD43" s="225"/>
      <c r="CE43" s="225"/>
      <c r="CF43" s="221" t="s">
        <v>3161</v>
      </c>
      <c r="CG43" s="221" t="s">
        <v>3162</v>
      </c>
      <c r="CH43" s="225"/>
      <c r="CI43" s="221" t="s">
        <v>357</v>
      </c>
      <c r="CJ43" s="221" t="s">
        <v>3163</v>
      </c>
      <c r="CK43" s="221" t="s">
        <v>3164</v>
      </c>
      <c r="CL43" s="221" t="s">
        <v>3165</v>
      </c>
      <c r="CM43" s="221" t="s">
        <v>3166</v>
      </c>
      <c r="CN43" s="222" t="s">
        <v>3167</v>
      </c>
      <c r="CO43" s="221" t="s">
        <v>3168</v>
      </c>
      <c r="CP43" s="225"/>
      <c r="CQ43" s="225"/>
      <c r="CR43" s="221" t="s">
        <v>3169</v>
      </c>
      <c r="CS43" s="221" t="s">
        <v>3170</v>
      </c>
      <c r="CT43" s="221" t="s">
        <v>3171</v>
      </c>
      <c r="CU43" s="225"/>
      <c r="CV43" s="225"/>
      <c r="CW43" s="221" t="s">
        <v>3172</v>
      </c>
      <c r="CX43" s="225"/>
      <c r="CY43" s="221" t="s">
        <v>3173</v>
      </c>
      <c r="CZ43" s="225"/>
      <c r="DA43" s="221" t="s">
        <v>3174</v>
      </c>
      <c r="DB43" s="221" t="s">
        <v>3175</v>
      </c>
      <c r="DC43" s="221" t="s">
        <v>3176</v>
      </c>
      <c r="DD43" s="221" t="s">
        <v>3177</v>
      </c>
      <c r="DE43" s="221" t="s">
        <v>3178</v>
      </c>
    </row>
    <row r="44" spans="2:109" ht="6.75" customHeight="1">
      <c r="B44" s="25"/>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26"/>
      <c r="AL44" s="219" t="str">
        <f t="shared" si="1"/>
        <v/>
      </c>
      <c r="AM44" s="219" t="str">
        <f t="shared" si="0"/>
        <v/>
      </c>
      <c r="AN44"/>
      <c r="AO44" s="213"/>
      <c r="AP44" s="206">
        <v>42</v>
      </c>
      <c r="AQ44" s="214"/>
      <c r="AR44" s="214"/>
      <c r="AS44" s="214"/>
      <c r="AT44" s="214"/>
      <c r="AU44" s="214"/>
      <c r="AV44" s="214"/>
      <c r="AW44" s="210" t="s">
        <v>3179</v>
      </c>
      <c r="AX44" s="210" t="s">
        <v>3180</v>
      </c>
      <c r="AY44" s="214"/>
      <c r="AZ44" s="214"/>
      <c r="BA44" s="210" t="s">
        <v>3181</v>
      </c>
      <c r="BB44" s="210" t="s">
        <v>3182</v>
      </c>
      <c r="BC44" s="210" t="s">
        <v>3183</v>
      </c>
      <c r="BD44" s="210" t="s">
        <v>3184</v>
      </c>
      <c r="BE44" s="220" t="s">
        <v>3185</v>
      </c>
      <c r="BF44" s="210" t="s">
        <v>3186</v>
      </c>
      <c r="BG44" s="214"/>
      <c r="BH44" s="214"/>
      <c r="BI44" s="210" t="s">
        <v>3187</v>
      </c>
      <c r="BJ44" s="210" t="s">
        <v>3188</v>
      </c>
      <c r="BK44" s="210" t="s">
        <v>3189</v>
      </c>
      <c r="BL44" s="214"/>
      <c r="BM44" s="214"/>
      <c r="BN44" s="210" t="s">
        <v>3190</v>
      </c>
      <c r="BO44" s="214"/>
      <c r="BP44" s="210" t="s">
        <v>3191</v>
      </c>
      <c r="BQ44" s="214"/>
      <c r="BR44" s="210" t="s">
        <v>3192</v>
      </c>
      <c r="BS44" s="210" t="s">
        <v>3193</v>
      </c>
      <c r="BT44" s="210" t="s">
        <v>3194</v>
      </c>
      <c r="BU44" s="210" t="s">
        <v>3195</v>
      </c>
      <c r="BV44" s="210" t="s">
        <v>3196</v>
      </c>
      <c r="BW44" s="213"/>
      <c r="BX44" s="213"/>
      <c r="BY44" s="213"/>
      <c r="BZ44" s="225"/>
      <c r="CA44" s="225"/>
      <c r="CB44" s="225"/>
      <c r="CC44" s="225"/>
      <c r="CD44" s="225"/>
      <c r="CE44" s="225"/>
      <c r="CF44" s="221" t="s">
        <v>3197</v>
      </c>
      <c r="CG44" s="221" t="s">
        <v>3198</v>
      </c>
      <c r="CH44" s="225"/>
      <c r="CI44" s="225"/>
      <c r="CJ44" s="221" t="s">
        <v>3199</v>
      </c>
      <c r="CK44" s="221" t="s">
        <v>3200</v>
      </c>
      <c r="CL44" s="221" t="s">
        <v>3201</v>
      </c>
      <c r="CM44" s="221" t="s">
        <v>3202</v>
      </c>
      <c r="CN44" s="222" t="s">
        <v>3203</v>
      </c>
      <c r="CO44" s="221" t="s">
        <v>3204</v>
      </c>
      <c r="CP44" s="225"/>
      <c r="CQ44" s="225"/>
      <c r="CR44" s="221" t="s">
        <v>3205</v>
      </c>
      <c r="CS44" s="221" t="s">
        <v>3206</v>
      </c>
      <c r="CT44" s="221" t="s">
        <v>3207</v>
      </c>
      <c r="CU44" s="225"/>
      <c r="CV44" s="225"/>
      <c r="CW44" s="221" t="s">
        <v>3208</v>
      </c>
      <c r="CX44" s="225"/>
      <c r="CY44" s="221" t="s">
        <v>3209</v>
      </c>
      <c r="CZ44" s="225"/>
      <c r="DA44" s="221" t="s">
        <v>3210</v>
      </c>
      <c r="DB44" s="221" t="s">
        <v>3211</v>
      </c>
      <c r="DC44" s="221" t="s">
        <v>3212</v>
      </c>
      <c r="DD44" s="221" t="s">
        <v>3213</v>
      </c>
      <c r="DE44" s="221" t="s">
        <v>3214</v>
      </c>
    </row>
    <row r="45" spans="2:109" ht="84" customHeight="1">
      <c r="B45" s="25"/>
      <c r="C45" s="246" t="s">
        <v>102</v>
      </c>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6"/>
      <c r="AL45" s="219" t="str">
        <f t="shared" si="1"/>
        <v/>
      </c>
      <c r="AM45" s="219" t="str">
        <f t="shared" si="0"/>
        <v/>
      </c>
      <c r="AN45"/>
      <c r="AO45" s="213"/>
      <c r="AP45" s="206">
        <v>43</v>
      </c>
      <c r="AQ45" s="214"/>
      <c r="AR45" s="214"/>
      <c r="AS45" s="214"/>
      <c r="AT45" s="214"/>
      <c r="AU45" s="214"/>
      <c r="AV45" s="214"/>
      <c r="AW45" s="210" t="s">
        <v>3215</v>
      </c>
      <c r="AX45" s="210" t="s">
        <v>3216</v>
      </c>
      <c r="AY45" s="214"/>
      <c r="AZ45" s="214"/>
      <c r="BA45" s="210" t="s">
        <v>3217</v>
      </c>
      <c r="BB45" s="210" t="s">
        <v>3218</v>
      </c>
      <c r="BC45" s="210" t="s">
        <v>3219</v>
      </c>
      <c r="BD45" s="210" t="s">
        <v>3220</v>
      </c>
      <c r="BE45" s="220" t="s">
        <v>3221</v>
      </c>
      <c r="BF45" s="210" t="s">
        <v>3222</v>
      </c>
      <c r="BG45" s="214"/>
      <c r="BH45" s="214"/>
      <c r="BI45" s="210" t="s">
        <v>3223</v>
      </c>
      <c r="BJ45" s="210" t="s">
        <v>3224</v>
      </c>
      <c r="BK45" s="210" t="s">
        <v>3225</v>
      </c>
      <c r="BL45" s="214"/>
      <c r="BM45" s="214"/>
      <c r="BN45" s="210" t="s">
        <v>3226</v>
      </c>
      <c r="BO45" s="214"/>
      <c r="BP45" s="210" t="s">
        <v>3227</v>
      </c>
      <c r="BQ45" s="214"/>
      <c r="BR45" s="210" t="s">
        <v>3228</v>
      </c>
      <c r="BS45" s="210" t="s">
        <v>3229</v>
      </c>
      <c r="BT45" s="210" t="s">
        <v>3230</v>
      </c>
      <c r="BU45" s="210" t="s">
        <v>3231</v>
      </c>
      <c r="BV45" s="210" t="s">
        <v>3232</v>
      </c>
      <c r="BW45" s="213"/>
      <c r="BX45" s="213"/>
      <c r="BY45" s="213"/>
      <c r="BZ45" s="225"/>
      <c r="CA45" s="225"/>
      <c r="CB45" s="225"/>
      <c r="CC45" s="225"/>
      <c r="CD45" s="225"/>
      <c r="CE45" s="225"/>
      <c r="CF45" s="221" t="s">
        <v>3233</v>
      </c>
      <c r="CG45" s="221" t="s">
        <v>3234</v>
      </c>
      <c r="CH45" s="225"/>
      <c r="CI45" s="225"/>
      <c r="CJ45" s="221" t="s">
        <v>3235</v>
      </c>
      <c r="CK45" s="221" t="s">
        <v>3236</v>
      </c>
      <c r="CL45" s="221" t="s">
        <v>3237</v>
      </c>
      <c r="CM45" s="221" t="s">
        <v>3238</v>
      </c>
      <c r="CN45" s="222" t="s">
        <v>3239</v>
      </c>
      <c r="CO45" s="221" t="s">
        <v>3240</v>
      </c>
      <c r="CP45" s="225"/>
      <c r="CQ45" s="225"/>
      <c r="CR45" s="221" t="s">
        <v>3241</v>
      </c>
      <c r="CS45" s="221" t="s">
        <v>3242</v>
      </c>
      <c r="CT45" s="221" t="s">
        <v>3243</v>
      </c>
      <c r="CU45" s="225"/>
      <c r="CV45" s="225"/>
      <c r="CW45" s="221" t="s">
        <v>3244</v>
      </c>
      <c r="CX45" s="225"/>
      <c r="CY45" s="221" t="s">
        <v>3245</v>
      </c>
      <c r="CZ45" s="225"/>
      <c r="DA45" s="221" t="s">
        <v>3246</v>
      </c>
      <c r="DB45" s="221" t="s">
        <v>3247</v>
      </c>
      <c r="DC45" s="221" t="s">
        <v>3248</v>
      </c>
      <c r="DD45" s="221" t="s">
        <v>3249</v>
      </c>
      <c r="DE45" s="221" t="s">
        <v>3250</v>
      </c>
    </row>
    <row r="46" spans="2:109" ht="6.75" customHeight="1">
      <c r="B46" s="25"/>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26"/>
      <c r="AL46" s="219" t="str">
        <f t="shared" si="1"/>
        <v/>
      </c>
      <c r="AM46" s="219" t="str">
        <f t="shared" si="0"/>
        <v/>
      </c>
      <c r="AN46"/>
      <c r="AO46" s="213"/>
      <c r="AP46" s="206">
        <v>44</v>
      </c>
      <c r="AQ46" s="214"/>
      <c r="AR46" s="214"/>
      <c r="AS46" s="214"/>
      <c r="AT46" s="214"/>
      <c r="AU46" s="214"/>
      <c r="AV46" s="214"/>
      <c r="AW46" s="210" t="s">
        <v>3251</v>
      </c>
      <c r="AX46" s="210" t="s">
        <v>3252</v>
      </c>
      <c r="AY46" s="214"/>
      <c r="AZ46" s="214"/>
      <c r="BA46" s="210" t="s">
        <v>3253</v>
      </c>
      <c r="BB46" s="210" t="s">
        <v>3254</v>
      </c>
      <c r="BC46" s="210" t="s">
        <v>3255</v>
      </c>
      <c r="BD46" s="210" t="s">
        <v>3256</v>
      </c>
      <c r="BE46" s="220" t="s">
        <v>3257</v>
      </c>
      <c r="BF46" s="210" t="s">
        <v>3258</v>
      </c>
      <c r="BG46" s="214"/>
      <c r="BH46" s="214"/>
      <c r="BI46" s="210" t="s">
        <v>3259</v>
      </c>
      <c r="BJ46" s="210" t="s">
        <v>3260</v>
      </c>
      <c r="BK46" s="210" t="s">
        <v>3261</v>
      </c>
      <c r="BL46" s="214"/>
      <c r="BM46" s="214"/>
      <c r="BN46" s="210" t="s">
        <v>3262</v>
      </c>
      <c r="BO46" s="214"/>
      <c r="BP46" s="210" t="s">
        <v>3263</v>
      </c>
      <c r="BQ46" s="214"/>
      <c r="BR46" s="210" t="s">
        <v>3264</v>
      </c>
      <c r="BS46" s="210" t="s">
        <v>3265</v>
      </c>
      <c r="BT46" s="210" t="s">
        <v>3266</v>
      </c>
      <c r="BU46" s="210" t="s">
        <v>3267</v>
      </c>
      <c r="BV46" s="210" t="s">
        <v>3268</v>
      </c>
      <c r="BW46" s="213"/>
      <c r="BX46" s="213"/>
      <c r="BY46" s="213"/>
      <c r="BZ46" s="225"/>
      <c r="CA46" s="225"/>
      <c r="CB46" s="225"/>
      <c r="CC46" s="225"/>
      <c r="CD46" s="225"/>
      <c r="CE46" s="225"/>
      <c r="CF46" s="221" t="s">
        <v>3269</v>
      </c>
      <c r="CG46" s="221" t="s">
        <v>3270</v>
      </c>
      <c r="CH46" s="225"/>
      <c r="CI46" s="225"/>
      <c r="CJ46" s="221" t="s">
        <v>3210</v>
      </c>
      <c r="CK46" s="221" t="s">
        <v>3271</v>
      </c>
      <c r="CL46" s="221" t="s">
        <v>3272</v>
      </c>
      <c r="CM46" s="221" t="s">
        <v>3273</v>
      </c>
      <c r="CN46" s="222" t="s">
        <v>3274</v>
      </c>
      <c r="CO46" s="221" t="s">
        <v>3275</v>
      </c>
      <c r="CP46" s="225"/>
      <c r="CQ46" s="225"/>
      <c r="CR46" s="221" t="s">
        <v>3276</v>
      </c>
      <c r="CS46" s="223" t="s">
        <v>3277</v>
      </c>
      <c r="CT46" s="221" t="s">
        <v>3278</v>
      </c>
      <c r="CU46" s="225"/>
      <c r="CV46" s="225"/>
      <c r="CW46" s="221" t="s">
        <v>3279</v>
      </c>
      <c r="CX46" s="225"/>
      <c r="CY46" s="221" t="s">
        <v>3280</v>
      </c>
      <c r="CZ46" s="225"/>
      <c r="DA46" s="221" t="s">
        <v>3281</v>
      </c>
      <c r="DB46" s="221" t="s">
        <v>3282</v>
      </c>
      <c r="DC46" s="221" t="s">
        <v>3283</v>
      </c>
      <c r="DD46" s="221" t="s">
        <v>3284</v>
      </c>
      <c r="DE46" s="221" t="s">
        <v>3285</v>
      </c>
    </row>
    <row r="47" spans="2:109" ht="72" customHeight="1">
      <c r="B47" s="25"/>
      <c r="C47" s="246" t="s">
        <v>103</v>
      </c>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6"/>
      <c r="AL47" s="219" t="str">
        <f t="shared" si="1"/>
        <v/>
      </c>
      <c r="AM47" s="219" t="str">
        <f t="shared" si="0"/>
        <v/>
      </c>
      <c r="AN47"/>
      <c r="AO47" s="213"/>
      <c r="AP47" s="206">
        <v>45</v>
      </c>
      <c r="AQ47" s="214"/>
      <c r="AR47" s="214"/>
      <c r="AS47" s="214"/>
      <c r="AT47" s="214"/>
      <c r="AU47" s="214"/>
      <c r="AV47" s="214"/>
      <c r="AW47" s="210" t="s">
        <v>3286</v>
      </c>
      <c r="AX47" s="210" t="s">
        <v>3287</v>
      </c>
      <c r="AY47" s="214"/>
      <c r="AZ47" s="214"/>
      <c r="BA47" s="210" t="s">
        <v>3288</v>
      </c>
      <c r="BB47" s="210" t="s">
        <v>3289</v>
      </c>
      <c r="BC47" s="210" t="s">
        <v>3290</v>
      </c>
      <c r="BD47" s="210" t="s">
        <v>3291</v>
      </c>
      <c r="BE47" s="220" t="s">
        <v>3292</v>
      </c>
      <c r="BF47" s="210" t="s">
        <v>3293</v>
      </c>
      <c r="BG47" s="214"/>
      <c r="BH47" s="214"/>
      <c r="BI47" s="210" t="s">
        <v>3294</v>
      </c>
      <c r="BJ47" s="210" t="s">
        <v>3295</v>
      </c>
      <c r="BK47" s="210" t="s">
        <v>3296</v>
      </c>
      <c r="BL47" s="214"/>
      <c r="BM47" s="214"/>
      <c r="BN47" s="210" t="s">
        <v>3297</v>
      </c>
      <c r="BO47" s="214"/>
      <c r="BP47" s="210" t="s">
        <v>3298</v>
      </c>
      <c r="BQ47" s="214"/>
      <c r="BR47" s="214">
        <v>28099</v>
      </c>
      <c r="BS47" s="210" t="s">
        <v>3299</v>
      </c>
      <c r="BT47" s="210" t="s">
        <v>3300</v>
      </c>
      <c r="BU47" s="210" t="s">
        <v>3301</v>
      </c>
      <c r="BV47" s="210" t="s">
        <v>3302</v>
      </c>
      <c r="BW47" s="213"/>
      <c r="BX47" s="213"/>
      <c r="BY47" s="213"/>
      <c r="BZ47" s="225"/>
      <c r="CA47" s="225"/>
      <c r="CB47" s="225"/>
      <c r="CC47" s="225"/>
      <c r="CD47" s="225"/>
      <c r="CE47" s="225"/>
      <c r="CF47" s="221" t="s">
        <v>3303</v>
      </c>
      <c r="CG47" s="221" t="s">
        <v>2231</v>
      </c>
      <c r="CH47" s="225"/>
      <c r="CI47" s="225"/>
      <c r="CJ47" s="221" t="s">
        <v>3246</v>
      </c>
      <c r="CK47" s="221" t="s">
        <v>3304</v>
      </c>
      <c r="CL47" s="221" t="s">
        <v>3305</v>
      </c>
      <c r="CM47" s="221" t="s">
        <v>3306</v>
      </c>
      <c r="CN47" s="222" t="s">
        <v>3307</v>
      </c>
      <c r="CO47" s="221" t="s">
        <v>2081</v>
      </c>
      <c r="CP47" s="225"/>
      <c r="CQ47" s="225"/>
      <c r="CR47" s="221" t="s">
        <v>3308</v>
      </c>
      <c r="CS47" s="221" t="s">
        <v>3309</v>
      </c>
      <c r="CT47" s="221" t="s">
        <v>3310</v>
      </c>
      <c r="CU47" s="225"/>
      <c r="CV47" s="225"/>
      <c r="CW47" s="221" t="s">
        <v>3311</v>
      </c>
      <c r="CX47" s="225"/>
      <c r="CY47" s="223" t="s">
        <v>3312</v>
      </c>
      <c r="CZ47" s="225"/>
      <c r="DA47" s="221" t="s">
        <v>357</v>
      </c>
      <c r="DB47" s="221" t="s">
        <v>3313</v>
      </c>
      <c r="DC47" s="221" t="s">
        <v>3314</v>
      </c>
      <c r="DD47" s="221" t="s">
        <v>3315</v>
      </c>
      <c r="DE47" s="221" t="s">
        <v>83</v>
      </c>
    </row>
    <row r="48" spans="2:109" ht="6.75" customHeight="1">
      <c r="B48" s="25"/>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26"/>
      <c r="AL48" s="219" t="str">
        <f t="shared" si="1"/>
        <v/>
      </c>
      <c r="AM48" s="219" t="str">
        <f t="shared" si="0"/>
        <v/>
      </c>
      <c r="AN48"/>
      <c r="AO48" s="213"/>
      <c r="AP48" s="206">
        <v>46</v>
      </c>
      <c r="AQ48" s="214"/>
      <c r="AR48" s="214"/>
      <c r="AS48" s="214"/>
      <c r="AT48" s="214"/>
      <c r="AU48" s="214"/>
      <c r="AV48" s="214"/>
      <c r="AW48" s="210" t="s">
        <v>3316</v>
      </c>
      <c r="AX48" s="210" t="s">
        <v>3317</v>
      </c>
      <c r="AY48" s="214"/>
      <c r="AZ48" s="214"/>
      <c r="BA48" s="210" t="s">
        <v>3318</v>
      </c>
      <c r="BB48" s="210" t="s">
        <v>3319</v>
      </c>
      <c r="BC48" s="210" t="s">
        <v>3320</v>
      </c>
      <c r="BD48" s="210" t="s">
        <v>3321</v>
      </c>
      <c r="BE48" s="220" t="s">
        <v>3322</v>
      </c>
      <c r="BF48" s="210" t="s">
        <v>3323</v>
      </c>
      <c r="BG48" s="214"/>
      <c r="BH48" s="214"/>
      <c r="BI48" s="210" t="s">
        <v>3324</v>
      </c>
      <c r="BJ48" s="210" t="s">
        <v>3325</v>
      </c>
      <c r="BK48" s="210" t="s">
        <v>3326</v>
      </c>
      <c r="BL48" s="214"/>
      <c r="BM48" s="214"/>
      <c r="BN48" s="210" t="s">
        <v>3327</v>
      </c>
      <c r="BO48" s="214"/>
      <c r="BP48" s="210" t="s">
        <v>3328</v>
      </c>
      <c r="BQ48" s="214"/>
      <c r="BR48" s="214"/>
      <c r="BS48" s="210" t="s">
        <v>3329</v>
      </c>
      <c r="BT48" s="210" t="s">
        <v>3330</v>
      </c>
      <c r="BU48" s="210" t="s">
        <v>3331</v>
      </c>
      <c r="BV48" s="210" t="s">
        <v>3332</v>
      </c>
      <c r="BW48" s="213"/>
      <c r="BX48" s="213"/>
      <c r="BY48" s="213"/>
      <c r="BZ48" s="225"/>
      <c r="CA48" s="225"/>
      <c r="CB48" s="225"/>
      <c r="CC48" s="225"/>
      <c r="CD48" s="225"/>
      <c r="CE48" s="225"/>
      <c r="CF48" s="221" t="s">
        <v>3333</v>
      </c>
      <c r="CG48" s="221" t="s">
        <v>3334</v>
      </c>
      <c r="CH48" s="225"/>
      <c r="CI48" s="225"/>
      <c r="CJ48" s="221" t="s">
        <v>3335</v>
      </c>
      <c r="CK48" s="221" t="s">
        <v>3336</v>
      </c>
      <c r="CL48" s="221" t="s">
        <v>3337</v>
      </c>
      <c r="CM48" s="221" t="s">
        <v>3338</v>
      </c>
      <c r="CN48" s="222" t="s">
        <v>3339</v>
      </c>
      <c r="CO48" s="221" t="s">
        <v>3340</v>
      </c>
      <c r="CP48" s="225"/>
      <c r="CQ48" s="225"/>
      <c r="CR48" s="221" t="s">
        <v>3341</v>
      </c>
      <c r="CS48" s="221" t="s">
        <v>3342</v>
      </c>
      <c r="CT48" s="221" t="s">
        <v>3343</v>
      </c>
      <c r="CU48" s="225"/>
      <c r="CV48" s="225"/>
      <c r="CW48" s="221" t="s">
        <v>3344</v>
      </c>
      <c r="CX48" s="225"/>
      <c r="CY48" s="221" t="s">
        <v>3345</v>
      </c>
      <c r="CZ48" s="225"/>
      <c r="DA48" s="225"/>
      <c r="DB48" s="221" t="s">
        <v>1530</v>
      </c>
      <c r="DC48" s="221" t="s">
        <v>3346</v>
      </c>
      <c r="DD48" s="221" t="s">
        <v>3347</v>
      </c>
      <c r="DE48" s="221" t="s">
        <v>3348</v>
      </c>
    </row>
    <row r="49" spans="2:109" s="9" customFormat="1" ht="48" customHeight="1">
      <c r="B49" s="29"/>
      <c r="C49" s="246" t="s">
        <v>104</v>
      </c>
      <c r="D49" s="231"/>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30"/>
      <c r="AL49" s="219" t="str">
        <f t="shared" si="1"/>
        <v/>
      </c>
      <c r="AM49" s="219" t="str">
        <f t="shared" si="0"/>
        <v/>
      </c>
      <c r="AN49"/>
      <c r="AO49" s="213"/>
      <c r="AP49" s="206">
        <v>47</v>
      </c>
      <c r="AQ49" s="214"/>
      <c r="AR49" s="214"/>
      <c r="AS49" s="214"/>
      <c r="AT49" s="214"/>
      <c r="AU49" s="214"/>
      <c r="AV49" s="214"/>
      <c r="AW49" s="210" t="s">
        <v>3349</v>
      </c>
      <c r="AX49" s="210" t="s">
        <v>3350</v>
      </c>
      <c r="AY49" s="214"/>
      <c r="AZ49" s="214"/>
      <c r="BA49" s="210" t="s">
        <v>3351</v>
      </c>
      <c r="BB49" s="210" t="s">
        <v>3352</v>
      </c>
      <c r="BC49" s="210" t="s">
        <v>3353</v>
      </c>
      <c r="BD49" s="210" t="s">
        <v>3354</v>
      </c>
      <c r="BE49" s="220" t="s">
        <v>3355</v>
      </c>
      <c r="BF49" s="210" t="s">
        <v>3356</v>
      </c>
      <c r="BG49" s="214"/>
      <c r="BH49" s="214"/>
      <c r="BI49" s="210" t="s">
        <v>3357</v>
      </c>
      <c r="BJ49" s="210" t="s">
        <v>3358</v>
      </c>
      <c r="BK49" s="210" t="s">
        <v>3359</v>
      </c>
      <c r="BL49" s="214"/>
      <c r="BM49" s="214"/>
      <c r="BN49" s="210" t="s">
        <v>3360</v>
      </c>
      <c r="BO49" s="214"/>
      <c r="BP49" s="210" t="s">
        <v>3361</v>
      </c>
      <c r="BQ49" s="214"/>
      <c r="BR49" s="214"/>
      <c r="BS49" s="210" t="s">
        <v>3362</v>
      </c>
      <c r="BT49" s="210" t="s">
        <v>3363</v>
      </c>
      <c r="BU49" s="210" t="s">
        <v>3364</v>
      </c>
      <c r="BV49" s="210" t="s">
        <v>3365</v>
      </c>
      <c r="BW49" s="213"/>
      <c r="BX49" s="213"/>
      <c r="BY49" s="213"/>
      <c r="BZ49" s="225"/>
      <c r="CA49" s="225"/>
      <c r="CB49" s="225"/>
      <c r="CC49" s="225"/>
      <c r="CD49" s="225"/>
      <c r="CE49" s="225"/>
      <c r="CF49" s="221" t="s">
        <v>3366</v>
      </c>
      <c r="CG49" s="221" t="s">
        <v>58</v>
      </c>
      <c r="CH49" s="225"/>
      <c r="CI49" s="225"/>
      <c r="CJ49" s="221" t="s">
        <v>3367</v>
      </c>
      <c r="CK49" s="221" t="s">
        <v>3368</v>
      </c>
      <c r="CL49" s="221" t="s">
        <v>3369</v>
      </c>
      <c r="CM49" s="221" t="s">
        <v>3370</v>
      </c>
      <c r="CN49" s="222" t="s">
        <v>3371</v>
      </c>
      <c r="CO49" s="221" t="s">
        <v>2129</v>
      </c>
      <c r="CP49" s="225"/>
      <c r="CQ49" s="225"/>
      <c r="CR49" s="221" t="s">
        <v>3372</v>
      </c>
      <c r="CS49" s="221" t="s">
        <v>3373</v>
      </c>
      <c r="CT49" s="221" t="s">
        <v>3374</v>
      </c>
      <c r="CU49" s="225"/>
      <c r="CV49" s="225"/>
      <c r="CW49" s="221" t="s">
        <v>3375</v>
      </c>
      <c r="CX49" s="225"/>
      <c r="CY49" s="221" t="s">
        <v>3376</v>
      </c>
      <c r="CZ49" s="225"/>
      <c r="DA49" s="225"/>
      <c r="DB49" s="221" t="s">
        <v>1710</v>
      </c>
      <c r="DC49" s="221" t="s">
        <v>3377</v>
      </c>
      <c r="DD49" s="221" t="s">
        <v>3378</v>
      </c>
      <c r="DE49" s="221" t="s">
        <v>3379</v>
      </c>
    </row>
    <row r="50" spans="2:109" s="9" customFormat="1" ht="6.75" customHeight="1">
      <c r="B50" s="29"/>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30"/>
      <c r="AL50" s="219" t="str">
        <f t="shared" si="1"/>
        <v/>
      </c>
      <c r="AM50" s="219" t="str">
        <f t="shared" si="0"/>
        <v/>
      </c>
      <c r="AN50"/>
      <c r="AO50" s="213"/>
      <c r="AP50" s="206">
        <v>48</v>
      </c>
      <c r="AQ50" s="214"/>
      <c r="AR50" s="214"/>
      <c r="AS50" s="214"/>
      <c r="AT50" s="214"/>
      <c r="AU50" s="214"/>
      <c r="AV50" s="214"/>
      <c r="AW50" s="210" t="s">
        <v>3380</v>
      </c>
      <c r="AX50" s="210" t="s">
        <v>3381</v>
      </c>
      <c r="AY50" s="214"/>
      <c r="AZ50" s="214"/>
      <c r="BA50" s="214">
        <v>11099</v>
      </c>
      <c r="BB50" s="210" t="s">
        <v>3382</v>
      </c>
      <c r="BC50" s="210" t="s">
        <v>3383</v>
      </c>
      <c r="BD50" s="210" t="s">
        <v>3384</v>
      </c>
      <c r="BE50" s="220" t="s">
        <v>3385</v>
      </c>
      <c r="BF50" s="210" t="s">
        <v>3386</v>
      </c>
      <c r="BG50" s="214"/>
      <c r="BH50" s="214"/>
      <c r="BI50" s="210" t="s">
        <v>3387</v>
      </c>
      <c r="BJ50" s="210" t="s">
        <v>3388</v>
      </c>
      <c r="BK50" s="210" t="s">
        <v>3389</v>
      </c>
      <c r="BL50" s="214"/>
      <c r="BM50" s="214"/>
      <c r="BN50" s="210" t="s">
        <v>3390</v>
      </c>
      <c r="BO50" s="214"/>
      <c r="BP50" s="210" t="s">
        <v>3391</v>
      </c>
      <c r="BQ50" s="214"/>
      <c r="BR50" s="214"/>
      <c r="BS50" s="210" t="s">
        <v>3392</v>
      </c>
      <c r="BT50" s="210" t="s">
        <v>3393</v>
      </c>
      <c r="BU50" s="210" t="s">
        <v>3394</v>
      </c>
      <c r="BV50" s="210" t="s">
        <v>3395</v>
      </c>
      <c r="BW50" s="213"/>
      <c r="BX50" s="213"/>
      <c r="BY50" s="213"/>
      <c r="BZ50" s="225"/>
      <c r="CA50" s="225"/>
      <c r="CB50" s="225"/>
      <c r="CC50" s="225"/>
      <c r="CD50" s="225"/>
      <c r="CE50" s="225"/>
      <c r="CF50" s="221" t="s">
        <v>3396</v>
      </c>
      <c r="CG50" s="221" t="s">
        <v>3397</v>
      </c>
      <c r="CH50" s="225"/>
      <c r="CI50" s="225"/>
      <c r="CJ50" s="221" t="s">
        <v>357</v>
      </c>
      <c r="CK50" s="221" t="s">
        <v>3398</v>
      </c>
      <c r="CL50" s="221" t="s">
        <v>3399</v>
      </c>
      <c r="CM50" s="221" t="s">
        <v>3400</v>
      </c>
      <c r="CN50" s="222" t="s">
        <v>3401</v>
      </c>
      <c r="CO50" s="221" t="s">
        <v>3402</v>
      </c>
      <c r="CP50" s="225"/>
      <c r="CQ50" s="225"/>
      <c r="CR50" s="221" t="s">
        <v>48</v>
      </c>
      <c r="CS50" s="221" t="s">
        <v>3403</v>
      </c>
      <c r="CT50" s="221" t="s">
        <v>2691</v>
      </c>
      <c r="CU50" s="225"/>
      <c r="CV50" s="225"/>
      <c r="CW50" s="221" t="s">
        <v>3404</v>
      </c>
      <c r="CX50" s="225"/>
      <c r="CY50" s="221" t="s">
        <v>3405</v>
      </c>
      <c r="CZ50" s="225"/>
      <c r="DA50" s="225"/>
      <c r="DB50" s="221" t="s">
        <v>1706</v>
      </c>
      <c r="DC50" s="221" t="s">
        <v>3406</v>
      </c>
      <c r="DD50" s="221" t="s">
        <v>3407</v>
      </c>
      <c r="DE50" s="221" t="s">
        <v>3408</v>
      </c>
    </row>
    <row r="51" spans="2:109" ht="36" customHeight="1">
      <c r="B51" s="25"/>
      <c r="C51" s="246" t="s">
        <v>105</v>
      </c>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6"/>
      <c r="AL51" s="219" t="str">
        <f t="shared" si="1"/>
        <v/>
      </c>
      <c r="AM51" s="219" t="str">
        <f t="shared" si="0"/>
        <v/>
      </c>
      <c r="AN51"/>
      <c r="AO51" s="213"/>
      <c r="AP51" s="206">
        <v>49</v>
      </c>
      <c r="AQ51" s="214"/>
      <c r="AR51" s="214"/>
      <c r="AS51" s="214"/>
      <c r="AT51" s="214"/>
      <c r="AU51" s="214"/>
      <c r="AV51" s="214"/>
      <c r="AW51" s="210" t="s">
        <v>3409</v>
      </c>
      <c r="AX51" s="210" t="s">
        <v>3410</v>
      </c>
      <c r="AY51" s="214"/>
      <c r="AZ51" s="214"/>
      <c r="BA51" s="214"/>
      <c r="BB51" s="210" t="s">
        <v>3411</v>
      </c>
      <c r="BC51" s="210" t="s">
        <v>3412</v>
      </c>
      <c r="BD51" s="210" t="s">
        <v>3413</v>
      </c>
      <c r="BE51" s="220" t="s">
        <v>3414</v>
      </c>
      <c r="BF51" s="210" t="s">
        <v>3415</v>
      </c>
      <c r="BG51" s="214"/>
      <c r="BH51" s="214"/>
      <c r="BI51" s="210" t="s">
        <v>3416</v>
      </c>
      <c r="BJ51" s="210" t="s">
        <v>3417</v>
      </c>
      <c r="BK51" s="210" t="s">
        <v>3418</v>
      </c>
      <c r="BL51" s="214"/>
      <c r="BM51" s="214"/>
      <c r="BN51" s="210" t="s">
        <v>3419</v>
      </c>
      <c r="BO51" s="214"/>
      <c r="BP51" s="210" t="s">
        <v>3420</v>
      </c>
      <c r="BQ51" s="214"/>
      <c r="BR51" s="214"/>
      <c r="BS51" s="210" t="s">
        <v>3421</v>
      </c>
      <c r="BT51" s="210" t="s">
        <v>3422</v>
      </c>
      <c r="BU51" s="210" t="s">
        <v>3423</v>
      </c>
      <c r="BV51" s="210" t="s">
        <v>3424</v>
      </c>
      <c r="BW51" s="213"/>
      <c r="BX51" s="213"/>
      <c r="BY51" s="213"/>
      <c r="BZ51" s="225"/>
      <c r="CA51" s="225"/>
      <c r="CB51" s="225"/>
      <c r="CC51" s="225"/>
      <c r="CD51" s="225"/>
      <c r="CE51" s="225"/>
      <c r="CF51" s="221" t="s">
        <v>2129</v>
      </c>
      <c r="CG51" s="221" t="s">
        <v>3425</v>
      </c>
      <c r="CH51" s="225"/>
      <c r="CI51" s="225"/>
      <c r="CJ51" s="225"/>
      <c r="CK51" s="221" t="s">
        <v>3426</v>
      </c>
      <c r="CL51" s="221" t="s">
        <v>3427</v>
      </c>
      <c r="CM51" s="221" t="s">
        <v>1563</v>
      </c>
      <c r="CN51" s="222" t="s">
        <v>3428</v>
      </c>
      <c r="CO51" s="221" t="s">
        <v>2333</v>
      </c>
      <c r="CP51" s="225"/>
      <c r="CQ51" s="225"/>
      <c r="CR51" s="221" t="s">
        <v>2818</v>
      </c>
      <c r="CS51" s="221" t="s">
        <v>3429</v>
      </c>
      <c r="CT51" s="221" t="s">
        <v>3430</v>
      </c>
      <c r="CU51" s="225"/>
      <c r="CV51" s="225"/>
      <c r="CW51" s="221" t="s">
        <v>3431</v>
      </c>
      <c r="CX51" s="225"/>
      <c r="CY51" s="221" t="s">
        <v>3432</v>
      </c>
      <c r="CZ51" s="225"/>
      <c r="DA51" s="225"/>
      <c r="DB51" s="221" t="s">
        <v>3433</v>
      </c>
      <c r="DC51" s="221" t="s">
        <v>3434</v>
      </c>
      <c r="DD51" s="221" t="s">
        <v>3435</v>
      </c>
      <c r="DE51" s="221" t="s">
        <v>3436</v>
      </c>
    </row>
    <row r="52" spans="2:109" ht="6.75" customHeight="1">
      <c r="B52" s="25"/>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26"/>
      <c r="AL52" s="219" t="str">
        <f t="shared" si="1"/>
        <v/>
      </c>
      <c r="AM52" s="219" t="str">
        <f t="shared" si="0"/>
        <v/>
      </c>
      <c r="AN52"/>
      <c r="AO52" s="213"/>
      <c r="AP52" s="206">
        <v>50</v>
      </c>
      <c r="AQ52" s="214"/>
      <c r="AR52" s="214"/>
      <c r="AS52" s="214"/>
      <c r="AT52" s="214"/>
      <c r="AU52" s="214"/>
      <c r="AV52" s="214"/>
      <c r="AW52" s="210" t="s">
        <v>3437</v>
      </c>
      <c r="AX52" s="210" t="s">
        <v>3438</v>
      </c>
      <c r="AY52" s="214"/>
      <c r="AZ52" s="214"/>
      <c r="BA52" s="214"/>
      <c r="BB52" s="210" t="s">
        <v>3439</v>
      </c>
      <c r="BC52" s="210" t="s">
        <v>3440</v>
      </c>
      <c r="BD52" s="210" t="s">
        <v>3441</v>
      </c>
      <c r="BE52" s="220" t="s">
        <v>3442</v>
      </c>
      <c r="BF52" s="210" t="s">
        <v>3443</v>
      </c>
      <c r="BG52" s="214"/>
      <c r="BH52" s="214"/>
      <c r="BI52" s="210" t="s">
        <v>3444</v>
      </c>
      <c r="BJ52" s="210" t="s">
        <v>3445</v>
      </c>
      <c r="BK52" s="210" t="s">
        <v>3446</v>
      </c>
      <c r="BL52" s="214"/>
      <c r="BM52" s="214"/>
      <c r="BN52" s="210" t="s">
        <v>3447</v>
      </c>
      <c r="BO52" s="214"/>
      <c r="BP52" s="210" t="s">
        <v>3448</v>
      </c>
      <c r="BQ52" s="214"/>
      <c r="BR52" s="214"/>
      <c r="BS52" s="210" t="s">
        <v>3449</v>
      </c>
      <c r="BT52" s="210" t="s">
        <v>3450</v>
      </c>
      <c r="BU52" s="210" t="s">
        <v>3451</v>
      </c>
      <c r="BV52" s="210" t="s">
        <v>3452</v>
      </c>
      <c r="BW52" s="213"/>
      <c r="BX52" s="213"/>
      <c r="BY52" s="213"/>
      <c r="BZ52" s="225"/>
      <c r="CA52" s="225"/>
      <c r="CB52" s="225"/>
      <c r="CC52" s="225"/>
      <c r="CD52" s="225"/>
      <c r="CE52" s="225"/>
      <c r="CF52" s="221" t="s">
        <v>3453</v>
      </c>
      <c r="CG52" s="221" t="s">
        <v>3454</v>
      </c>
      <c r="CH52" s="225"/>
      <c r="CI52" s="225"/>
      <c r="CJ52" s="225"/>
      <c r="CK52" s="221" t="s">
        <v>3455</v>
      </c>
      <c r="CL52" s="221" t="s">
        <v>3456</v>
      </c>
      <c r="CM52" s="221" t="s">
        <v>3457</v>
      </c>
      <c r="CN52" s="222" t="s">
        <v>3458</v>
      </c>
      <c r="CO52" s="221" t="s">
        <v>3459</v>
      </c>
      <c r="CP52" s="225"/>
      <c r="CQ52" s="225"/>
      <c r="CR52" s="221" t="s">
        <v>3460</v>
      </c>
      <c r="CS52" s="221" t="s">
        <v>3461</v>
      </c>
      <c r="CT52" s="221" t="s">
        <v>3462</v>
      </c>
      <c r="CU52" s="225"/>
      <c r="CV52" s="225"/>
      <c r="CW52" s="221" t="s">
        <v>3463</v>
      </c>
      <c r="CX52" s="225"/>
      <c r="CY52" s="221" t="s">
        <v>3464</v>
      </c>
      <c r="CZ52" s="225"/>
      <c r="DA52" s="225"/>
      <c r="DB52" s="221" t="s">
        <v>3465</v>
      </c>
      <c r="DC52" s="221" t="s">
        <v>3466</v>
      </c>
      <c r="DD52" s="221" t="s">
        <v>3467</v>
      </c>
      <c r="DE52" s="221" t="s">
        <v>3468</v>
      </c>
    </row>
    <row r="53" spans="2:109" ht="72" customHeight="1">
      <c r="B53" s="25"/>
      <c r="C53" s="246" t="s">
        <v>106</v>
      </c>
      <c r="D53" s="231"/>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6"/>
      <c r="AL53" s="219" t="str">
        <f t="shared" si="1"/>
        <v/>
      </c>
      <c r="AM53" s="219" t="str">
        <f t="shared" si="0"/>
        <v/>
      </c>
      <c r="AN53"/>
      <c r="AO53" s="213"/>
      <c r="AP53" s="206">
        <v>51</v>
      </c>
      <c r="AQ53" s="214"/>
      <c r="AR53" s="214"/>
      <c r="AS53" s="214"/>
      <c r="AT53" s="214"/>
      <c r="AU53" s="214"/>
      <c r="AV53" s="214"/>
      <c r="AW53" s="210" t="s">
        <v>3469</v>
      </c>
      <c r="AX53" s="210" t="s">
        <v>3470</v>
      </c>
      <c r="AY53" s="214"/>
      <c r="AZ53" s="214"/>
      <c r="BA53" s="214"/>
      <c r="BB53" s="210" t="s">
        <v>3471</v>
      </c>
      <c r="BC53" s="210" t="s">
        <v>3472</v>
      </c>
      <c r="BD53" s="210" t="s">
        <v>3473</v>
      </c>
      <c r="BE53" s="220" t="s">
        <v>3474</v>
      </c>
      <c r="BF53" s="210" t="s">
        <v>3475</v>
      </c>
      <c r="BG53" s="214"/>
      <c r="BH53" s="214"/>
      <c r="BI53" s="210" t="s">
        <v>3476</v>
      </c>
      <c r="BJ53" s="210" t="s">
        <v>3477</v>
      </c>
      <c r="BK53" s="210" t="s">
        <v>3478</v>
      </c>
      <c r="BL53" s="214"/>
      <c r="BM53" s="214"/>
      <c r="BN53" s="210" t="s">
        <v>3479</v>
      </c>
      <c r="BO53" s="214"/>
      <c r="BP53" s="210" t="s">
        <v>3480</v>
      </c>
      <c r="BQ53" s="214"/>
      <c r="BR53" s="214"/>
      <c r="BS53" s="210" t="s">
        <v>3481</v>
      </c>
      <c r="BT53" s="210" t="s">
        <v>3482</v>
      </c>
      <c r="BU53" s="210" t="s">
        <v>3483</v>
      </c>
      <c r="BV53" s="210" t="s">
        <v>3484</v>
      </c>
      <c r="BW53" s="213"/>
      <c r="BX53" s="213"/>
      <c r="BY53" s="213"/>
      <c r="BZ53" s="225"/>
      <c r="CA53" s="225"/>
      <c r="CB53" s="225"/>
      <c r="CC53" s="225"/>
      <c r="CD53" s="225"/>
      <c r="CE53" s="225"/>
      <c r="CF53" s="221" t="s">
        <v>3485</v>
      </c>
      <c r="CG53" s="221" t="s">
        <v>3486</v>
      </c>
      <c r="CH53" s="225"/>
      <c r="CI53" s="225"/>
      <c r="CJ53" s="225"/>
      <c r="CK53" s="221" t="s">
        <v>3487</v>
      </c>
      <c r="CL53" s="221" t="s">
        <v>3488</v>
      </c>
      <c r="CM53" s="221" t="s">
        <v>3489</v>
      </c>
      <c r="CN53" s="222" t="s">
        <v>3490</v>
      </c>
      <c r="CO53" s="221" t="s">
        <v>3491</v>
      </c>
      <c r="CP53" s="225"/>
      <c r="CQ53" s="225"/>
      <c r="CR53" s="221" t="s">
        <v>3492</v>
      </c>
      <c r="CS53" s="221" t="s">
        <v>3493</v>
      </c>
      <c r="CT53" s="221" t="s">
        <v>3494</v>
      </c>
      <c r="CU53" s="225"/>
      <c r="CV53" s="225"/>
      <c r="CW53" s="221" t="s">
        <v>3495</v>
      </c>
      <c r="CX53" s="225"/>
      <c r="CY53" s="221" t="s">
        <v>2496</v>
      </c>
      <c r="CZ53" s="225"/>
      <c r="DA53" s="225"/>
      <c r="DB53" s="221" t="s">
        <v>3496</v>
      </c>
      <c r="DC53" s="221" t="s">
        <v>3497</v>
      </c>
      <c r="DD53" s="221" t="s">
        <v>3498</v>
      </c>
      <c r="DE53" s="221" t="s">
        <v>3499</v>
      </c>
    </row>
    <row r="54" spans="2:109" ht="6.75" customHeight="1">
      <c r="B54" s="25"/>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26"/>
      <c r="AL54" s="219" t="str">
        <f t="shared" si="1"/>
        <v/>
      </c>
      <c r="AM54" s="219" t="str">
        <f t="shared" si="0"/>
        <v/>
      </c>
      <c r="AN54"/>
      <c r="AO54" s="213"/>
      <c r="AP54" s="206">
        <v>52</v>
      </c>
      <c r="AQ54" s="214"/>
      <c r="AR54" s="214"/>
      <c r="AS54" s="214"/>
      <c r="AT54" s="214"/>
      <c r="AU54" s="214"/>
      <c r="AV54" s="214"/>
      <c r="AW54" s="210" t="s">
        <v>3500</v>
      </c>
      <c r="AX54" s="210" t="s">
        <v>3501</v>
      </c>
      <c r="AY54" s="214"/>
      <c r="AZ54" s="214"/>
      <c r="BA54" s="214"/>
      <c r="BB54" s="210" t="s">
        <v>3502</v>
      </c>
      <c r="BC54" s="210" t="s">
        <v>3503</v>
      </c>
      <c r="BD54" s="210" t="s">
        <v>3504</v>
      </c>
      <c r="BE54" s="220" t="s">
        <v>3505</v>
      </c>
      <c r="BF54" s="210" t="s">
        <v>3506</v>
      </c>
      <c r="BG54" s="214"/>
      <c r="BH54" s="214"/>
      <c r="BI54" s="210" t="s">
        <v>3507</v>
      </c>
      <c r="BJ54" s="210" t="s">
        <v>3508</v>
      </c>
      <c r="BK54" s="210" t="s">
        <v>3509</v>
      </c>
      <c r="BL54" s="214"/>
      <c r="BM54" s="214"/>
      <c r="BN54" s="210" t="s">
        <v>3510</v>
      </c>
      <c r="BO54" s="214"/>
      <c r="BP54" s="210" t="s">
        <v>3511</v>
      </c>
      <c r="BQ54" s="214"/>
      <c r="BR54" s="214"/>
      <c r="BS54" s="210" t="s">
        <v>3512</v>
      </c>
      <c r="BT54" s="210" t="s">
        <v>3513</v>
      </c>
      <c r="BU54" s="210" t="s">
        <v>3514</v>
      </c>
      <c r="BV54" s="210" t="s">
        <v>3515</v>
      </c>
      <c r="BW54" s="213"/>
      <c r="BX54" s="213"/>
      <c r="BY54" s="213"/>
      <c r="BZ54" s="225"/>
      <c r="CA54" s="225"/>
      <c r="CB54" s="225"/>
      <c r="CC54" s="225"/>
      <c r="CD54" s="225"/>
      <c r="CE54" s="225"/>
      <c r="CF54" s="221" t="s">
        <v>3516</v>
      </c>
      <c r="CG54" s="221" t="s">
        <v>2233</v>
      </c>
      <c r="CH54" s="225"/>
      <c r="CI54" s="225"/>
      <c r="CJ54" s="225"/>
      <c r="CK54" s="221" t="s">
        <v>3517</v>
      </c>
      <c r="CL54" s="221" t="s">
        <v>3518</v>
      </c>
      <c r="CM54" s="221" t="s">
        <v>3519</v>
      </c>
      <c r="CN54" s="222" t="s">
        <v>3520</v>
      </c>
      <c r="CO54" s="221" t="s">
        <v>3521</v>
      </c>
      <c r="CP54" s="225"/>
      <c r="CQ54" s="225"/>
      <c r="CR54" s="221" t="s">
        <v>3522</v>
      </c>
      <c r="CS54" s="221" t="s">
        <v>3523</v>
      </c>
      <c r="CT54" s="221" t="s">
        <v>3524</v>
      </c>
      <c r="CU54" s="225"/>
      <c r="CV54" s="225"/>
      <c r="CW54" s="221" t="s">
        <v>3097</v>
      </c>
      <c r="CX54" s="225"/>
      <c r="CY54" s="221" t="s">
        <v>2096</v>
      </c>
      <c r="CZ54" s="225"/>
      <c r="DA54" s="225"/>
      <c r="DB54" s="221" t="s">
        <v>3525</v>
      </c>
      <c r="DC54" s="221" t="s">
        <v>3526</v>
      </c>
      <c r="DD54" s="221" t="s">
        <v>3527</v>
      </c>
      <c r="DE54" s="221" t="s">
        <v>3528</v>
      </c>
    </row>
    <row r="55" spans="2:109" ht="60" customHeight="1">
      <c r="B55" s="25"/>
      <c r="C55" s="246" t="s">
        <v>107</v>
      </c>
      <c r="D55" s="231"/>
      <c r="E55" s="231"/>
      <c r="F55" s="231"/>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6"/>
      <c r="AL55" s="219" t="str">
        <f t="shared" si="1"/>
        <v/>
      </c>
      <c r="AM55" s="219" t="str">
        <f t="shared" si="0"/>
        <v/>
      </c>
      <c r="AN55"/>
      <c r="AO55" s="213"/>
      <c r="AP55" s="206">
        <v>53</v>
      </c>
      <c r="AQ55" s="214"/>
      <c r="AR55" s="214"/>
      <c r="AS55" s="214"/>
      <c r="AT55" s="214"/>
      <c r="AU55" s="214"/>
      <c r="AV55" s="214"/>
      <c r="AW55" s="210" t="s">
        <v>3529</v>
      </c>
      <c r="AX55" s="210" t="s">
        <v>3530</v>
      </c>
      <c r="AY55" s="214"/>
      <c r="AZ55" s="214"/>
      <c r="BA55" s="214"/>
      <c r="BB55" s="210" t="s">
        <v>3531</v>
      </c>
      <c r="BC55" s="210" t="s">
        <v>3532</v>
      </c>
      <c r="BD55" s="210" t="s">
        <v>3533</v>
      </c>
      <c r="BE55" s="220" t="s">
        <v>3534</v>
      </c>
      <c r="BF55" s="210" t="s">
        <v>3535</v>
      </c>
      <c r="BG55" s="214"/>
      <c r="BH55" s="214"/>
      <c r="BI55" s="214">
        <v>19099</v>
      </c>
      <c r="BJ55" s="210" t="s">
        <v>3536</v>
      </c>
      <c r="BK55" s="210" t="s">
        <v>3537</v>
      </c>
      <c r="BL55" s="214"/>
      <c r="BM55" s="214"/>
      <c r="BN55" s="210" t="s">
        <v>3538</v>
      </c>
      <c r="BO55" s="214"/>
      <c r="BP55" s="210" t="s">
        <v>3539</v>
      </c>
      <c r="BQ55" s="214"/>
      <c r="BR55" s="214"/>
      <c r="BS55" s="210" t="s">
        <v>3540</v>
      </c>
      <c r="BT55" s="210" t="s">
        <v>3541</v>
      </c>
      <c r="BU55" s="210" t="s">
        <v>3542</v>
      </c>
      <c r="BV55" s="210" t="s">
        <v>3543</v>
      </c>
      <c r="BW55" s="213"/>
      <c r="BX55" s="213"/>
      <c r="BY55" s="213"/>
      <c r="BZ55" s="225"/>
      <c r="CA55" s="225"/>
      <c r="CB55" s="225"/>
      <c r="CC55" s="225"/>
      <c r="CD55" s="225"/>
      <c r="CE55" s="225"/>
      <c r="CF55" s="221" t="s">
        <v>3544</v>
      </c>
      <c r="CG55" s="221" t="s">
        <v>3545</v>
      </c>
      <c r="CH55" s="225"/>
      <c r="CI55" s="225"/>
      <c r="CJ55" s="225"/>
      <c r="CK55" s="221" t="s">
        <v>3546</v>
      </c>
      <c r="CL55" s="221" t="s">
        <v>3547</v>
      </c>
      <c r="CM55" s="221" t="s">
        <v>3548</v>
      </c>
      <c r="CN55" s="222" t="s">
        <v>3549</v>
      </c>
      <c r="CO55" s="221" t="s">
        <v>1706</v>
      </c>
      <c r="CP55" s="225"/>
      <c r="CQ55" s="225"/>
      <c r="CR55" s="221" t="s">
        <v>357</v>
      </c>
      <c r="CS55" s="221" t="s">
        <v>3550</v>
      </c>
      <c r="CT55" s="221" t="s">
        <v>3551</v>
      </c>
      <c r="CU55" s="225"/>
      <c r="CV55" s="225"/>
      <c r="CW55" s="221" t="s">
        <v>3552</v>
      </c>
      <c r="CX55" s="225"/>
      <c r="CY55" s="221" t="s">
        <v>3553</v>
      </c>
      <c r="CZ55" s="225"/>
      <c r="DA55" s="225"/>
      <c r="DB55" s="221" t="s">
        <v>3554</v>
      </c>
      <c r="DC55" s="221" t="s">
        <v>3555</v>
      </c>
      <c r="DD55" s="221" t="s">
        <v>3556</v>
      </c>
      <c r="DE55" s="221" t="s">
        <v>3557</v>
      </c>
    </row>
    <row r="56" spans="2:109" ht="6.75" customHeight="1">
      <c r="B56" s="25"/>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26"/>
      <c r="AL56" s="219" t="str">
        <f t="shared" si="1"/>
        <v/>
      </c>
      <c r="AM56" s="219" t="str">
        <f t="shared" si="0"/>
        <v/>
      </c>
      <c r="AN56"/>
      <c r="AO56" s="213"/>
      <c r="AP56" s="206">
        <v>54</v>
      </c>
      <c r="AQ56" s="214"/>
      <c r="AR56" s="214"/>
      <c r="AS56" s="214"/>
      <c r="AT56" s="214"/>
      <c r="AU56" s="214"/>
      <c r="AV56" s="214"/>
      <c r="AW56" s="210" t="s">
        <v>3558</v>
      </c>
      <c r="AX56" s="210" t="s">
        <v>3559</v>
      </c>
      <c r="AY56" s="214"/>
      <c r="AZ56" s="214"/>
      <c r="BA56" s="214"/>
      <c r="BB56" s="210" t="s">
        <v>3560</v>
      </c>
      <c r="BC56" s="210" t="s">
        <v>3561</v>
      </c>
      <c r="BD56" s="210" t="s">
        <v>3562</v>
      </c>
      <c r="BE56" s="220" t="s">
        <v>3563</v>
      </c>
      <c r="BF56" s="210" t="s">
        <v>3564</v>
      </c>
      <c r="BG56" s="214"/>
      <c r="BH56" s="214"/>
      <c r="BI56" s="214"/>
      <c r="BJ56" s="210" t="s">
        <v>3565</v>
      </c>
      <c r="BK56" s="210" t="s">
        <v>3566</v>
      </c>
      <c r="BL56" s="214"/>
      <c r="BM56" s="214"/>
      <c r="BN56" s="210" t="s">
        <v>3567</v>
      </c>
      <c r="BO56" s="214"/>
      <c r="BP56" s="210" t="s">
        <v>3568</v>
      </c>
      <c r="BQ56" s="214"/>
      <c r="BR56" s="214"/>
      <c r="BS56" s="210" t="s">
        <v>3569</v>
      </c>
      <c r="BT56" s="210" t="s">
        <v>3570</v>
      </c>
      <c r="BU56" s="210" t="s">
        <v>3571</v>
      </c>
      <c r="BV56" s="210" t="s">
        <v>3572</v>
      </c>
      <c r="BW56" s="213"/>
      <c r="BX56" s="213"/>
      <c r="BY56" s="213"/>
      <c r="BZ56" s="225"/>
      <c r="CA56" s="225"/>
      <c r="CB56" s="225"/>
      <c r="CC56" s="225"/>
      <c r="CD56" s="225"/>
      <c r="CE56" s="225"/>
      <c r="CF56" s="221" t="s">
        <v>3573</v>
      </c>
      <c r="CG56" s="221" t="s">
        <v>3574</v>
      </c>
      <c r="CH56" s="225"/>
      <c r="CI56" s="225"/>
      <c r="CJ56" s="225"/>
      <c r="CK56" s="221" t="s">
        <v>3575</v>
      </c>
      <c r="CL56" s="221" t="s">
        <v>3576</v>
      </c>
      <c r="CM56" s="221" t="s">
        <v>3577</v>
      </c>
      <c r="CN56" s="222" t="s">
        <v>2664</v>
      </c>
      <c r="CO56" s="221" t="s">
        <v>3578</v>
      </c>
      <c r="CP56" s="225"/>
      <c r="CQ56" s="225"/>
      <c r="CR56" s="225"/>
      <c r="CS56" s="221" t="s">
        <v>3579</v>
      </c>
      <c r="CT56" s="221" t="s">
        <v>3580</v>
      </c>
      <c r="CU56" s="225"/>
      <c r="CV56" s="225"/>
      <c r="CW56" s="221" t="s">
        <v>3581</v>
      </c>
      <c r="CX56" s="225"/>
      <c r="CY56" s="221" t="s">
        <v>3582</v>
      </c>
      <c r="CZ56" s="225"/>
      <c r="DA56" s="225"/>
      <c r="DB56" s="221" t="s">
        <v>3583</v>
      </c>
      <c r="DC56" s="221" t="s">
        <v>3584</v>
      </c>
      <c r="DD56" s="221" t="s">
        <v>3585</v>
      </c>
      <c r="DE56" s="221" t="s">
        <v>3586</v>
      </c>
    </row>
    <row r="57" spans="2:109" ht="15" customHeight="1">
      <c r="B57" s="25"/>
      <c r="C57" s="246" t="s">
        <v>108</v>
      </c>
      <c r="D57" s="231"/>
      <c r="E57" s="231"/>
      <c r="F57" s="231"/>
      <c r="G57" s="231"/>
      <c r="H57" s="231"/>
      <c r="I57" s="231"/>
      <c r="J57" s="231"/>
      <c r="K57" s="231"/>
      <c r="L57" s="231"/>
      <c r="M57" s="231"/>
      <c r="N57" s="231"/>
      <c r="O57" s="231"/>
      <c r="P57" s="231"/>
      <c r="Q57" s="231"/>
      <c r="R57" s="231"/>
      <c r="S57" s="231"/>
      <c r="T57" s="231"/>
      <c r="U57" s="231"/>
      <c r="V57" s="231"/>
      <c r="W57" s="231"/>
      <c r="X57" s="231"/>
      <c r="Y57" s="231"/>
      <c r="Z57" s="231"/>
      <c r="AA57" s="231"/>
      <c r="AB57" s="231"/>
      <c r="AC57" s="231"/>
      <c r="AD57" s="26"/>
      <c r="AL57" s="219" t="str">
        <f t="shared" si="1"/>
        <v/>
      </c>
      <c r="AM57" s="219" t="str">
        <f t="shared" si="0"/>
        <v/>
      </c>
      <c r="AN57"/>
      <c r="AO57" s="213"/>
      <c r="AP57" s="206">
        <v>55</v>
      </c>
      <c r="AQ57" s="214"/>
      <c r="AR57" s="214"/>
      <c r="AS57" s="214"/>
      <c r="AT57" s="214"/>
      <c r="AU57" s="214"/>
      <c r="AV57" s="214"/>
      <c r="AW57" s="210" t="s">
        <v>3587</v>
      </c>
      <c r="AX57" s="210" t="s">
        <v>3588</v>
      </c>
      <c r="AY57" s="214"/>
      <c r="AZ57" s="214"/>
      <c r="BA57" s="214"/>
      <c r="BB57" s="210" t="s">
        <v>3589</v>
      </c>
      <c r="BC57" s="210" t="s">
        <v>3590</v>
      </c>
      <c r="BD57" s="210" t="s">
        <v>3591</v>
      </c>
      <c r="BE57" s="220" t="s">
        <v>3592</v>
      </c>
      <c r="BF57" s="210" t="s">
        <v>3593</v>
      </c>
      <c r="BG57" s="214"/>
      <c r="BH57" s="214"/>
      <c r="BI57" s="214"/>
      <c r="BJ57" s="210" t="s">
        <v>3594</v>
      </c>
      <c r="BK57" s="210" t="s">
        <v>3595</v>
      </c>
      <c r="BL57" s="214"/>
      <c r="BM57" s="214"/>
      <c r="BN57" s="210" t="s">
        <v>3596</v>
      </c>
      <c r="BO57" s="214"/>
      <c r="BP57" s="210" t="s">
        <v>3597</v>
      </c>
      <c r="BQ57" s="214"/>
      <c r="BR57" s="214"/>
      <c r="BS57" s="210" t="s">
        <v>3598</v>
      </c>
      <c r="BT57" s="210" t="s">
        <v>3599</v>
      </c>
      <c r="BU57" s="210" t="s">
        <v>3600</v>
      </c>
      <c r="BV57" s="210" t="s">
        <v>3601</v>
      </c>
      <c r="BW57" s="213"/>
      <c r="BX57" s="213"/>
      <c r="BY57" s="213"/>
      <c r="BZ57" s="225"/>
      <c r="CA57" s="225"/>
      <c r="CB57" s="225"/>
      <c r="CC57" s="225"/>
      <c r="CD57" s="225"/>
      <c r="CE57" s="225"/>
      <c r="CF57" s="221" t="s">
        <v>3060</v>
      </c>
      <c r="CG57" s="221" t="s">
        <v>3602</v>
      </c>
      <c r="CH57" s="225"/>
      <c r="CI57" s="225"/>
      <c r="CJ57" s="225"/>
      <c r="CK57" s="221" t="s">
        <v>3603</v>
      </c>
      <c r="CL57" s="221" t="s">
        <v>3604</v>
      </c>
      <c r="CM57" s="221" t="s">
        <v>3605</v>
      </c>
      <c r="CN57" s="222" t="s">
        <v>2974</v>
      </c>
      <c r="CO57" s="221" t="s">
        <v>58</v>
      </c>
      <c r="CP57" s="225"/>
      <c r="CQ57" s="225"/>
      <c r="CR57" s="225"/>
      <c r="CS57" s="221" t="s">
        <v>3606</v>
      </c>
      <c r="CT57" s="221" t="s">
        <v>3607</v>
      </c>
      <c r="CU57" s="225"/>
      <c r="CV57" s="225"/>
      <c r="CW57" s="221" t="s">
        <v>3608</v>
      </c>
      <c r="CX57" s="225"/>
      <c r="CY57" s="221" t="s">
        <v>3609</v>
      </c>
      <c r="CZ57" s="225"/>
      <c r="DA57" s="225"/>
      <c r="DB57" s="221" t="s">
        <v>3610</v>
      </c>
      <c r="DC57" s="221" t="s">
        <v>3611</v>
      </c>
      <c r="DD57" s="221" t="s">
        <v>3612</v>
      </c>
      <c r="DE57" s="221" t="s">
        <v>3097</v>
      </c>
    </row>
    <row r="58" spans="2:109" ht="6.75" customHeight="1">
      <c r="B58" s="25"/>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6"/>
      <c r="AL58" s="219" t="str">
        <f t="shared" si="1"/>
        <v/>
      </c>
      <c r="AM58" s="219" t="str">
        <f t="shared" si="0"/>
        <v/>
      </c>
      <c r="AN58"/>
      <c r="AO58" s="213"/>
      <c r="AP58" s="206">
        <v>56</v>
      </c>
      <c r="AQ58" s="214"/>
      <c r="AR58" s="214"/>
      <c r="AS58" s="214"/>
      <c r="AT58" s="214"/>
      <c r="AU58" s="214"/>
      <c r="AV58" s="214"/>
      <c r="AW58" s="210" t="s">
        <v>3613</v>
      </c>
      <c r="AX58" s="210" t="s">
        <v>3614</v>
      </c>
      <c r="AY58" s="214"/>
      <c r="AZ58" s="214"/>
      <c r="BA58" s="214"/>
      <c r="BB58" s="210" t="s">
        <v>3615</v>
      </c>
      <c r="BC58" s="210" t="s">
        <v>3616</v>
      </c>
      <c r="BD58" s="210" t="s">
        <v>3617</v>
      </c>
      <c r="BE58" s="220" t="s">
        <v>3618</v>
      </c>
      <c r="BF58" s="210" t="s">
        <v>3619</v>
      </c>
      <c r="BG58" s="214"/>
      <c r="BH58" s="214"/>
      <c r="BI58" s="214"/>
      <c r="BJ58" s="210" t="s">
        <v>3620</v>
      </c>
      <c r="BK58" s="210" t="s">
        <v>3621</v>
      </c>
      <c r="BL58" s="214"/>
      <c r="BM58" s="214"/>
      <c r="BN58" s="210" t="s">
        <v>3622</v>
      </c>
      <c r="BO58" s="214"/>
      <c r="BP58" s="210" t="s">
        <v>3623</v>
      </c>
      <c r="BQ58" s="214"/>
      <c r="BR58" s="214"/>
      <c r="BS58" s="210" t="s">
        <v>3624</v>
      </c>
      <c r="BT58" s="210" t="s">
        <v>3625</v>
      </c>
      <c r="BU58" s="210" t="s">
        <v>3626</v>
      </c>
      <c r="BV58" s="210" t="s">
        <v>3627</v>
      </c>
      <c r="BW58" s="213"/>
      <c r="BX58" s="213"/>
      <c r="BY58" s="213"/>
      <c r="BZ58" s="225"/>
      <c r="CA58" s="225"/>
      <c r="CB58" s="225"/>
      <c r="CC58" s="225"/>
      <c r="CD58" s="225"/>
      <c r="CE58" s="225"/>
      <c r="CF58" s="221" t="s">
        <v>3628</v>
      </c>
      <c r="CG58" s="221" t="s">
        <v>3629</v>
      </c>
      <c r="CH58" s="225"/>
      <c r="CI58" s="225"/>
      <c r="CJ58" s="225"/>
      <c r="CK58" s="221" t="s">
        <v>3630</v>
      </c>
      <c r="CL58" s="221" t="s">
        <v>3631</v>
      </c>
      <c r="CM58" s="221" t="s">
        <v>3022</v>
      </c>
      <c r="CN58" s="222" t="s">
        <v>3632</v>
      </c>
      <c r="CO58" s="221" t="s">
        <v>3633</v>
      </c>
      <c r="CP58" s="225"/>
      <c r="CQ58" s="225"/>
      <c r="CR58" s="225"/>
      <c r="CS58" s="221" t="s">
        <v>3634</v>
      </c>
      <c r="CT58" s="221" t="s">
        <v>3635</v>
      </c>
      <c r="CU58" s="225"/>
      <c r="CV58" s="225"/>
      <c r="CW58" s="221" t="s">
        <v>3086</v>
      </c>
      <c r="CX58" s="225"/>
      <c r="CY58" s="221" t="s">
        <v>3636</v>
      </c>
      <c r="CZ58" s="225"/>
      <c r="DA58" s="225"/>
      <c r="DB58" s="221" t="s">
        <v>3637</v>
      </c>
      <c r="DC58" s="221" t="s">
        <v>3638</v>
      </c>
      <c r="DD58" s="221" t="s">
        <v>3639</v>
      </c>
      <c r="DE58" s="221" t="s">
        <v>3640</v>
      </c>
    </row>
    <row r="59" spans="2:109" ht="84" customHeight="1">
      <c r="B59" s="25"/>
      <c r="C59" s="27"/>
      <c r="D59" s="246" t="s">
        <v>109</v>
      </c>
      <c r="E59" s="23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6"/>
      <c r="AL59" s="219" t="str">
        <f t="shared" si="1"/>
        <v/>
      </c>
      <c r="AM59" s="219" t="str">
        <f t="shared" si="0"/>
        <v/>
      </c>
      <c r="AN59"/>
      <c r="AO59" s="213"/>
      <c r="AP59" s="206">
        <v>57</v>
      </c>
      <c r="AQ59" s="214"/>
      <c r="AR59" s="214"/>
      <c r="AS59" s="214"/>
      <c r="AT59" s="214"/>
      <c r="AU59" s="214"/>
      <c r="AV59" s="214"/>
      <c r="AW59" s="210" t="s">
        <v>3641</v>
      </c>
      <c r="AX59" s="210" t="s">
        <v>3642</v>
      </c>
      <c r="AY59" s="214"/>
      <c r="AZ59" s="214"/>
      <c r="BA59" s="214"/>
      <c r="BB59" s="210" t="s">
        <v>3643</v>
      </c>
      <c r="BC59" s="210" t="s">
        <v>3644</v>
      </c>
      <c r="BD59" s="210" t="s">
        <v>3645</v>
      </c>
      <c r="BE59" s="220" t="s">
        <v>3646</v>
      </c>
      <c r="BF59" s="210" t="s">
        <v>3647</v>
      </c>
      <c r="BG59" s="214"/>
      <c r="BH59" s="214"/>
      <c r="BI59" s="214"/>
      <c r="BJ59" s="210" t="s">
        <v>3648</v>
      </c>
      <c r="BK59" s="210" t="s">
        <v>3649</v>
      </c>
      <c r="BL59" s="214"/>
      <c r="BM59" s="214"/>
      <c r="BN59" s="210" t="s">
        <v>3650</v>
      </c>
      <c r="BO59" s="214"/>
      <c r="BP59" s="210" t="s">
        <v>3651</v>
      </c>
      <c r="BQ59" s="214"/>
      <c r="BR59" s="214"/>
      <c r="BS59" s="210" t="s">
        <v>3652</v>
      </c>
      <c r="BT59" s="210" t="s">
        <v>3653</v>
      </c>
      <c r="BU59" s="210" t="s">
        <v>3654</v>
      </c>
      <c r="BV59" s="210" t="s">
        <v>3655</v>
      </c>
      <c r="BW59" s="213"/>
      <c r="BX59" s="213"/>
      <c r="BY59" s="213"/>
      <c r="BZ59" s="225"/>
      <c r="CA59" s="225"/>
      <c r="CB59" s="225"/>
      <c r="CC59" s="225"/>
      <c r="CD59" s="225"/>
      <c r="CE59" s="225"/>
      <c r="CF59" s="221" t="s">
        <v>3656</v>
      </c>
      <c r="CG59" s="221" t="s">
        <v>2096</v>
      </c>
      <c r="CH59" s="225"/>
      <c r="CI59" s="225"/>
      <c r="CJ59" s="225"/>
      <c r="CK59" s="221" t="s">
        <v>3657</v>
      </c>
      <c r="CL59" s="221" t="s">
        <v>3658</v>
      </c>
      <c r="CM59" s="221" t="s">
        <v>2091</v>
      </c>
      <c r="CN59" s="222" t="s">
        <v>58</v>
      </c>
      <c r="CO59" s="221" t="s">
        <v>3659</v>
      </c>
      <c r="CP59" s="225"/>
      <c r="CQ59" s="225"/>
      <c r="CR59" s="225"/>
      <c r="CS59" s="221" t="s">
        <v>3660</v>
      </c>
      <c r="CT59" s="221" t="s">
        <v>3661</v>
      </c>
      <c r="CU59" s="225"/>
      <c r="CV59" s="225"/>
      <c r="CW59" s="221" t="s">
        <v>3662</v>
      </c>
      <c r="CX59" s="225"/>
      <c r="CY59" s="221" t="s">
        <v>3663</v>
      </c>
      <c r="CZ59" s="225"/>
      <c r="DA59" s="225"/>
      <c r="DB59" s="221" t="s">
        <v>3664</v>
      </c>
      <c r="DC59" s="221" t="s">
        <v>3665</v>
      </c>
      <c r="DD59" s="221" t="s">
        <v>3666</v>
      </c>
      <c r="DE59" s="221" t="s">
        <v>96</v>
      </c>
    </row>
    <row r="60" spans="2:109" ht="6.75" customHeight="1">
      <c r="B60" s="25"/>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6"/>
      <c r="AL60" s="219" t="str">
        <f t="shared" si="1"/>
        <v/>
      </c>
      <c r="AM60" s="219" t="str">
        <f t="shared" si="0"/>
        <v/>
      </c>
      <c r="AN60"/>
      <c r="AO60" s="213"/>
      <c r="AP60" s="206">
        <v>58</v>
      </c>
      <c r="AQ60" s="214"/>
      <c r="AR60" s="214"/>
      <c r="AS60" s="214"/>
      <c r="AT60" s="214"/>
      <c r="AU60" s="214"/>
      <c r="AV60" s="214"/>
      <c r="AW60" s="210" t="s">
        <v>3667</v>
      </c>
      <c r="AX60" s="210" t="s">
        <v>3668</v>
      </c>
      <c r="AY60" s="214"/>
      <c r="AZ60" s="214"/>
      <c r="BA60" s="214"/>
      <c r="BB60" s="210" t="s">
        <v>3669</v>
      </c>
      <c r="BC60" s="210" t="s">
        <v>3670</v>
      </c>
      <c r="BD60" s="210" t="s">
        <v>3671</v>
      </c>
      <c r="BE60" s="220" t="s">
        <v>3672</v>
      </c>
      <c r="BF60" s="210" t="s">
        <v>3673</v>
      </c>
      <c r="BG60" s="214"/>
      <c r="BH60" s="214"/>
      <c r="BI60" s="214"/>
      <c r="BJ60" s="210" t="s">
        <v>3674</v>
      </c>
      <c r="BK60" s="210" t="s">
        <v>3675</v>
      </c>
      <c r="BL60" s="214"/>
      <c r="BM60" s="214"/>
      <c r="BN60" s="210" t="s">
        <v>3676</v>
      </c>
      <c r="BO60" s="214"/>
      <c r="BP60" s="210" t="s">
        <v>3677</v>
      </c>
      <c r="BQ60" s="214"/>
      <c r="BR60" s="214"/>
      <c r="BS60" s="210" t="s">
        <v>3678</v>
      </c>
      <c r="BT60" s="210" t="s">
        <v>3679</v>
      </c>
      <c r="BU60" s="210" t="s">
        <v>3680</v>
      </c>
      <c r="BV60" s="210" t="s">
        <v>3681</v>
      </c>
      <c r="BW60" s="213"/>
      <c r="BX60" s="213"/>
      <c r="BY60" s="213"/>
      <c r="BZ60" s="225"/>
      <c r="CA60" s="225"/>
      <c r="CB60" s="225"/>
      <c r="CC60" s="225"/>
      <c r="CD60" s="225"/>
      <c r="CE60" s="225"/>
      <c r="CF60" s="221" t="s">
        <v>3682</v>
      </c>
      <c r="CG60" s="221" t="s">
        <v>3683</v>
      </c>
      <c r="CH60" s="225"/>
      <c r="CI60" s="225"/>
      <c r="CJ60" s="225"/>
      <c r="CK60" s="221" t="s">
        <v>3684</v>
      </c>
      <c r="CL60" s="221" t="s">
        <v>3685</v>
      </c>
      <c r="CM60" s="221" t="s">
        <v>3686</v>
      </c>
      <c r="CN60" s="222" t="s">
        <v>3687</v>
      </c>
      <c r="CO60" s="221" t="s">
        <v>3688</v>
      </c>
      <c r="CP60" s="225"/>
      <c r="CQ60" s="225"/>
      <c r="CR60" s="225"/>
      <c r="CS60" s="221" t="s">
        <v>3689</v>
      </c>
      <c r="CT60" s="221" t="s">
        <v>3690</v>
      </c>
      <c r="CU60" s="225"/>
      <c r="CV60" s="225"/>
      <c r="CW60" s="221" t="s">
        <v>3691</v>
      </c>
      <c r="CX60" s="225"/>
      <c r="CY60" s="221" t="s">
        <v>3692</v>
      </c>
      <c r="CZ60" s="225"/>
      <c r="DA60" s="225"/>
      <c r="DB60" s="221" t="s">
        <v>3693</v>
      </c>
      <c r="DC60" s="221" t="s">
        <v>3694</v>
      </c>
      <c r="DD60" s="221" t="s">
        <v>3695</v>
      </c>
      <c r="DE60" s="221" t="s">
        <v>3696</v>
      </c>
    </row>
    <row r="61" spans="2:109" ht="15" customHeight="1">
      <c r="B61" s="25"/>
      <c r="C61" s="246" t="s">
        <v>110</v>
      </c>
      <c r="D61" s="231"/>
      <c r="E61" s="231"/>
      <c r="F61" s="231"/>
      <c r="G61" s="231"/>
      <c r="H61" s="231"/>
      <c r="I61" s="231"/>
      <c r="J61" s="231"/>
      <c r="K61" s="231"/>
      <c r="L61" s="231"/>
      <c r="M61" s="231"/>
      <c r="N61" s="231"/>
      <c r="O61" s="231"/>
      <c r="P61" s="231"/>
      <c r="Q61" s="231"/>
      <c r="R61" s="231"/>
      <c r="S61" s="231"/>
      <c r="T61" s="231"/>
      <c r="U61" s="231"/>
      <c r="V61" s="231"/>
      <c r="W61" s="231"/>
      <c r="X61" s="231"/>
      <c r="Y61" s="231"/>
      <c r="Z61" s="231"/>
      <c r="AA61" s="231"/>
      <c r="AB61" s="231"/>
      <c r="AC61" s="231"/>
      <c r="AD61" s="26"/>
      <c r="AL61" s="219" t="str">
        <f t="shared" si="1"/>
        <v/>
      </c>
      <c r="AM61" s="219" t="str">
        <f t="shared" si="0"/>
        <v/>
      </c>
      <c r="AN61"/>
      <c r="AO61" s="213"/>
      <c r="AP61" s="206">
        <v>59</v>
      </c>
      <c r="AQ61" s="214"/>
      <c r="AR61" s="214"/>
      <c r="AS61" s="214"/>
      <c r="AT61" s="214"/>
      <c r="AU61" s="214"/>
      <c r="AV61" s="214"/>
      <c r="AW61" s="210" t="s">
        <v>3697</v>
      </c>
      <c r="AX61" s="210" t="s">
        <v>3698</v>
      </c>
      <c r="AY61" s="214"/>
      <c r="AZ61" s="214"/>
      <c r="BA61" s="214"/>
      <c r="BB61" s="210" t="s">
        <v>3699</v>
      </c>
      <c r="BC61" s="210" t="s">
        <v>3700</v>
      </c>
      <c r="BD61" s="210" t="s">
        <v>3701</v>
      </c>
      <c r="BE61" s="220" t="s">
        <v>3702</v>
      </c>
      <c r="BF61" s="210" t="s">
        <v>3703</v>
      </c>
      <c r="BG61" s="214"/>
      <c r="BH61" s="214"/>
      <c r="BI61" s="214"/>
      <c r="BJ61" s="210" t="s">
        <v>3704</v>
      </c>
      <c r="BK61" s="210" t="s">
        <v>3705</v>
      </c>
      <c r="BL61" s="214"/>
      <c r="BM61" s="214"/>
      <c r="BN61" s="210" t="s">
        <v>3706</v>
      </c>
      <c r="BO61" s="214"/>
      <c r="BP61" s="210" t="s">
        <v>3707</v>
      </c>
      <c r="BQ61" s="214"/>
      <c r="BR61" s="214"/>
      <c r="BS61" s="210" t="s">
        <v>3708</v>
      </c>
      <c r="BT61" s="210" t="s">
        <v>3709</v>
      </c>
      <c r="BU61" s="210" t="s">
        <v>3710</v>
      </c>
      <c r="BV61" s="210" t="s">
        <v>3711</v>
      </c>
      <c r="BW61" s="213"/>
      <c r="BX61" s="213"/>
      <c r="BY61" s="213"/>
      <c r="BZ61" s="225"/>
      <c r="CA61" s="225"/>
      <c r="CB61" s="225"/>
      <c r="CC61" s="225"/>
      <c r="CD61" s="225"/>
      <c r="CE61" s="225"/>
      <c r="CF61" s="221" t="s">
        <v>3712</v>
      </c>
      <c r="CG61" s="221" t="s">
        <v>3713</v>
      </c>
      <c r="CH61" s="225"/>
      <c r="CI61" s="225"/>
      <c r="CJ61" s="225"/>
      <c r="CK61" s="221" t="s">
        <v>3714</v>
      </c>
      <c r="CL61" s="221" t="s">
        <v>3715</v>
      </c>
      <c r="CM61" s="221" t="s">
        <v>3716</v>
      </c>
      <c r="CN61" s="222" t="s">
        <v>3717</v>
      </c>
      <c r="CO61" s="221" t="s">
        <v>3718</v>
      </c>
      <c r="CP61" s="225"/>
      <c r="CQ61" s="225"/>
      <c r="CR61" s="225"/>
      <c r="CS61" s="221" t="s">
        <v>3719</v>
      </c>
      <c r="CT61" s="221" t="s">
        <v>3720</v>
      </c>
      <c r="CU61" s="225"/>
      <c r="CV61" s="225"/>
      <c r="CW61" s="221" t="s">
        <v>3721</v>
      </c>
      <c r="CX61" s="225"/>
      <c r="CY61" s="221" t="s">
        <v>3722</v>
      </c>
      <c r="CZ61" s="225"/>
      <c r="DA61" s="225"/>
      <c r="DB61" s="221" t="s">
        <v>3723</v>
      </c>
      <c r="DC61" s="221" t="s">
        <v>3724</v>
      </c>
      <c r="DD61" s="221" t="s">
        <v>3725</v>
      </c>
      <c r="DE61" s="221" t="s">
        <v>3726</v>
      </c>
    </row>
    <row r="62" spans="2:109" ht="6.75" customHeight="1">
      <c r="B62" s="25"/>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6"/>
      <c r="AL62" s="219" t="str">
        <f t="shared" si="1"/>
        <v/>
      </c>
      <c r="AM62" s="219" t="str">
        <f t="shared" si="0"/>
        <v/>
      </c>
      <c r="AN62"/>
      <c r="AO62" s="213"/>
      <c r="AP62" s="206">
        <v>60</v>
      </c>
      <c r="AQ62" s="214"/>
      <c r="AR62" s="214"/>
      <c r="AS62" s="214"/>
      <c r="AT62" s="214"/>
      <c r="AU62" s="214"/>
      <c r="AV62" s="214"/>
      <c r="AW62" s="210" t="s">
        <v>3727</v>
      </c>
      <c r="AX62" s="210" t="s">
        <v>3728</v>
      </c>
      <c r="AY62" s="214"/>
      <c r="AZ62" s="214"/>
      <c r="BA62" s="214"/>
      <c r="BB62" s="210" t="s">
        <v>3729</v>
      </c>
      <c r="BC62" s="210" t="s">
        <v>3730</v>
      </c>
      <c r="BD62" s="210" t="s">
        <v>3731</v>
      </c>
      <c r="BE62" s="220" t="s">
        <v>3732</v>
      </c>
      <c r="BF62" s="210" t="s">
        <v>3733</v>
      </c>
      <c r="BG62" s="214"/>
      <c r="BH62" s="214"/>
      <c r="BI62" s="214"/>
      <c r="BJ62" s="210" t="s">
        <v>3734</v>
      </c>
      <c r="BK62" s="210" t="s">
        <v>3735</v>
      </c>
      <c r="BL62" s="214"/>
      <c r="BM62" s="214"/>
      <c r="BN62" s="214">
        <v>24099</v>
      </c>
      <c r="BO62" s="214"/>
      <c r="BP62" s="210" t="s">
        <v>3736</v>
      </c>
      <c r="BQ62" s="214"/>
      <c r="BR62" s="214"/>
      <c r="BS62" s="210" t="s">
        <v>3737</v>
      </c>
      <c r="BT62" s="210" t="s">
        <v>3738</v>
      </c>
      <c r="BU62" s="210" t="s">
        <v>3739</v>
      </c>
      <c r="BV62" s="214">
        <v>32099</v>
      </c>
      <c r="BW62" s="213"/>
      <c r="BX62" s="213"/>
      <c r="BY62" s="213"/>
      <c r="BZ62" s="225"/>
      <c r="CA62" s="225"/>
      <c r="CB62" s="225"/>
      <c r="CC62" s="225"/>
      <c r="CD62" s="225"/>
      <c r="CE62" s="225"/>
      <c r="CF62" s="221" t="s">
        <v>3740</v>
      </c>
      <c r="CG62" s="221" t="s">
        <v>3741</v>
      </c>
      <c r="CH62" s="225"/>
      <c r="CI62" s="225"/>
      <c r="CJ62" s="225"/>
      <c r="CK62" s="221" t="s">
        <v>3742</v>
      </c>
      <c r="CL62" s="221" t="s">
        <v>3743</v>
      </c>
      <c r="CM62" s="221" t="s">
        <v>3744</v>
      </c>
      <c r="CN62" s="222" t="s">
        <v>3745</v>
      </c>
      <c r="CO62" s="221" t="s">
        <v>3746</v>
      </c>
      <c r="CP62" s="225"/>
      <c r="CQ62" s="225"/>
      <c r="CR62" s="225"/>
      <c r="CS62" s="221" t="s">
        <v>3747</v>
      </c>
      <c r="CT62" s="221" t="s">
        <v>3748</v>
      </c>
      <c r="CU62" s="225"/>
      <c r="CV62" s="225"/>
      <c r="CW62" s="221" t="s">
        <v>357</v>
      </c>
      <c r="CX62" s="225"/>
      <c r="CY62" s="221" t="s">
        <v>3749</v>
      </c>
      <c r="CZ62" s="225"/>
      <c r="DA62" s="225"/>
      <c r="DB62" s="221" t="s">
        <v>3750</v>
      </c>
      <c r="DC62" s="221" t="s">
        <v>3751</v>
      </c>
      <c r="DD62" s="221" t="s">
        <v>2604</v>
      </c>
      <c r="DE62" s="221" t="s">
        <v>357</v>
      </c>
    </row>
    <row r="63" spans="2:109" ht="24" customHeight="1">
      <c r="B63" s="25"/>
      <c r="C63" s="27"/>
      <c r="D63" s="241" t="s">
        <v>111</v>
      </c>
      <c r="E63" s="231"/>
      <c r="F63" s="231"/>
      <c r="G63" s="231"/>
      <c r="H63" s="231"/>
      <c r="I63" s="231"/>
      <c r="J63" s="231"/>
      <c r="K63" s="231"/>
      <c r="L63" s="231"/>
      <c r="M63" s="231"/>
      <c r="N63" s="231"/>
      <c r="O63" s="231"/>
      <c r="P63" s="231"/>
      <c r="Q63" s="231"/>
      <c r="R63" s="231"/>
      <c r="S63" s="231"/>
      <c r="T63" s="231"/>
      <c r="U63" s="231"/>
      <c r="V63" s="231"/>
      <c r="W63" s="231"/>
      <c r="X63" s="231"/>
      <c r="Y63" s="231"/>
      <c r="Z63" s="231"/>
      <c r="AA63" s="231"/>
      <c r="AB63" s="231"/>
      <c r="AC63" s="231"/>
      <c r="AD63" s="26"/>
      <c r="AL63" s="219" t="str">
        <f t="shared" si="1"/>
        <v/>
      </c>
      <c r="AM63" s="219" t="str">
        <f t="shared" si="0"/>
        <v/>
      </c>
      <c r="AN63"/>
      <c r="AO63" s="213"/>
      <c r="AP63" s="206">
        <v>61</v>
      </c>
      <c r="AQ63" s="214"/>
      <c r="AR63" s="214"/>
      <c r="AS63" s="214"/>
      <c r="AT63" s="214"/>
      <c r="AU63" s="214"/>
      <c r="AV63" s="214"/>
      <c r="AW63" s="210" t="s">
        <v>3752</v>
      </c>
      <c r="AX63" s="210" t="s">
        <v>3753</v>
      </c>
      <c r="AY63" s="214"/>
      <c r="AZ63" s="214"/>
      <c r="BA63" s="214"/>
      <c r="BB63" s="210" t="s">
        <v>3754</v>
      </c>
      <c r="BC63" s="210" t="s">
        <v>3755</v>
      </c>
      <c r="BD63" s="210" t="s">
        <v>3756</v>
      </c>
      <c r="BE63" s="220" t="s">
        <v>3757</v>
      </c>
      <c r="BF63" s="210" t="s">
        <v>3758</v>
      </c>
      <c r="BG63" s="214"/>
      <c r="BH63" s="214"/>
      <c r="BI63" s="214"/>
      <c r="BJ63" s="210" t="s">
        <v>3759</v>
      </c>
      <c r="BK63" s="210" t="s">
        <v>3760</v>
      </c>
      <c r="BL63" s="214"/>
      <c r="BM63" s="214"/>
      <c r="BN63" s="214"/>
      <c r="BO63" s="214"/>
      <c r="BP63" s="210" t="s">
        <v>3761</v>
      </c>
      <c r="BQ63" s="214"/>
      <c r="BR63" s="214"/>
      <c r="BS63" s="210" t="s">
        <v>3762</v>
      </c>
      <c r="BT63" s="210" t="s">
        <v>3763</v>
      </c>
      <c r="BU63" s="210" t="s">
        <v>3764</v>
      </c>
      <c r="BV63" s="214"/>
      <c r="BW63" s="213"/>
      <c r="BX63" s="213"/>
      <c r="BY63" s="213"/>
      <c r="BZ63" s="225"/>
      <c r="CA63" s="225"/>
      <c r="CB63" s="225"/>
      <c r="CC63" s="225"/>
      <c r="CD63" s="225"/>
      <c r="CE63" s="225"/>
      <c r="CF63" s="221" t="s">
        <v>3765</v>
      </c>
      <c r="CG63" s="221" t="s">
        <v>3766</v>
      </c>
      <c r="CH63" s="225"/>
      <c r="CI63" s="225"/>
      <c r="CJ63" s="225"/>
      <c r="CK63" s="221" t="s">
        <v>3767</v>
      </c>
      <c r="CL63" s="221" t="s">
        <v>3768</v>
      </c>
      <c r="CM63" s="221" t="s">
        <v>3769</v>
      </c>
      <c r="CN63" s="222" t="s">
        <v>3770</v>
      </c>
      <c r="CO63" s="221" t="s">
        <v>3771</v>
      </c>
      <c r="CP63" s="225"/>
      <c r="CQ63" s="225"/>
      <c r="CR63" s="225"/>
      <c r="CS63" s="221" t="s">
        <v>3772</v>
      </c>
      <c r="CT63" s="221" t="s">
        <v>3773</v>
      </c>
      <c r="CU63" s="225"/>
      <c r="CV63" s="225"/>
      <c r="CW63" s="225"/>
      <c r="CX63" s="225"/>
      <c r="CY63" s="221" t="s">
        <v>3774</v>
      </c>
      <c r="CZ63" s="225"/>
      <c r="DA63" s="225"/>
      <c r="DB63" s="221" t="s">
        <v>3775</v>
      </c>
      <c r="DC63" s="221" t="s">
        <v>3776</v>
      </c>
      <c r="DD63" s="221" t="s">
        <v>73</v>
      </c>
      <c r="DE63" s="225"/>
    </row>
    <row r="64" spans="2:109" ht="6.75" customHeight="1">
      <c r="B64" s="25"/>
      <c r="C64" s="27"/>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26"/>
      <c r="AL64" s="219" t="str">
        <f t="shared" si="1"/>
        <v/>
      </c>
      <c r="AM64" s="219" t="str">
        <f t="shared" si="0"/>
        <v/>
      </c>
      <c r="AN64"/>
      <c r="AO64" s="213"/>
      <c r="AP64" s="206">
        <v>62</v>
      </c>
      <c r="AQ64" s="214"/>
      <c r="AR64" s="214"/>
      <c r="AS64" s="214"/>
      <c r="AT64" s="214"/>
      <c r="AU64" s="214"/>
      <c r="AV64" s="214"/>
      <c r="AW64" s="210" t="s">
        <v>3777</v>
      </c>
      <c r="AX64" s="210" t="s">
        <v>3778</v>
      </c>
      <c r="AY64" s="214"/>
      <c r="AZ64" s="214"/>
      <c r="BA64" s="214"/>
      <c r="BB64" s="210" t="s">
        <v>3779</v>
      </c>
      <c r="BC64" s="210" t="s">
        <v>3780</v>
      </c>
      <c r="BD64" s="210" t="s">
        <v>3781</v>
      </c>
      <c r="BE64" s="220" t="s">
        <v>3782</v>
      </c>
      <c r="BF64" s="210" t="s">
        <v>3783</v>
      </c>
      <c r="BG64" s="214"/>
      <c r="BH64" s="214"/>
      <c r="BI64" s="214"/>
      <c r="BJ64" s="210" t="s">
        <v>3784</v>
      </c>
      <c r="BK64" s="210" t="s">
        <v>3785</v>
      </c>
      <c r="BL64" s="214"/>
      <c r="BM64" s="214"/>
      <c r="BN64" s="214"/>
      <c r="BO64" s="214"/>
      <c r="BP64" s="210" t="s">
        <v>3786</v>
      </c>
      <c r="BQ64" s="214"/>
      <c r="BR64" s="214"/>
      <c r="BS64" s="214">
        <v>29099</v>
      </c>
      <c r="BT64" s="210" t="s">
        <v>3787</v>
      </c>
      <c r="BU64" s="210" t="s">
        <v>3788</v>
      </c>
      <c r="BV64" s="214"/>
      <c r="BW64" s="213"/>
      <c r="BX64" s="213"/>
      <c r="BY64" s="213"/>
      <c r="BZ64" s="225"/>
      <c r="CA64" s="225"/>
      <c r="CB64" s="225"/>
      <c r="CC64" s="225"/>
      <c r="CD64" s="225"/>
      <c r="CE64" s="225"/>
      <c r="CF64" s="221" t="s">
        <v>3789</v>
      </c>
      <c r="CG64" s="221" t="s">
        <v>3790</v>
      </c>
      <c r="CH64" s="225"/>
      <c r="CI64" s="225"/>
      <c r="CJ64" s="225"/>
      <c r="CK64" s="221" t="s">
        <v>3791</v>
      </c>
      <c r="CL64" s="221" t="s">
        <v>3792</v>
      </c>
      <c r="CM64" s="221" t="s">
        <v>3793</v>
      </c>
      <c r="CN64" s="222" t="s">
        <v>3794</v>
      </c>
      <c r="CO64" s="221" t="s">
        <v>2233</v>
      </c>
      <c r="CP64" s="225"/>
      <c r="CQ64" s="225"/>
      <c r="CR64" s="225"/>
      <c r="CS64" s="221" t="s">
        <v>3795</v>
      </c>
      <c r="CT64" s="221" t="s">
        <v>2368</v>
      </c>
      <c r="CU64" s="225"/>
      <c r="CV64" s="225"/>
      <c r="CW64" s="225"/>
      <c r="CX64" s="225"/>
      <c r="CY64" s="221" t="s">
        <v>3796</v>
      </c>
      <c r="CZ64" s="225"/>
      <c r="DA64" s="225"/>
      <c r="DB64" s="221" t="s">
        <v>357</v>
      </c>
      <c r="DC64" s="221" t="s">
        <v>3797</v>
      </c>
      <c r="DD64" s="221" t="s">
        <v>3798</v>
      </c>
      <c r="DE64" s="225"/>
    </row>
    <row r="65" spans="2:109" ht="24" customHeight="1">
      <c r="B65" s="25"/>
      <c r="C65" s="27"/>
      <c r="D65" s="241" t="s">
        <v>112</v>
      </c>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6"/>
      <c r="AL65" s="219" t="str">
        <f t="shared" si="1"/>
        <v/>
      </c>
      <c r="AM65" s="219" t="str">
        <f t="shared" si="0"/>
        <v/>
      </c>
      <c r="AN65"/>
      <c r="AO65" s="213"/>
      <c r="AP65" s="206">
        <v>63</v>
      </c>
      <c r="AQ65" s="214"/>
      <c r="AR65" s="214"/>
      <c r="AS65" s="214"/>
      <c r="AT65" s="214"/>
      <c r="AU65" s="214"/>
      <c r="AV65" s="214"/>
      <c r="AW65" s="210" t="s">
        <v>3799</v>
      </c>
      <c r="AX65" s="210" t="s">
        <v>3800</v>
      </c>
      <c r="AY65" s="214"/>
      <c r="AZ65" s="214"/>
      <c r="BA65" s="214"/>
      <c r="BB65" s="210" t="s">
        <v>3801</v>
      </c>
      <c r="BC65" s="210" t="s">
        <v>3802</v>
      </c>
      <c r="BD65" s="210" t="s">
        <v>3803</v>
      </c>
      <c r="BE65" s="220" t="s">
        <v>3804</v>
      </c>
      <c r="BF65" s="210" t="s">
        <v>3805</v>
      </c>
      <c r="BG65" s="214"/>
      <c r="BH65" s="214"/>
      <c r="BI65" s="214"/>
      <c r="BJ65" s="210" t="s">
        <v>3806</v>
      </c>
      <c r="BK65" s="210" t="s">
        <v>3807</v>
      </c>
      <c r="BL65" s="214"/>
      <c r="BM65" s="214"/>
      <c r="BN65" s="214"/>
      <c r="BO65" s="214"/>
      <c r="BP65" s="210" t="s">
        <v>3808</v>
      </c>
      <c r="BQ65" s="214"/>
      <c r="BR65" s="214"/>
      <c r="BS65" s="214"/>
      <c r="BT65" s="210" t="s">
        <v>3809</v>
      </c>
      <c r="BU65" s="210" t="s">
        <v>3810</v>
      </c>
      <c r="BV65" s="214"/>
      <c r="BW65" s="213"/>
      <c r="BX65" s="213"/>
      <c r="BY65" s="213"/>
      <c r="BZ65" s="225"/>
      <c r="CA65" s="225"/>
      <c r="CB65" s="225"/>
      <c r="CC65" s="225"/>
      <c r="CD65" s="225"/>
      <c r="CE65" s="225"/>
      <c r="CF65" s="221" t="s">
        <v>3811</v>
      </c>
      <c r="CG65" s="221" t="s">
        <v>3812</v>
      </c>
      <c r="CH65" s="225"/>
      <c r="CI65" s="225"/>
      <c r="CJ65" s="225"/>
      <c r="CK65" s="221" t="s">
        <v>3813</v>
      </c>
      <c r="CL65" s="221" t="s">
        <v>3814</v>
      </c>
      <c r="CM65" s="221" t="s">
        <v>3815</v>
      </c>
      <c r="CN65" s="222" t="s">
        <v>3816</v>
      </c>
      <c r="CO65" s="221" t="s">
        <v>3817</v>
      </c>
      <c r="CP65" s="225"/>
      <c r="CQ65" s="225"/>
      <c r="CR65" s="225"/>
      <c r="CS65" s="221" t="s">
        <v>3818</v>
      </c>
      <c r="CT65" s="221" t="s">
        <v>3819</v>
      </c>
      <c r="CU65" s="225"/>
      <c r="CV65" s="225"/>
      <c r="CW65" s="225"/>
      <c r="CX65" s="225"/>
      <c r="CY65" s="221" t="s">
        <v>3820</v>
      </c>
      <c r="CZ65" s="225"/>
      <c r="DA65" s="225"/>
      <c r="DB65" s="225"/>
      <c r="DC65" s="221" t="s">
        <v>3821</v>
      </c>
      <c r="DD65" s="221" t="s">
        <v>3822</v>
      </c>
      <c r="DE65" s="225"/>
    </row>
    <row r="66" spans="2:109" ht="6.75" customHeight="1">
      <c r="B66" s="25"/>
      <c r="C66" s="27"/>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26"/>
      <c r="AL66" s="219" t="str">
        <f t="shared" si="1"/>
        <v/>
      </c>
      <c r="AM66" s="219" t="str">
        <f t="shared" si="0"/>
        <v/>
      </c>
      <c r="AN66"/>
      <c r="AO66" s="213"/>
      <c r="AP66" s="206">
        <v>64</v>
      </c>
      <c r="AQ66" s="214"/>
      <c r="AR66" s="214"/>
      <c r="AS66" s="214"/>
      <c r="AT66" s="214"/>
      <c r="AU66" s="214"/>
      <c r="AV66" s="214"/>
      <c r="AW66" s="210" t="s">
        <v>3823</v>
      </c>
      <c r="AX66" s="210" t="s">
        <v>3824</v>
      </c>
      <c r="AY66" s="214"/>
      <c r="AZ66" s="214"/>
      <c r="BA66" s="214"/>
      <c r="BB66" s="210" t="s">
        <v>3825</v>
      </c>
      <c r="BC66" s="210" t="s">
        <v>3826</v>
      </c>
      <c r="BD66" s="210" t="s">
        <v>3827</v>
      </c>
      <c r="BE66" s="220" t="s">
        <v>3828</v>
      </c>
      <c r="BF66" s="210" t="s">
        <v>3829</v>
      </c>
      <c r="BG66" s="214"/>
      <c r="BH66" s="214"/>
      <c r="BI66" s="214"/>
      <c r="BJ66" s="210" t="s">
        <v>3830</v>
      </c>
      <c r="BK66" s="210" t="s">
        <v>3831</v>
      </c>
      <c r="BL66" s="214"/>
      <c r="BM66" s="214"/>
      <c r="BN66" s="214"/>
      <c r="BO66" s="214"/>
      <c r="BP66" s="210" t="s">
        <v>3832</v>
      </c>
      <c r="BQ66" s="214"/>
      <c r="BR66" s="214"/>
      <c r="BS66" s="214"/>
      <c r="BT66" s="210" t="s">
        <v>3833</v>
      </c>
      <c r="BU66" s="210" t="s">
        <v>3834</v>
      </c>
      <c r="BV66" s="214"/>
      <c r="BW66" s="213"/>
      <c r="BX66" s="213"/>
      <c r="BY66" s="213"/>
      <c r="BZ66" s="225"/>
      <c r="CA66" s="225"/>
      <c r="CB66" s="225"/>
      <c r="CC66" s="225"/>
      <c r="CD66" s="225"/>
      <c r="CE66" s="225"/>
      <c r="CF66" s="221" t="s">
        <v>3835</v>
      </c>
      <c r="CG66" s="221" t="s">
        <v>3836</v>
      </c>
      <c r="CH66" s="225"/>
      <c r="CI66" s="225"/>
      <c r="CJ66" s="225"/>
      <c r="CK66" s="221" t="s">
        <v>3837</v>
      </c>
      <c r="CL66" s="221" t="s">
        <v>3838</v>
      </c>
      <c r="CM66" s="221" t="s">
        <v>3839</v>
      </c>
      <c r="CN66" s="222" t="s">
        <v>3840</v>
      </c>
      <c r="CO66" s="221" t="s">
        <v>3841</v>
      </c>
      <c r="CP66" s="225"/>
      <c r="CQ66" s="225"/>
      <c r="CR66" s="225"/>
      <c r="CS66" s="221" t="s">
        <v>3842</v>
      </c>
      <c r="CT66" s="221" t="s">
        <v>3843</v>
      </c>
      <c r="CU66" s="225"/>
      <c r="CV66" s="225"/>
      <c r="CW66" s="225"/>
      <c r="CX66" s="225"/>
      <c r="CY66" s="221" t="s">
        <v>3844</v>
      </c>
      <c r="CZ66" s="225"/>
      <c r="DA66" s="225"/>
      <c r="DB66" s="225"/>
      <c r="DC66" s="221" t="s">
        <v>3845</v>
      </c>
      <c r="DD66" s="221" t="s">
        <v>3846</v>
      </c>
      <c r="DE66" s="225"/>
    </row>
    <row r="67" spans="2:109" ht="24" customHeight="1">
      <c r="B67" s="25"/>
      <c r="C67" s="27"/>
      <c r="D67" s="241" t="s">
        <v>113</v>
      </c>
      <c r="E67" s="231"/>
      <c r="F67" s="231"/>
      <c r="G67" s="231"/>
      <c r="H67" s="231"/>
      <c r="I67" s="231"/>
      <c r="J67" s="231"/>
      <c r="K67" s="231"/>
      <c r="L67" s="231"/>
      <c r="M67" s="231"/>
      <c r="N67" s="231"/>
      <c r="O67" s="231"/>
      <c r="P67" s="231"/>
      <c r="Q67" s="231"/>
      <c r="R67" s="231"/>
      <c r="S67" s="231"/>
      <c r="T67" s="231"/>
      <c r="U67" s="231"/>
      <c r="V67" s="231"/>
      <c r="W67" s="231"/>
      <c r="X67" s="231"/>
      <c r="Y67" s="231"/>
      <c r="Z67" s="231"/>
      <c r="AA67" s="231"/>
      <c r="AB67" s="231"/>
      <c r="AC67" s="231"/>
      <c r="AD67" s="26"/>
      <c r="AL67" s="219" t="str">
        <f t="shared" si="1"/>
        <v/>
      </c>
      <c r="AM67" s="219" t="str">
        <f t="shared" si="0"/>
        <v/>
      </c>
      <c r="AN67"/>
      <c r="AO67" s="213"/>
      <c r="AP67" s="206">
        <v>65</v>
      </c>
      <c r="AQ67" s="214"/>
      <c r="AR67" s="214"/>
      <c r="AS67" s="214"/>
      <c r="AT67" s="214"/>
      <c r="AU67" s="214"/>
      <c r="AV67" s="214"/>
      <c r="AW67" s="210" t="s">
        <v>3847</v>
      </c>
      <c r="AX67" s="210" t="s">
        <v>3848</v>
      </c>
      <c r="AY67" s="214"/>
      <c r="AZ67" s="214"/>
      <c r="BA67" s="214"/>
      <c r="BB67" s="210" t="s">
        <v>3849</v>
      </c>
      <c r="BC67" s="210" t="s">
        <v>3850</v>
      </c>
      <c r="BD67" s="210" t="s">
        <v>3851</v>
      </c>
      <c r="BE67" s="220" t="s">
        <v>3852</v>
      </c>
      <c r="BF67" s="210" t="s">
        <v>3853</v>
      </c>
      <c r="BG67" s="214"/>
      <c r="BH67" s="214"/>
      <c r="BI67" s="214"/>
      <c r="BJ67" s="210" t="s">
        <v>3854</v>
      </c>
      <c r="BK67" s="210" t="s">
        <v>3855</v>
      </c>
      <c r="BL67" s="214"/>
      <c r="BM67" s="214"/>
      <c r="BN67" s="214"/>
      <c r="BO67" s="214"/>
      <c r="BP67" s="210" t="s">
        <v>3856</v>
      </c>
      <c r="BQ67" s="214"/>
      <c r="BR67" s="214"/>
      <c r="BS67" s="214"/>
      <c r="BT67" s="210" t="s">
        <v>3857</v>
      </c>
      <c r="BU67" s="210" t="s">
        <v>3858</v>
      </c>
      <c r="BV67" s="214"/>
      <c r="BW67" s="213"/>
      <c r="BX67" s="213"/>
      <c r="BY67" s="213"/>
      <c r="BZ67" s="225"/>
      <c r="CA67" s="225"/>
      <c r="CB67" s="225"/>
      <c r="CC67" s="225"/>
      <c r="CD67" s="225"/>
      <c r="CE67" s="225"/>
      <c r="CF67" s="221" t="s">
        <v>3859</v>
      </c>
      <c r="CG67" s="221" t="s">
        <v>3860</v>
      </c>
      <c r="CH67" s="225"/>
      <c r="CI67" s="225"/>
      <c r="CJ67" s="225"/>
      <c r="CK67" s="221" t="s">
        <v>3861</v>
      </c>
      <c r="CL67" s="221" t="s">
        <v>3862</v>
      </c>
      <c r="CM67" s="221" t="s">
        <v>3863</v>
      </c>
      <c r="CN67" s="222" t="s">
        <v>2280</v>
      </c>
      <c r="CO67" s="221" t="s">
        <v>3864</v>
      </c>
      <c r="CP67" s="225"/>
      <c r="CQ67" s="225"/>
      <c r="CR67" s="225"/>
      <c r="CS67" s="221" t="s">
        <v>3865</v>
      </c>
      <c r="CT67" s="221" t="s">
        <v>3866</v>
      </c>
      <c r="CU67" s="225"/>
      <c r="CV67" s="225"/>
      <c r="CW67" s="225"/>
      <c r="CX67" s="225"/>
      <c r="CY67" s="221" t="s">
        <v>3867</v>
      </c>
      <c r="CZ67" s="225"/>
      <c r="DA67" s="225"/>
      <c r="DB67" s="225"/>
      <c r="DC67" s="221" t="s">
        <v>3868</v>
      </c>
      <c r="DD67" s="221" t="s">
        <v>3869</v>
      </c>
      <c r="DE67" s="225"/>
    </row>
    <row r="68" spans="2:109" ht="6.75" customHeight="1">
      <c r="B68" s="25"/>
      <c r="C68" s="27"/>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26"/>
      <c r="AL68" s="219" t="str">
        <f t="shared" si="1"/>
        <v/>
      </c>
      <c r="AM68" s="219" t="str">
        <f t="shared" ref="AM68:AM131" si="2">IFERROR(IF(AL68="", "", HLOOKUP($N$8, $AQ$3:$BV$574, AP68, FALSE)), "")</f>
        <v/>
      </c>
      <c r="AN68"/>
      <c r="AO68" s="213"/>
      <c r="AP68" s="206">
        <v>66</v>
      </c>
      <c r="AQ68" s="214"/>
      <c r="AR68" s="214"/>
      <c r="AS68" s="214"/>
      <c r="AT68" s="214"/>
      <c r="AU68" s="214"/>
      <c r="AV68" s="214"/>
      <c r="AW68" s="210" t="s">
        <v>3870</v>
      </c>
      <c r="AX68" s="210" t="s">
        <v>3871</v>
      </c>
      <c r="AY68" s="214"/>
      <c r="AZ68" s="214"/>
      <c r="BA68" s="214"/>
      <c r="BB68" s="210" t="s">
        <v>3872</v>
      </c>
      <c r="BC68" s="210" t="s">
        <v>3873</v>
      </c>
      <c r="BD68" s="210" t="s">
        <v>3874</v>
      </c>
      <c r="BE68" s="220" t="s">
        <v>3875</v>
      </c>
      <c r="BF68" s="210" t="s">
        <v>3876</v>
      </c>
      <c r="BG68" s="214"/>
      <c r="BH68" s="214"/>
      <c r="BI68" s="214"/>
      <c r="BJ68" s="210" t="s">
        <v>3877</v>
      </c>
      <c r="BK68" s="210" t="s">
        <v>3878</v>
      </c>
      <c r="BL68" s="214"/>
      <c r="BM68" s="214"/>
      <c r="BN68" s="214"/>
      <c r="BO68" s="214"/>
      <c r="BP68" s="210" t="s">
        <v>3879</v>
      </c>
      <c r="BQ68" s="214"/>
      <c r="BR68" s="214"/>
      <c r="BS68" s="214"/>
      <c r="BT68" s="210" t="s">
        <v>3880</v>
      </c>
      <c r="BU68" s="210" t="s">
        <v>3881</v>
      </c>
      <c r="BV68" s="214"/>
      <c r="BW68" s="213"/>
      <c r="BX68" s="213"/>
      <c r="BY68" s="213"/>
      <c r="BZ68" s="225"/>
      <c r="CA68" s="225"/>
      <c r="CB68" s="225"/>
      <c r="CC68" s="225"/>
      <c r="CD68" s="225"/>
      <c r="CE68" s="225"/>
      <c r="CF68" s="221" t="s">
        <v>3882</v>
      </c>
      <c r="CG68" s="221" t="s">
        <v>3883</v>
      </c>
      <c r="CH68" s="225"/>
      <c r="CI68" s="225"/>
      <c r="CJ68" s="225"/>
      <c r="CK68" s="221" t="s">
        <v>3884</v>
      </c>
      <c r="CL68" s="221" t="s">
        <v>3885</v>
      </c>
      <c r="CM68" s="221" t="s">
        <v>3886</v>
      </c>
      <c r="CN68" s="222" t="s">
        <v>3887</v>
      </c>
      <c r="CO68" s="221" t="s">
        <v>3888</v>
      </c>
      <c r="CP68" s="225"/>
      <c r="CQ68" s="225"/>
      <c r="CR68" s="225"/>
      <c r="CS68" s="221" t="s">
        <v>3889</v>
      </c>
      <c r="CT68" s="221" t="s">
        <v>3890</v>
      </c>
      <c r="CU68" s="225"/>
      <c r="CV68" s="225"/>
      <c r="CW68" s="225"/>
      <c r="CX68" s="225"/>
      <c r="CY68" s="221" t="s">
        <v>3891</v>
      </c>
      <c r="CZ68" s="225"/>
      <c r="DA68" s="225"/>
      <c r="DB68" s="225"/>
      <c r="DC68" s="221" t="s">
        <v>1710</v>
      </c>
      <c r="DD68" s="221" t="s">
        <v>1686</v>
      </c>
      <c r="DE68" s="225"/>
    </row>
    <row r="69" spans="2:109" ht="36" customHeight="1">
      <c r="B69" s="25"/>
      <c r="C69" s="27"/>
      <c r="D69" s="241" t="s">
        <v>114</v>
      </c>
      <c r="E69" s="231"/>
      <c r="F69" s="231"/>
      <c r="G69" s="231"/>
      <c r="H69" s="231"/>
      <c r="I69" s="231"/>
      <c r="J69" s="231"/>
      <c r="K69" s="231"/>
      <c r="L69" s="231"/>
      <c r="M69" s="231"/>
      <c r="N69" s="231"/>
      <c r="O69" s="231"/>
      <c r="P69" s="231"/>
      <c r="Q69" s="231"/>
      <c r="R69" s="231"/>
      <c r="S69" s="231"/>
      <c r="T69" s="231"/>
      <c r="U69" s="231"/>
      <c r="V69" s="231"/>
      <c r="W69" s="231"/>
      <c r="X69" s="231"/>
      <c r="Y69" s="231"/>
      <c r="Z69" s="231"/>
      <c r="AA69" s="231"/>
      <c r="AB69" s="231"/>
      <c r="AC69" s="231"/>
      <c r="AD69" s="26"/>
      <c r="AL69" s="219" t="str">
        <f t="shared" ref="AL69:AL132" si="3">IFERROR(IF(HLOOKUP($N$8, $BZ$3:$DE$574, $AP69, FALSE )="", "", HLOOKUP($N$8, $BZ$3:$DE$574, $AP69, FALSE)), "")</f>
        <v/>
      </c>
      <c r="AM69" s="219" t="str">
        <f t="shared" si="2"/>
        <v/>
      </c>
      <c r="AN69"/>
      <c r="AO69" s="213"/>
      <c r="AP69" s="206">
        <v>67</v>
      </c>
      <c r="AQ69" s="214"/>
      <c r="AR69" s="214"/>
      <c r="AS69" s="214"/>
      <c r="AT69" s="214"/>
      <c r="AU69" s="214"/>
      <c r="AV69" s="214"/>
      <c r="AW69" s="210" t="s">
        <v>3892</v>
      </c>
      <c r="AX69" s="210" t="s">
        <v>3893</v>
      </c>
      <c r="AY69" s="214"/>
      <c r="AZ69" s="214"/>
      <c r="BA69" s="214"/>
      <c r="BB69" s="210" t="s">
        <v>3894</v>
      </c>
      <c r="BC69" s="210" t="s">
        <v>3895</v>
      </c>
      <c r="BD69" s="210" t="s">
        <v>3896</v>
      </c>
      <c r="BE69" s="220" t="s">
        <v>3897</v>
      </c>
      <c r="BF69" s="210" t="s">
        <v>3898</v>
      </c>
      <c r="BG69" s="214"/>
      <c r="BH69" s="214"/>
      <c r="BI69" s="214"/>
      <c r="BJ69" s="210" t="s">
        <v>3899</v>
      </c>
      <c r="BK69" s="210" t="s">
        <v>3900</v>
      </c>
      <c r="BL69" s="214"/>
      <c r="BM69" s="214"/>
      <c r="BN69" s="214"/>
      <c r="BO69" s="214"/>
      <c r="BP69" s="210" t="s">
        <v>3901</v>
      </c>
      <c r="BQ69" s="214"/>
      <c r="BR69" s="214"/>
      <c r="BS69" s="214"/>
      <c r="BT69" s="210" t="s">
        <v>3902</v>
      </c>
      <c r="BU69" s="210" t="s">
        <v>3903</v>
      </c>
      <c r="BV69" s="214"/>
      <c r="BW69" s="213"/>
      <c r="BX69" s="213"/>
      <c r="BY69" s="213"/>
      <c r="BZ69" s="225"/>
      <c r="CA69" s="225"/>
      <c r="CB69" s="225"/>
      <c r="CC69" s="225"/>
      <c r="CD69" s="225"/>
      <c r="CE69" s="225"/>
      <c r="CF69" s="221" t="s">
        <v>3904</v>
      </c>
      <c r="CG69" s="221" t="s">
        <v>3905</v>
      </c>
      <c r="CH69" s="225"/>
      <c r="CI69" s="225"/>
      <c r="CJ69" s="225"/>
      <c r="CK69" s="221" t="s">
        <v>3906</v>
      </c>
      <c r="CL69" s="221" t="s">
        <v>3907</v>
      </c>
      <c r="CM69" s="221" t="s">
        <v>3908</v>
      </c>
      <c r="CN69" s="222" t="s">
        <v>3909</v>
      </c>
      <c r="CO69" s="221" t="s">
        <v>3910</v>
      </c>
      <c r="CP69" s="225"/>
      <c r="CQ69" s="225"/>
      <c r="CR69" s="225"/>
      <c r="CS69" s="221" t="s">
        <v>3911</v>
      </c>
      <c r="CT69" s="221" t="s">
        <v>197</v>
      </c>
      <c r="CU69" s="225"/>
      <c r="CV69" s="225"/>
      <c r="CW69" s="225"/>
      <c r="CX69" s="225"/>
      <c r="CY69" s="221" t="s">
        <v>3912</v>
      </c>
      <c r="CZ69" s="225"/>
      <c r="DA69" s="225"/>
      <c r="DB69" s="225"/>
      <c r="DC69" s="221" t="s">
        <v>3913</v>
      </c>
      <c r="DD69" s="221" t="s">
        <v>3914</v>
      </c>
      <c r="DE69" s="225"/>
    </row>
    <row r="70" spans="2:109" ht="6.75" customHeight="1">
      <c r="B70" s="25"/>
      <c r="C70" s="27"/>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26"/>
      <c r="AL70" s="219" t="str">
        <f t="shared" si="3"/>
        <v/>
      </c>
      <c r="AM70" s="219" t="str">
        <f t="shared" si="2"/>
        <v/>
      </c>
      <c r="AN70"/>
      <c r="AO70" s="213"/>
      <c r="AP70" s="206">
        <v>68</v>
      </c>
      <c r="AQ70" s="214"/>
      <c r="AR70" s="214"/>
      <c r="AS70" s="214"/>
      <c r="AT70" s="214"/>
      <c r="AU70" s="214"/>
      <c r="AV70" s="214"/>
      <c r="AW70" s="210" t="s">
        <v>3915</v>
      </c>
      <c r="AX70" s="210" t="s">
        <v>3916</v>
      </c>
      <c r="AY70" s="214"/>
      <c r="AZ70" s="214"/>
      <c r="BA70" s="214"/>
      <c r="BB70" s="210" t="s">
        <v>3917</v>
      </c>
      <c r="BC70" s="210" t="s">
        <v>3918</v>
      </c>
      <c r="BD70" s="210" t="s">
        <v>3919</v>
      </c>
      <c r="BE70" s="220" t="s">
        <v>3920</v>
      </c>
      <c r="BF70" s="210" t="s">
        <v>3921</v>
      </c>
      <c r="BG70" s="214"/>
      <c r="BH70" s="214"/>
      <c r="BI70" s="214"/>
      <c r="BJ70" s="210" t="s">
        <v>3922</v>
      </c>
      <c r="BK70" s="210" t="s">
        <v>3923</v>
      </c>
      <c r="BL70" s="214"/>
      <c r="BM70" s="214"/>
      <c r="BN70" s="214"/>
      <c r="BO70" s="214"/>
      <c r="BP70" s="210" t="s">
        <v>3924</v>
      </c>
      <c r="BQ70" s="214"/>
      <c r="BR70" s="214"/>
      <c r="BS70" s="214"/>
      <c r="BT70" s="210" t="s">
        <v>3925</v>
      </c>
      <c r="BU70" s="210" t="s">
        <v>3926</v>
      </c>
      <c r="BV70" s="214"/>
      <c r="BW70" s="213"/>
      <c r="BX70" s="213"/>
      <c r="BY70" s="213"/>
      <c r="BZ70" s="225"/>
      <c r="CA70" s="225"/>
      <c r="CB70" s="225"/>
      <c r="CC70" s="225"/>
      <c r="CD70" s="225"/>
      <c r="CE70" s="225"/>
      <c r="CF70" s="221" t="s">
        <v>3927</v>
      </c>
      <c r="CG70" s="221" t="s">
        <v>3928</v>
      </c>
      <c r="CH70" s="225"/>
      <c r="CI70" s="225"/>
      <c r="CJ70" s="225"/>
      <c r="CK70" s="221" t="s">
        <v>3929</v>
      </c>
      <c r="CL70" s="221" t="s">
        <v>3930</v>
      </c>
      <c r="CM70" s="221" t="s">
        <v>3931</v>
      </c>
      <c r="CN70" s="222" t="s">
        <v>3932</v>
      </c>
      <c r="CO70" s="221" t="s">
        <v>3933</v>
      </c>
      <c r="CP70" s="225"/>
      <c r="CQ70" s="225"/>
      <c r="CR70" s="225"/>
      <c r="CS70" s="221" t="s">
        <v>3934</v>
      </c>
      <c r="CT70" s="221" t="s">
        <v>1754</v>
      </c>
      <c r="CU70" s="225"/>
      <c r="CV70" s="225"/>
      <c r="CW70" s="225"/>
      <c r="CX70" s="225"/>
      <c r="CY70" s="221" t="s">
        <v>3097</v>
      </c>
      <c r="CZ70" s="225"/>
      <c r="DA70" s="225"/>
      <c r="DB70" s="225"/>
      <c r="DC70" s="221" t="s">
        <v>3935</v>
      </c>
      <c r="DD70" s="221" t="s">
        <v>3936</v>
      </c>
      <c r="DE70" s="225"/>
    </row>
    <row r="71" spans="2:109" ht="15" customHeight="1">
      <c r="B71" s="25"/>
      <c r="C71" s="27"/>
      <c r="D71" s="241" t="s">
        <v>115</v>
      </c>
      <c r="E71" s="231"/>
      <c r="F71" s="231"/>
      <c r="G71" s="231"/>
      <c r="H71" s="231"/>
      <c r="I71" s="231"/>
      <c r="J71" s="231"/>
      <c r="K71" s="231"/>
      <c r="L71" s="231"/>
      <c r="M71" s="231"/>
      <c r="N71" s="231"/>
      <c r="O71" s="231"/>
      <c r="P71" s="231"/>
      <c r="Q71" s="231"/>
      <c r="R71" s="231"/>
      <c r="S71" s="231"/>
      <c r="T71" s="231"/>
      <c r="U71" s="231"/>
      <c r="V71" s="231"/>
      <c r="W71" s="231"/>
      <c r="X71" s="231"/>
      <c r="Y71" s="231"/>
      <c r="Z71" s="231"/>
      <c r="AA71" s="231"/>
      <c r="AB71" s="231"/>
      <c r="AC71" s="231"/>
      <c r="AD71" s="26"/>
      <c r="AL71" s="219" t="str">
        <f t="shared" si="3"/>
        <v/>
      </c>
      <c r="AM71" s="219" t="str">
        <f t="shared" si="2"/>
        <v/>
      </c>
      <c r="AN71"/>
      <c r="AO71" s="213"/>
      <c r="AP71" s="206">
        <v>69</v>
      </c>
      <c r="AQ71" s="214"/>
      <c r="AR71" s="214"/>
      <c r="AS71" s="214"/>
      <c r="AT71" s="214"/>
      <c r="AU71" s="214"/>
      <c r="AV71" s="214"/>
      <c r="AW71" s="210" t="s">
        <v>3937</v>
      </c>
      <c r="AX71" s="215" t="s">
        <v>3938</v>
      </c>
      <c r="AY71" s="214"/>
      <c r="AZ71" s="214"/>
      <c r="BA71" s="214"/>
      <c r="BB71" s="210" t="s">
        <v>3939</v>
      </c>
      <c r="BC71" s="210" t="s">
        <v>3940</v>
      </c>
      <c r="BD71" s="210" t="s">
        <v>3941</v>
      </c>
      <c r="BE71" s="220" t="s">
        <v>3942</v>
      </c>
      <c r="BF71" s="210" t="s">
        <v>3943</v>
      </c>
      <c r="BG71" s="214"/>
      <c r="BH71" s="214"/>
      <c r="BI71" s="214"/>
      <c r="BJ71" s="210" t="s">
        <v>3944</v>
      </c>
      <c r="BK71" s="210" t="s">
        <v>3945</v>
      </c>
      <c r="BL71" s="214"/>
      <c r="BM71" s="214"/>
      <c r="BN71" s="214"/>
      <c r="BO71" s="214"/>
      <c r="BP71" s="210" t="s">
        <v>3946</v>
      </c>
      <c r="BQ71" s="214"/>
      <c r="BR71" s="214"/>
      <c r="BS71" s="214"/>
      <c r="BT71" s="210" t="s">
        <v>3947</v>
      </c>
      <c r="BU71" s="210" t="s">
        <v>3948</v>
      </c>
      <c r="BV71" s="214"/>
      <c r="BW71" s="213"/>
      <c r="BX71" s="213"/>
      <c r="BY71" s="213"/>
      <c r="BZ71" s="225"/>
      <c r="CA71" s="225"/>
      <c r="CB71" s="225"/>
      <c r="CC71" s="225"/>
      <c r="CD71" s="225"/>
      <c r="CE71" s="225"/>
      <c r="CF71" s="221" t="s">
        <v>3949</v>
      </c>
      <c r="CG71" s="221" t="s">
        <v>357</v>
      </c>
      <c r="CH71" s="225"/>
      <c r="CI71" s="225"/>
      <c r="CJ71" s="225"/>
      <c r="CK71" s="221" t="s">
        <v>3950</v>
      </c>
      <c r="CL71" s="221" t="s">
        <v>3951</v>
      </c>
      <c r="CM71" s="221" t="s">
        <v>3952</v>
      </c>
      <c r="CN71" s="222" t="s">
        <v>3953</v>
      </c>
      <c r="CO71" s="221" t="s">
        <v>3954</v>
      </c>
      <c r="CP71" s="225"/>
      <c r="CQ71" s="225"/>
      <c r="CR71" s="225"/>
      <c r="CS71" s="221" t="s">
        <v>3955</v>
      </c>
      <c r="CT71" s="221" t="s">
        <v>3956</v>
      </c>
      <c r="CU71" s="225"/>
      <c r="CV71" s="225"/>
      <c r="CW71" s="225"/>
      <c r="CX71" s="225"/>
      <c r="CY71" s="221" t="s">
        <v>3957</v>
      </c>
      <c r="CZ71" s="225"/>
      <c r="DA71" s="225"/>
      <c r="DB71" s="225"/>
      <c r="DC71" s="221" t="s">
        <v>3958</v>
      </c>
      <c r="DD71" s="221" t="s">
        <v>3959</v>
      </c>
      <c r="DE71" s="225"/>
    </row>
    <row r="72" spans="2:109" ht="6.75" customHeight="1">
      <c r="B72" s="25"/>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26"/>
      <c r="AL72" s="219" t="str">
        <f t="shared" si="3"/>
        <v/>
      </c>
      <c r="AM72" s="219" t="str">
        <f t="shared" si="2"/>
        <v/>
      </c>
      <c r="AN72"/>
      <c r="AO72" s="213"/>
      <c r="AP72" s="206">
        <v>70</v>
      </c>
      <c r="AQ72" s="214"/>
      <c r="AR72" s="214"/>
      <c r="AS72" s="214"/>
      <c r="AT72" s="214"/>
      <c r="AU72" s="214"/>
      <c r="AV72" s="214"/>
      <c r="AW72" s="210" t="s">
        <v>3960</v>
      </c>
      <c r="AX72" s="214"/>
      <c r="AY72" s="214"/>
      <c r="AZ72" s="214"/>
      <c r="BA72" s="214"/>
      <c r="BB72" s="210" t="s">
        <v>3961</v>
      </c>
      <c r="BC72" s="210" t="s">
        <v>3962</v>
      </c>
      <c r="BD72" s="210" t="s">
        <v>3963</v>
      </c>
      <c r="BE72" s="220" t="s">
        <v>3964</v>
      </c>
      <c r="BF72" s="210" t="s">
        <v>3965</v>
      </c>
      <c r="BG72" s="214"/>
      <c r="BH72" s="214"/>
      <c r="BI72" s="214"/>
      <c r="BJ72" s="210" t="s">
        <v>3966</v>
      </c>
      <c r="BK72" s="210" t="s">
        <v>3967</v>
      </c>
      <c r="BL72" s="214"/>
      <c r="BM72" s="214"/>
      <c r="BN72" s="214"/>
      <c r="BO72" s="214"/>
      <c r="BP72" s="210" t="s">
        <v>3968</v>
      </c>
      <c r="BQ72" s="214"/>
      <c r="BR72" s="214"/>
      <c r="BS72" s="214"/>
      <c r="BT72" s="210" t="s">
        <v>3969</v>
      </c>
      <c r="BU72" s="210" t="s">
        <v>3970</v>
      </c>
      <c r="BV72" s="214"/>
      <c r="BW72" s="213"/>
      <c r="BX72" s="213"/>
      <c r="BY72" s="213"/>
      <c r="BZ72" s="225"/>
      <c r="CA72" s="225"/>
      <c r="CB72" s="225"/>
      <c r="CC72" s="225"/>
      <c r="CD72" s="225"/>
      <c r="CE72" s="225"/>
      <c r="CF72" s="221" t="s">
        <v>3971</v>
      </c>
      <c r="CG72" s="225"/>
      <c r="CH72" s="225"/>
      <c r="CI72" s="225"/>
      <c r="CJ72" s="225"/>
      <c r="CK72" s="221" t="s">
        <v>3972</v>
      </c>
      <c r="CL72" s="221" t="s">
        <v>3973</v>
      </c>
      <c r="CM72" s="221" t="s">
        <v>3974</v>
      </c>
      <c r="CN72" s="222" t="s">
        <v>3975</v>
      </c>
      <c r="CO72" s="221" t="s">
        <v>3976</v>
      </c>
      <c r="CP72" s="225"/>
      <c r="CQ72" s="225"/>
      <c r="CR72" s="225"/>
      <c r="CS72" s="221" t="s">
        <v>3977</v>
      </c>
      <c r="CT72" s="221" t="s">
        <v>3978</v>
      </c>
      <c r="CU72" s="225"/>
      <c r="CV72" s="225"/>
      <c r="CW72" s="225"/>
      <c r="CX72" s="225"/>
      <c r="CY72" s="221" t="s">
        <v>3979</v>
      </c>
      <c r="CZ72" s="225"/>
      <c r="DA72" s="225"/>
      <c r="DB72" s="225"/>
      <c r="DC72" s="221" t="s">
        <v>3980</v>
      </c>
      <c r="DD72" s="221" t="s">
        <v>3981</v>
      </c>
      <c r="DE72" s="225"/>
    </row>
    <row r="73" spans="2:109" ht="36" customHeight="1">
      <c r="B73" s="25"/>
      <c r="C73" s="241" t="s">
        <v>116</v>
      </c>
      <c r="D73" s="231"/>
      <c r="E73" s="231"/>
      <c r="F73" s="231"/>
      <c r="G73" s="231"/>
      <c r="H73" s="231"/>
      <c r="I73" s="231"/>
      <c r="J73" s="231"/>
      <c r="K73" s="231"/>
      <c r="L73" s="231"/>
      <c r="M73" s="231"/>
      <c r="N73" s="231"/>
      <c r="O73" s="231"/>
      <c r="P73" s="231"/>
      <c r="Q73" s="231"/>
      <c r="R73" s="231"/>
      <c r="S73" s="231"/>
      <c r="T73" s="231"/>
      <c r="U73" s="231"/>
      <c r="V73" s="231"/>
      <c r="W73" s="231"/>
      <c r="X73" s="231"/>
      <c r="Y73" s="231"/>
      <c r="Z73" s="231"/>
      <c r="AA73" s="231"/>
      <c r="AB73" s="231"/>
      <c r="AC73" s="231"/>
      <c r="AD73" s="26"/>
      <c r="AL73" s="219" t="str">
        <f t="shared" si="3"/>
        <v/>
      </c>
      <c r="AM73" s="219" t="str">
        <f t="shared" si="2"/>
        <v/>
      </c>
      <c r="AN73"/>
      <c r="AO73" s="213"/>
      <c r="AP73" s="206">
        <v>71</v>
      </c>
      <c r="AQ73" s="214"/>
      <c r="AR73" s="214"/>
      <c r="AS73" s="214"/>
      <c r="AT73" s="214"/>
      <c r="AU73" s="214"/>
      <c r="AV73" s="214"/>
      <c r="AW73" s="210" t="s">
        <v>3982</v>
      </c>
      <c r="AX73" s="214"/>
      <c r="AY73" s="214"/>
      <c r="AZ73" s="214"/>
      <c r="BA73" s="214"/>
      <c r="BB73" s="210" t="s">
        <v>3983</v>
      </c>
      <c r="BC73" s="210" t="s">
        <v>3984</v>
      </c>
      <c r="BD73" s="210" t="s">
        <v>3985</v>
      </c>
      <c r="BE73" s="220" t="s">
        <v>3986</v>
      </c>
      <c r="BF73" s="210" t="s">
        <v>3987</v>
      </c>
      <c r="BG73" s="214"/>
      <c r="BH73" s="214"/>
      <c r="BI73" s="214"/>
      <c r="BJ73" s="210" t="s">
        <v>3988</v>
      </c>
      <c r="BK73" s="210" t="s">
        <v>3989</v>
      </c>
      <c r="BL73" s="214"/>
      <c r="BM73" s="214"/>
      <c r="BN73" s="214"/>
      <c r="BO73" s="214"/>
      <c r="BP73" s="210" t="s">
        <v>3990</v>
      </c>
      <c r="BQ73" s="214"/>
      <c r="BR73" s="214"/>
      <c r="BS73" s="214"/>
      <c r="BT73" s="210" t="s">
        <v>3991</v>
      </c>
      <c r="BU73" s="210" t="s">
        <v>3992</v>
      </c>
      <c r="BV73" s="214"/>
      <c r="BW73" s="213"/>
      <c r="BX73" s="213"/>
      <c r="BY73" s="213"/>
      <c r="BZ73" s="225"/>
      <c r="CA73" s="225"/>
      <c r="CB73" s="225"/>
      <c r="CC73" s="225"/>
      <c r="CD73" s="225"/>
      <c r="CE73" s="225"/>
      <c r="CF73" s="221" t="s">
        <v>3993</v>
      </c>
      <c r="CG73" s="225"/>
      <c r="CH73" s="225"/>
      <c r="CI73" s="225"/>
      <c r="CJ73" s="225"/>
      <c r="CK73" s="221" t="s">
        <v>3994</v>
      </c>
      <c r="CL73" s="221" t="s">
        <v>3995</v>
      </c>
      <c r="CM73" s="221" t="s">
        <v>3996</v>
      </c>
      <c r="CN73" s="222" t="s">
        <v>1441</v>
      </c>
      <c r="CO73" s="221" t="s">
        <v>3997</v>
      </c>
      <c r="CP73" s="225"/>
      <c r="CQ73" s="225"/>
      <c r="CR73" s="225"/>
      <c r="CS73" s="221" t="s">
        <v>3998</v>
      </c>
      <c r="CT73" s="221" t="s">
        <v>3999</v>
      </c>
      <c r="CU73" s="225"/>
      <c r="CV73" s="225"/>
      <c r="CW73" s="225"/>
      <c r="CX73" s="225"/>
      <c r="CY73" s="221" t="s">
        <v>4000</v>
      </c>
      <c r="CZ73" s="225"/>
      <c r="DA73" s="225"/>
      <c r="DB73" s="225"/>
      <c r="DC73" s="221" t="s">
        <v>4001</v>
      </c>
      <c r="DD73" s="221" t="s">
        <v>4002</v>
      </c>
      <c r="DE73" s="225"/>
    </row>
    <row r="74" spans="2:109" ht="6.75" customHeight="1">
      <c r="B74" s="25"/>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26"/>
      <c r="AL74" s="219" t="str">
        <f t="shared" si="3"/>
        <v/>
      </c>
      <c r="AM74" s="219" t="str">
        <f t="shared" si="2"/>
        <v/>
      </c>
      <c r="AN74"/>
      <c r="AO74" s="213"/>
      <c r="AP74" s="206">
        <v>72</v>
      </c>
      <c r="AQ74" s="214"/>
      <c r="AR74" s="214"/>
      <c r="AS74" s="214"/>
      <c r="AT74" s="214"/>
      <c r="AU74" s="214"/>
      <c r="AV74" s="214"/>
      <c r="AW74" s="210" t="s">
        <v>4003</v>
      </c>
      <c r="AX74" s="214"/>
      <c r="AY74" s="214"/>
      <c r="AZ74" s="214"/>
      <c r="BA74" s="214"/>
      <c r="BB74" s="210" t="s">
        <v>4004</v>
      </c>
      <c r="BC74" s="210" t="s">
        <v>4005</v>
      </c>
      <c r="BD74" s="210" t="s">
        <v>4006</v>
      </c>
      <c r="BE74" s="220" t="s">
        <v>4007</v>
      </c>
      <c r="BF74" s="210" t="s">
        <v>4008</v>
      </c>
      <c r="BG74" s="214"/>
      <c r="BH74" s="214"/>
      <c r="BI74" s="214"/>
      <c r="BJ74" s="210" t="s">
        <v>4009</v>
      </c>
      <c r="BK74" s="210" t="s">
        <v>4010</v>
      </c>
      <c r="BL74" s="214"/>
      <c r="BM74" s="214"/>
      <c r="BN74" s="214"/>
      <c r="BO74" s="214"/>
      <c r="BP74" s="210" t="s">
        <v>4011</v>
      </c>
      <c r="BQ74" s="214"/>
      <c r="BR74" s="214"/>
      <c r="BS74" s="214"/>
      <c r="BT74" s="210" t="s">
        <v>4012</v>
      </c>
      <c r="BU74" s="210" t="s">
        <v>4013</v>
      </c>
      <c r="BV74" s="214"/>
      <c r="BW74" s="213"/>
      <c r="BX74" s="213"/>
      <c r="BY74" s="213"/>
      <c r="BZ74" s="225"/>
      <c r="CA74" s="225"/>
      <c r="CB74" s="225"/>
      <c r="CC74" s="225"/>
      <c r="CD74" s="225"/>
      <c r="CE74" s="225"/>
      <c r="CF74" s="221" t="s">
        <v>4014</v>
      </c>
      <c r="CG74" s="225"/>
      <c r="CH74" s="225"/>
      <c r="CI74" s="225"/>
      <c r="CJ74" s="225"/>
      <c r="CK74" s="221" t="s">
        <v>4015</v>
      </c>
      <c r="CL74" s="221" t="s">
        <v>4016</v>
      </c>
      <c r="CM74" s="221" t="s">
        <v>4017</v>
      </c>
      <c r="CN74" s="222" t="s">
        <v>4018</v>
      </c>
      <c r="CO74" s="221" t="s">
        <v>4019</v>
      </c>
      <c r="CP74" s="225"/>
      <c r="CQ74" s="225"/>
      <c r="CR74" s="225"/>
      <c r="CS74" s="221" t="s">
        <v>4020</v>
      </c>
      <c r="CT74" s="221" t="s">
        <v>4021</v>
      </c>
      <c r="CU74" s="225"/>
      <c r="CV74" s="225"/>
      <c r="CW74" s="225"/>
      <c r="CX74" s="225"/>
      <c r="CY74" s="221" t="s">
        <v>1530</v>
      </c>
      <c r="CZ74" s="225"/>
      <c r="DA74" s="225"/>
      <c r="DB74" s="225"/>
      <c r="DC74" s="221" t="s">
        <v>4022</v>
      </c>
      <c r="DD74" s="221" t="s">
        <v>4023</v>
      </c>
      <c r="DE74" s="225"/>
    </row>
    <row r="75" spans="2:109" ht="48" customHeight="1">
      <c r="B75" s="25"/>
      <c r="C75" s="241" t="s">
        <v>117</v>
      </c>
      <c r="D75" s="231"/>
      <c r="E75" s="231"/>
      <c r="F75" s="231"/>
      <c r="G75" s="231"/>
      <c r="H75" s="231"/>
      <c r="I75" s="231"/>
      <c r="J75" s="231"/>
      <c r="K75" s="231"/>
      <c r="L75" s="231"/>
      <c r="M75" s="231"/>
      <c r="N75" s="231"/>
      <c r="O75" s="231"/>
      <c r="P75" s="231"/>
      <c r="Q75" s="231"/>
      <c r="R75" s="231"/>
      <c r="S75" s="231"/>
      <c r="T75" s="231"/>
      <c r="U75" s="231"/>
      <c r="V75" s="231"/>
      <c r="W75" s="231"/>
      <c r="X75" s="231"/>
      <c r="Y75" s="231"/>
      <c r="Z75" s="231"/>
      <c r="AA75" s="231"/>
      <c r="AB75" s="231"/>
      <c r="AC75" s="231"/>
      <c r="AD75" s="26"/>
      <c r="AL75" s="219" t="str">
        <f t="shared" si="3"/>
        <v/>
      </c>
      <c r="AM75" s="219" t="str">
        <f t="shared" si="2"/>
        <v/>
      </c>
      <c r="AN75"/>
      <c r="AO75" s="213"/>
      <c r="AP75" s="206">
        <v>73</v>
      </c>
      <c r="AQ75" s="214"/>
      <c r="AR75" s="214"/>
      <c r="AS75" s="214"/>
      <c r="AT75" s="214"/>
      <c r="AU75" s="214"/>
      <c r="AV75" s="214"/>
      <c r="AW75" s="210" t="s">
        <v>4024</v>
      </c>
      <c r="AX75" s="214"/>
      <c r="AY75" s="214"/>
      <c r="AZ75" s="214"/>
      <c r="BA75" s="214"/>
      <c r="BB75" s="210" t="s">
        <v>4025</v>
      </c>
      <c r="BC75" s="210" t="s">
        <v>4026</v>
      </c>
      <c r="BD75" s="210" t="s">
        <v>4027</v>
      </c>
      <c r="BE75" s="220" t="s">
        <v>4028</v>
      </c>
      <c r="BF75" s="210" t="s">
        <v>4029</v>
      </c>
      <c r="BG75" s="214"/>
      <c r="BH75" s="214"/>
      <c r="BI75" s="214"/>
      <c r="BJ75" s="210" t="s">
        <v>4030</v>
      </c>
      <c r="BK75" s="210" t="s">
        <v>4031</v>
      </c>
      <c r="BL75" s="214"/>
      <c r="BM75" s="214"/>
      <c r="BN75" s="214"/>
      <c r="BO75" s="214"/>
      <c r="BP75" s="210" t="s">
        <v>4032</v>
      </c>
      <c r="BQ75" s="214"/>
      <c r="BR75" s="214"/>
      <c r="BS75" s="214"/>
      <c r="BT75" s="210" t="s">
        <v>4033</v>
      </c>
      <c r="BU75" s="210" t="s">
        <v>4034</v>
      </c>
      <c r="BV75" s="214"/>
      <c r="BW75" s="213"/>
      <c r="BX75" s="213"/>
      <c r="BY75" s="213"/>
      <c r="BZ75" s="225"/>
      <c r="CA75" s="225"/>
      <c r="CB75" s="225"/>
      <c r="CC75" s="225"/>
      <c r="CD75" s="225"/>
      <c r="CE75" s="225"/>
      <c r="CF75" s="221" t="s">
        <v>4035</v>
      </c>
      <c r="CG75" s="225"/>
      <c r="CH75" s="225"/>
      <c r="CI75" s="225"/>
      <c r="CJ75" s="225"/>
      <c r="CK75" s="221" t="s">
        <v>4036</v>
      </c>
      <c r="CL75" s="221" t="s">
        <v>4037</v>
      </c>
      <c r="CM75" s="221" t="s">
        <v>4038</v>
      </c>
      <c r="CN75" s="222" t="s">
        <v>2496</v>
      </c>
      <c r="CO75" s="221" t="s">
        <v>4039</v>
      </c>
      <c r="CP75" s="225"/>
      <c r="CQ75" s="225"/>
      <c r="CR75" s="225"/>
      <c r="CS75" s="221" t="s">
        <v>4040</v>
      </c>
      <c r="CT75" s="221" t="s">
        <v>2651</v>
      </c>
      <c r="CU75" s="225"/>
      <c r="CV75" s="225"/>
      <c r="CW75" s="225"/>
      <c r="CX75" s="225"/>
      <c r="CY75" s="221" t="s">
        <v>4041</v>
      </c>
      <c r="CZ75" s="225"/>
      <c r="DA75" s="225"/>
      <c r="DB75" s="225"/>
      <c r="DC75" s="221" t="s">
        <v>4042</v>
      </c>
      <c r="DD75" s="221" t="s">
        <v>4043</v>
      </c>
      <c r="DE75" s="225"/>
    </row>
    <row r="76" spans="2:109" ht="6.75" customHeight="1">
      <c r="B76" s="25"/>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26"/>
      <c r="AL76" s="219" t="str">
        <f t="shared" si="3"/>
        <v/>
      </c>
      <c r="AM76" s="219" t="str">
        <f t="shared" si="2"/>
        <v/>
      </c>
      <c r="AN76"/>
      <c r="AO76" s="213"/>
      <c r="AP76" s="206">
        <v>74</v>
      </c>
      <c r="AQ76" s="214"/>
      <c r="AR76" s="214"/>
      <c r="AS76" s="214"/>
      <c r="AT76" s="214"/>
      <c r="AU76" s="214"/>
      <c r="AV76" s="214"/>
      <c r="AW76" s="210" t="s">
        <v>4044</v>
      </c>
      <c r="AX76" s="214"/>
      <c r="AY76" s="214"/>
      <c r="AZ76" s="214"/>
      <c r="BA76" s="214"/>
      <c r="BB76" s="210" t="s">
        <v>4045</v>
      </c>
      <c r="BC76" s="210" t="s">
        <v>4046</v>
      </c>
      <c r="BD76" s="210" t="s">
        <v>4047</v>
      </c>
      <c r="BE76" s="220" t="s">
        <v>4048</v>
      </c>
      <c r="BF76" s="210" t="s">
        <v>4049</v>
      </c>
      <c r="BG76" s="214"/>
      <c r="BH76" s="214"/>
      <c r="BI76" s="214"/>
      <c r="BJ76" s="210" t="s">
        <v>4050</v>
      </c>
      <c r="BK76" s="210" t="s">
        <v>4051</v>
      </c>
      <c r="BL76" s="214"/>
      <c r="BM76" s="214"/>
      <c r="BN76" s="214"/>
      <c r="BO76" s="214"/>
      <c r="BP76" s="214">
        <v>26099</v>
      </c>
      <c r="BQ76" s="214"/>
      <c r="BR76" s="214"/>
      <c r="BS76" s="214"/>
      <c r="BT76" s="210" t="s">
        <v>4052</v>
      </c>
      <c r="BU76" s="210" t="s">
        <v>4053</v>
      </c>
      <c r="BV76" s="214"/>
      <c r="BW76" s="213"/>
      <c r="BX76" s="213"/>
      <c r="BY76" s="213"/>
      <c r="BZ76" s="225"/>
      <c r="CA76" s="225"/>
      <c r="CB76" s="225"/>
      <c r="CC76" s="225"/>
      <c r="CD76" s="225"/>
      <c r="CE76" s="225"/>
      <c r="CF76" s="221" t="s">
        <v>2496</v>
      </c>
      <c r="CG76" s="225"/>
      <c r="CH76" s="225"/>
      <c r="CI76" s="225"/>
      <c r="CJ76" s="225"/>
      <c r="CK76" s="221" t="s">
        <v>4054</v>
      </c>
      <c r="CL76" s="221" t="s">
        <v>4055</v>
      </c>
      <c r="CM76" s="221" t="s">
        <v>4056</v>
      </c>
      <c r="CN76" s="222" t="s">
        <v>4057</v>
      </c>
      <c r="CO76" s="221" t="s">
        <v>4058</v>
      </c>
      <c r="CP76" s="225"/>
      <c r="CQ76" s="225"/>
      <c r="CR76" s="225"/>
      <c r="CS76" s="221" t="s">
        <v>4059</v>
      </c>
      <c r="CT76" s="221" t="s">
        <v>4060</v>
      </c>
      <c r="CU76" s="225"/>
      <c r="CV76" s="225"/>
      <c r="CW76" s="225"/>
      <c r="CX76" s="225"/>
      <c r="CY76" s="221" t="s">
        <v>357</v>
      </c>
      <c r="CZ76" s="225"/>
      <c r="DA76" s="225"/>
      <c r="DB76" s="225"/>
      <c r="DC76" s="221" t="s">
        <v>4061</v>
      </c>
      <c r="DD76" s="221" t="s">
        <v>4062</v>
      </c>
      <c r="DE76" s="225"/>
    </row>
    <row r="77" spans="2:109" ht="15" customHeight="1">
      <c r="B77" s="25"/>
      <c r="C77" s="246" t="s">
        <v>118</v>
      </c>
      <c r="D77" s="231"/>
      <c r="E77" s="231"/>
      <c r="F77" s="231"/>
      <c r="G77" s="231"/>
      <c r="H77" s="231"/>
      <c r="I77" s="231"/>
      <c r="J77" s="231"/>
      <c r="K77" s="231"/>
      <c r="L77" s="231"/>
      <c r="M77" s="231"/>
      <c r="N77" s="231"/>
      <c r="O77" s="231"/>
      <c r="P77" s="231"/>
      <c r="Q77" s="231"/>
      <c r="R77" s="231"/>
      <c r="S77" s="231"/>
      <c r="T77" s="231"/>
      <c r="U77" s="231"/>
      <c r="V77" s="231"/>
      <c r="W77" s="231"/>
      <c r="X77" s="231"/>
      <c r="Y77" s="231"/>
      <c r="Z77" s="231"/>
      <c r="AA77" s="231"/>
      <c r="AB77" s="231"/>
      <c r="AC77" s="231"/>
      <c r="AD77" s="26"/>
      <c r="AL77" s="219" t="str">
        <f t="shared" si="3"/>
        <v/>
      </c>
      <c r="AM77" s="219" t="str">
        <f t="shared" si="2"/>
        <v/>
      </c>
      <c r="AN77"/>
      <c r="AO77" s="213"/>
      <c r="AP77" s="206">
        <v>75</v>
      </c>
      <c r="AQ77" s="214"/>
      <c r="AR77" s="214"/>
      <c r="AS77" s="214"/>
      <c r="AT77" s="214"/>
      <c r="AU77" s="214"/>
      <c r="AV77" s="214"/>
      <c r="AW77" s="210" t="s">
        <v>4063</v>
      </c>
      <c r="AX77" s="214"/>
      <c r="AY77" s="214"/>
      <c r="AZ77" s="214"/>
      <c r="BA77" s="214"/>
      <c r="BB77" s="210" t="s">
        <v>4064</v>
      </c>
      <c r="BC77" s="210" t="s">
        <v>4065</v>
      </c>
      <c r="BD77" s="210" t="s">
        <v>4066</v>
      </c>
      <c r="BE77" s="220" t="s">
        <v>4067</v>
      </c>
      <c r="BF77" s="210" t="s">
        <v>4068</v>
      </c>
      <c r="BG77" s="214"/>
      <c r="BH77" s="214"/>
      <c r="BI77" s="214"/>
      <c r="BJ77" s="210" t="s">
        <v>4069</v>
      </c>
      <c r="BK77" s="210" t="s">
        <v>4070</v>
      </c>
      <c r="BL77" s="214"/>
      <c r="BM77" s="214"/>
      <c r="BN77" s="214"/>
      <c r="BO77" s="214"/>
      <c r="BP77" s="214"/>
      <c r="BQ77" s="214"/>
      <c r="BR77" s="214"/>
      <c r="BS77" s="214"/>
      <c r="BT77" s="210" t="s">
        <v>4071</v>
      </c>
      <c r="BU77" s="210" t="s">
        <v>4072</v>
      </c>
      <c r="BV77" s="214"/>
      <c r="BW77" s="213"/>
      <c r="BX77" s="213"/>
      <c r="BY77" s="213"/>
      <c r="BZ77" s="225"/>
      <c r="CA77" s="225"/>
      <c r="CB77" s="225"/>
      <c r="CC77" s="225"/>
      <c r="CD77" s="225"/>
      <c r="CE77" s="225"/>
      <c r="CF77" s="221" t="s">
        <v>4073</v>
      </c>
      <c r="CG77" s="225"/>
      <c r="CH77" s="225"/>
      <c r="CI77" s="225"/>
      <c r="CJ77" s="225"/>
      <c r="CK77" s="221" t="s">
        <v>4074</v>
      </c>
      <c r="CL77" s="221" t="s">
        <v>4075</v>
      </c>
      <c r="CM77" s="221" t="s">
        <v>4076</v>
      </c>
      <c r="CN77" s="222" t="s">
        <v>4077</v>
      </c>
      <c r="CO77" s="221" t="s">
        <v>4078</v>
      </c>
      <c r="CP77" s="225"/>
      <c r="CQ77" s="225"/>
      <c r="CR77" s="225"/>
      <c r="CS77" s="221" t="s">
        <v>4079</v>
      </c>
      <c r="CT77" s="221" t="s">
        <v>4080</v>
      </c>
      <c r="CU77" s="225"/>
      <c r="CV77" s="225"/>
      <c r="CW77" s="225"/>
      <c r="CX77" s="225"/>
      <c r="CY77" s="225"/>
      <c r="CZ77" s="225"/>
      <c r="DA77" s="225"/>
      <c r="DB77" s="225"/>
      <c r="DC77" s="221" t="s">
        <v>4081</v>
      </c>
      <c r="DD77" s="221" t="s">
        <v>4082</v>
      </c>
      <c r="DE77" s="225"/>
    </row>
    <row r="78" spans="2:109" ht="6.75" customHeight="1">
      <c r="B78" s="25"/>
      <c r="C78" s="4"/>
      <c r="AD78" s="26"/>
      <c r="AL78" s="219" t="str">
        <f t="shared" si="3"/>
        <v/>
      </c>
      <c r="AM78" s="219" t="str">
        <f t="shared" si="2"/>
        <v/>
      </c>
      <c r="AN78"/>
      <c r="AO78" s="213"/>
      <c r="AP78" s="206">
        <v>76</v>
      </c>
      <c r="AQ78" s="214"/>
      <c r="AR78" s="214"/>
      <c r="AS78" s="214"/>
      <c r="AT78" s="214"/>
      <c r="AU78" s="214"/>
      <c r="AV78" s="214"/>
      <c r="AW78" s="210" t="s">
        <v>4083</v>
      </c>
      <c r="AX78" s="214"/>
      <c r="AY78" s="214"/>
      <c r="AZ78" s="214"/>
      <c r="BA78" s="214"/>
      <c r="BB78" s="210" t="s">
        <v>4084</v>
      </c>
      <c r="BC78" s="210" t="s">
        <v>4085</v>
      </c>
      <c r="BD78" s="210" t="s">
        <v>4086</v>
      </c>
      <c r="BE78" s="220" t="s">
        <v>4087</v>
      </c>
      <c r="BF78" s="210" t="s">
        <v>4088</v>
      </c>
      <c r="BG78" s="214"/>
      <c r="BH78" s="214"/>
      <c r="BI78" s="214"/>
      <c r="BJ78" s="210" t="s">
        <v>4089</v>
      </c>
      <c r="BK78" s="210" t="s">
        <v>4090</v>
      </c>
      <c r="BL78" s="214"/>
      <c r="BM78" s="214"/>
      <c r="BN78" s="214"/>
      <c r="BO78" s="214"/>
      <c r="BP78" s="214"/>
      <c r="BQ78" s="214"/>
      <c r="BR78" s="214"/>
      <c r="BS78" s="214"/>
      <c r="BT78" s="210" t="s">
        <v>4091</v>
      </c>
      <c r="BU78" s="210" t="s">
        <v>4092</v>
      </c>
      <c r="BV78" s="214"/>
      <c r="BW78" s="213"/>
      <c r="BX78" s="213"/>
      <c r="BY78" s="213"/>
      <c r="BZ78" s="225"/>
      <c r="CA78" s="225"/>
      <c r="CB78" s="225"/>
      <c r="CC78" s="225"/>
      <c r="CD78" s="225"/>
      <c r="CE78" s="225"/>
      <c r="CF78" s="221" t="s">
        <v>4093</v>
      </c>
      <c r="CG78" s="225"/>
      <c r="CH78" s="225"/>
      <c r="CI78" s="225"/>
      <c r="CJ78" s="225"/>
      <c r="CK78" s="221" t="s">
        <v>4094</v>
      </c>
      <c r="CL78" s="221" t="s">
        <v>4095</v>
      </c>
      <c r="CM78" s="221" t="s">
        <v>3575</v>
      </c>
      <c r="CN78" s="222" t="s">
        <v>4096</v>
      </c>
      <c r="CO78" s="221" t="s">
        <v>4097</v>
      </c>
      <c r="CP78" s="225"/>
      <c r="CQ78" s="225"/>
      <c r="CR78" s="225"/>
      <c r="CS78" s="221" t="s">
        <v>4098</v>
      </c>
      <c r="CT78" s="221" t="s">
        <v>3017</v>
      </c>
      <c r="CU78" s="225"/>
      <c r="CV78" s="225"/>
      <c r="CW78" s="225"/>
      <c r="CX78" s="225"/>
      <c r="CY78" s="225"/>
      <c r="CZ78" s="225"/>
      <c r="DA78" s="225"/>
      <c r="DB78" s="225"/>
      <c r="DC78" s="221" t="s">
        <v>4099</v>
      </c>
      <c r="DD78" s="221" t="s">
        <v>4100</v>
      </c>
      <c r="DE78" s="225"/>
    </row>
    <row r="79" spans="2:109" ht="36" customHeight="1">
      <c r="B79" s="25"/>
      <c r="C79" s="4"/>
      <c r="D79" s="247" t="s">
        <v>119</v>
      </c>
      <c r="E79" s="231"/>
      <c r="F79" s="231"/>
      <c r="G79" s="231"/>
      <c r="H79" s="231"/>
      <c r="I79" s="231"/>
      <c r="J79" s="231"/>
      <c r="K79" s="231"/>
      <c r="L79" s="231"/>
      <c r="M79" s="231"/>
      <c r="N79" s="231"/>
      <c r="O79" s="231"/>
      <c r="P79" s="231"/>
      <c r="Q79" s="231"/>
      <c r="R79" s="231"/>
      <c r="S79" s="231"/>
      <c r="T79" s="231"/>
      <c r="U79" s="231"/>
      <c r="V79" s="231"/>
      <c r="W79" s="231"/>
      <c r="X79" s="231"/>
      <c r="Y79" s="231"/>
      <c r="Z79" s="231"/>
      <c r="AA79" s="231"/>
      <c r="AB79" s="231"/>
      <c r="AC79" s="231"/>
      <c r="AD79" s="26"/>
      <c r="AL79" s="219" t="str">
        <f t="shared" si="3"/>
        <v/>
      </c>
      <c r="AM79" s="219" t="str">
        <f t="shared" si="2"/>
        <v/>
      </c>
      <c r="AN79"/>
      <c r="AO79" s="213"/>
      <c r="AP79" s="206">
        <v>77</v>
      </c>
      <c r="AQ79" s="214"/>
      <c r="AR79" s="214"/>
      <c r="AS79" s="214"/>
      <c r="AT79" s="214"/>
      <c r="AU79" s="214"/>
      <c r="AV79" s="214"/>
      <c r="AW79" s="210" t="s">
        <v>4101</v>
      </c>
      <c r="AX79" s="214"/>
      <c r="AY79" s="214"/>
      <c r="AZ79" s="214"/>
      <c r="BA79" s="214"/>
      <c r="BB79" s="210" t="s">
        <v>4102</v>
      </c>
      <c r="BC79" s="210" t="s">
        <v>4103</v>
      </c>
      <c r="BD79" s="210" t="s">
        <v>4104</v>
      </c>
      <c r="BE79" s="220" t="s">
        <v>4105</v>
      </c>
      <c r="BF79" s="210" t="s">
        <v>4106</v>
      </c>
      <c r="BG79" s="214"/>
      <c r="BH79" s="214"/>
      <c r="BI79" s="214"/>
      <c r="BJ79" s="210" t="s">
        <v>4107</v>
      </c>
      <c r="BK79" s="210" t="s">
        <v>4108</v>
      </c>
      <c r="BL79" s="214"/>
      <c r="BM79" s="214"/>
      <c r="BN79" s="214"/>
      <c r="BO79" s="214"/>
      <c r="BP79" s="214"/>
      <c r="BQ79" s="214"/>
      <c r="BR79" s="214"/>
      <c r="BS79" s="214"/>
      <c r="BT79" s="210" t="s">
        <v>4109</v>
      </c>
      <c r="BU79" s="210" t="s">
        <v>4110</v>
      </c>
      <c r="BV79" s="214"/>
      <c r="BW79" s="213"/>
      <c r="BX79" s="213"/>
      <c r="BY79" s="213"/>
      <c r="BZ79" s="225"/>
      <c r="CA79" s="225"/>
      <c r="CB79" s="225"/>
      <c r="CC79" s="225"/>
      <c r="CD79" s="225"/>
      <c r="CE79" s="225"/>
      <c r="CF79" s="221" t="s">
        <v>4111</v>
      </c>
      <c r="CG79" s="225"/>
      <c r="CH79" s="225"/>
      <c r="CI79" s="225"/>
      <c r="CJ79" s="225"/>
      <c r="CK79" s="221" t="s">
        <v>4112</v>
      </c>
      <c r="CL79" s="221" t="s">
        <v>4113</v>
      </c>
      <c r="CM79" s="221" t="s">
        <v>4114</v>
      </c>
      <c r="CN79" s="222" t="s">
        <v>4115</v>
      </c>
      <c r="CO79" s="221" t="s">
        <v>4116</v>
      </c>
      <c r="CP79" s="225"/>
      <c r="CQ79" s="225"/>
      <c r="CR79" s="225"/>
      <c r="CS79" s="221" t="s">
        <v>4117</v>
      </c>
      <c r="CT79" s="221" t="s">
        <v>4118</v>
      </c>
      <c r="CU79" s="225"/>
      <c r="CV79" s="225"/>
      <c r="CW79" s="225"/>
      <c r="CX79" s="225"/>
      <c r="CY79" s="225"/>
      <c r="CZ79" s="225"/>
      <c r="DA79" s="225"/>
      <c r="DB79" s="225"/>
      <c r="DC79" s="221" t="s">
        <v>4119</v>
      </c>
      <c r="DD79" s="221" t="s">
        <v>4120</v>
      </c>
      <c r="DE79" s="225"/>
    </row>
    <row r="80" spans="2:109" ht="6.75" customHeight="1">
      <c r="B80" s="25"/>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26"/>
      <c r="AL80" s="219" t="str">
        <f t="shared" si="3"/>
        <v/>
      </c>
      <c r="AM80" s="219" t="str">
        <f t="shared" si="2"/>
        <v/>
      </c>
      <c r="AN80"/>
      <c r="AO80" s="213"/>
      <c r="AP80" s="206">
        <v>78</v>
      </c>
      <c r="AQ80" s="214"/>
      <c r="AR80" s="214"/>
      <c r="AS80" s="214"/>
      <c r="AT80" s="214"/>
      <c r="AU80" s="214"/>
      <c r="AV80" s="214"/>
      <c r="AW80" s="210" t="s">
        <v>4121</v>
      </c>
      <c r="AX80" s="214"/>
      <c r="AY80" s="214"/>
      <c r="AZ80" s="214"/>
      <c r="BA80" s="214"/>
      <c r="BB80" s="210" t="s">
        <v>4122</v>
      </c>
      <c r="BC80" s="210" t="s">
        <v>4123</v>
      </c>
      <c r="BD80" s="210" t="s">
        <v>4124</v>
      </c>
      <c r="BE80" s="220" t="s">
        <v>4125</v>
      </c>
      <c r="BF80" s="210" t="s">
        <v>4126</v>
      </c>
      <c r="BG80" s="214"/>
      <c r="BH80" s="214"/>
      <c r="BI80" s="214"/>
      <c r="BJ80" s="210" t="s">
        <v>4127</v>
      </c>
      <c r="BK80" s="210" t="s">
        <v>4128</v>
      </c>
      <c r="BL80" s="214"/>
      <c r="BM80" s="214"/>
      <c r="BN80" s="214"/>
      <c r="BO80" s="214"/>
      <c r="BP80" s="214"/>
      <c r="BQ80" s="214"/>
      <c r="BR80" s="214"/>
      <c r="BS80" s="214"/>
      <c r="BT80" s="210" t="s">
        <v>4129</v>
      </c>
      <c r="BU80" s="210" t="s">
        <v>4130</v>
      </c>
      <c r="BV80" s="214"/>
      <c r="BW80" s="213"/>
      <c r="BX80" s="213"/>
      <c r="BY80" s="213"/>
      <c r="BZ80" s="225"/>
      <c r="CA80" s="225"/>
      <c r="CB80" s="225"/>
      <c r="CC80" s="225"/>
      <c r="CD80" s="225"/>
      <c r="CE80" s="225"/>
      <c r="CF80" s="221" t="s">
        <v>4131</v>
      </c>
      <c r="CG80" s="225"/>
      <c r="CH80" s="225"/>
      <c r="CI80" s="225"/>
      <c r="CJ80" s="225"/>
      <c r="CK80" s="221" t="s">
        <v>4132</v>
      </c>
      <c r="CL80" s="221" t="s">
        <v>4133</v>
      </c>
      <c r="CM80" s="221" t="s">
        <v>4134</v>
      </c>
      <c r="CN80" s="222" t="s">
        <v>4135</v>
      </c>
      <c r="CO80" s="221" t="s">
        <v>4136</v>
      </c>
      <c r="CP80" s="225"/>
      <c r="CQ80" s="225"/>
      <c r="CR80" s="225"/>
      <c r="CS80" s="221" t="s">
        <v>4137</v>
      </c>
      <c r="CT80" s="221" t="s">
        <v>4138</v>
      </c>
      <c r="CU80" s="225"/>
      <c r="CV80" s="225"/>
      <c r="CW80" s="225"/>
      <c r="CX80" s="225"/>
      <c r="CY80" s="225"/>
      <c r="CZ80" s="225"/>
      <c r="DA80" s="225"/>
      <c r="DB80" s="225"/>
      <c r="DC80" s="221" t="s">
        <v>4139</v>
      </c>
      <c r="DD80" s="221" t="s">
        <v>4140</v>
      </c>
      <c r="DE80" s="225"/>
    </row>
    <row r="81" spans="1:109" ht="60" customHeight="1">
      <c r="B81" s="25"/>
      <c r="C81" s="241" t="s">
        <v>120</v>
      </c>
      <c r="D81" s="231"/>
      <c r="E81" s="231"/>
      <c r="F81" s="231"/>
      <c r="G81" s="231"/>
      <c r="H81" s="231"/>
      <c r="I81" s="231"/>
      <c r="J81" s="231"/>
      <c r="K81" s="231"/>
      <c r="L81" s="231"/>
      <c r="M81" s="231"/>
      <c r="N81" s="231"/>
      <c r="O81" s="231"/>
      <c r="P81" s="231"/>
      <c r="Q81" s="231"/>
      <c r="R81" s="231"/>
      <c r="S81" s="231"/>
      <c r="T81" s="231"/>
      <c r="U81" s="231"/>
      <c r="V81" s="231"/>
      <c r="W81" s="231"/>
      <c r="X81" s="231"/>
      <c r="Y81" s="231"/>
      <c r="Z81" s="231"/>
      <c r="AA81" s="231"/>
      <c r="AB81" s="231"/>
      <c r="AC81" s="231"/>
      <c r="AD81" s="26"/>
      <c r="AL81" s="219" t="str">
        <f t="shared" si="3"/>
        <v/>
      </c>
      <c r="AM81" s="219" t="str">
        <f t="shared" si="2"/>
        <v/>
      </c>
      <c r="AN81"/>
      <c r="AO81" s="213"/>
      <c r="AP81" s="206">
        <v>79</v>
      </c>
      <c r="AQ81" s="214"/>
      <c r="AR81" s="214"/>
      <c r="AS81" s="214"/>
      <c r="AT81" s="214"/>
      <c r="AU81" s="214"/>
      <c r="AV81" s="214"/>
      <c r="AW81" s="210" t="s">
        <v>4141</v>
      </c>
      <c r="AX81" s="214"/>
      <c r="AY81" s="214"/>
      <c r="AZ81" s="214"/>
      <c r="BA81" s="214"/>
      <c r="BB81" s="210" t="s">
        <v>4142</v>
      </c>
      <c r="BC81" s="210" t="s">
        <v>4143</v>
      </c>
      <c r="BD81" s="210" t="s">
        <v>4144</v>
      </c>
      <c r="BE81" s="220" t="s">
        <v>4145</v>
      </c>
      <c r="BF81" s="210" t="s">
        <v>4146</v>
      </c>
      <c r="BG81" s="214"/>
      <c r="BH81" s="214"/>
      <c r="BI81" s="214"/>
      <c r="BJ81" s="210" t="s">
        <v>4147</v>
      </c>
      <c r="BK81" s="210" t="s">
        <v>4148</v>
      </c>
      <c r="BL81" s="214"/>
      <c r="BM81" s="214"/>
      <c r="BN81" s="214"/>
      <c r="BO81" s="214"/>
      <c r="BP81" s="214"/>
      <c r="BQ81" s="214"/>
      <c r="BR81" s="214"/>
      <c r="BS81" s="214"/>
      <c r="BT81" s="210" t="s">
        <v>4149</v>
      </c>
      <c r="BU81" s="210" t="s">
        <v>4150</v>
      </c>
      <c r="BV81" s="214"/>
      <c r="BW81" s="213"/>
      <c r="BX81" s="213"/>
      <c r="BY81" s="213"/>
      <c r="BZ81" s="225"/>
      <c r="CA81" s="225"/>
      <c r="CB81" s="225"/>
      <c r="CC81" s="225"/>
      <c r="CD81" s="225"/>
      <c r="CE81" s="225"/>
      <c r="CF81" s="221" t="s">
        <v>4151</v>
      </c>
      <c r="CG81" s="225"/>
      <c r="CH81" s="225"/>
      <c r="CI81" s="225"/>
      <c r="CJ81" s="225"/>
      <c r="CK81" s="221" t="s">
        <v>4152</v>
      </c>
      <c r="CL81" s="221" t="s">
        <v>4153</v>
      </c>
      <c r="CM81" s="221" t="s">
        <v>4154</v>
      </c>
      <c r="CN81" s="222" t="s">
        <v>4155</v>
      </c>
      <c r="CO81" s="221" t="s">
        <v>4156</v>
      </c>
      <c r="CP81" s="225"/>
      <c r="CQ81" s="225"/>
      <c r="CR81" s="225"/>
      <c r="CS81" s="221" t="s">
        <v>4157</v>
      </c>
      <c r="CT81" s="221" t="s">
        <v>4158</v>
      </c>
      <c r="CU81" s="225"/>
      <c r="CV81" s="225"/>
      <c r="CW81" s="225"/>
      <c r="CX81" s="225"/>
      <c r="CY81" s="225"/>
      <c r="CZ81" s="225"/>
      <c r="DA81" s="225"/>
      <c r="DB81" s="225"/>
      <c r="DC81" s="221" t="s">
        <v>4159</v>
      </c>
      <c r="DD81" s="221" t="s">
        <v>4160</v>
      </c>
      <c r="DE81" s="225"/>
    </row>
    <row r="82" spans="1:109" ht="6.75" customHeight="1">
      <c r="B82" s="25"/>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26"/>
      <c r="AL82" s="219" t="str">
        <f t="shared" si="3"/>
        <v/>
      </c>
      <c r="AM82" s="219" t="str">
        <f t="shared" si="2"/>
        <v/>
      </c>
      <c r="AN82"/>
      <c r="AO82" s="213"/>
      <c r="AP82" s="206">
        <v>80</v>
      </c>
      <c r="AQ82" s="214"/>
      <c r="AR82" s="214"/>
      <c r="AS82" s="214"/>
      <c r="AT82" s="214"/>
      <c r="AU82" s="214"/>
      <c r="AV82" s="214"/>
      <c r="AW82" s="210" t="s">
        <v>4161</v>
      </c>
      <c r="AX82" s="214"/>
      <c r="AY82" s="214"/>
      <c r="AZ82" s="214"/>
      <c r="BA82" s="214"/>
      <c r="BB82" s="210" t="s">
        <v>4162</v>
      </c>
      <c r="BC82" s="210" t="s">
        <v>4163</v>
      </c>
      <c r="BD82" s="210" t="s">
        <v>4164</v>
      </c>
      <c r="BE82" s="220" t="s">
        <v>4165</v>
      </c>
      <c r="BF82" s="210" t="s">
        <v>4166</v>
      </c>
      <c r="BG82" s="214"/>
      <c r="BH82" s="214"/>
      <c r="BI82" s="214"/>
      <c r="BJ82" s="210" t="s">
        <v>4167</v>
      </c>
      <c r="BK82" s="210" t="s">
        <v>4168</v>
      </c>
      <c r="BL82" s="214"/>
      <c r="BM82" s="214"/>
      <c r="BN82" s="214"/>
      <c r="BO82" s="214"/>
      <c r="BP82" s="214"/>
      <c r="BQ82" s="214"/>
      <c r="BR82" s="214"/>
      <c r="BS82" s="214"/>
      <c r="BT82" s="210" t="s">
        <v>4169</v>
      </c>
      <c r="BU82" s="210" t="s">
        <v>4170</v>
      </c>
      <c r="BV82" s="214"/>
      <c r="BW82" s="213"/>
      <c r="BX82" s="213"/>
      <c r="BY82" s="213"/>
      <c r="BZ82" s="225"/>
      <c r="CA82" s="225"/>
      <c r="CB82" s="225"/>
      <c r="CC82" s="225"/>
      <c r="CD82" s="225"/>
      <c r="CE82" s="225"/>
      <c r="CF82" s="221" t="s">
        <v>2982</v>
      </c>
      <c r="CG82" s="225"/>
      <c r="CH82" s="225"/>
      <c r="CI82" s="225"/>
      <c r="CJ82" s="225"/>
      <c r="CK82" s="221" t="s">
        <v>4171</v>
      </c>
      <c r="CL82" s="221" t="s">
        <v>4172</v>
      </c>
      <c r="CM82" s="221" t="s">
        <v>1943</v>
      </c>
      <c r="CN82" s="222" t="s">
        <v>4173</v>
      </c>
      <c r="CO82" s="221" t="s">
        <v>4174</v>
      </c>
      <c r="CP82" s="225"/>
      <c r="CQ82" s="225"/>
      <c r="CR82" s="225"/>
      <c r="CS82" s="221" t="s">
        <v>4175</v>
      </c>
      <c r="CT82" s="221" t="s">
        <v>4176</v>
      </c>
      <c r="CU82" s="225"/>
      <c r="CV82" s="225"/>
      <c r="CW82" s="225"/>
      <c r="CX82" s="225"/>
      <c r="CY82" s="225"/>
      <c r="CZ82" s="225"/>
      <c r="DA82" s="225"/>
      <c r="DB82" s="225"/>
      <c r="DC82" s="221" t="s">
        <v>4177</v>
      </c>
      <c r="DD82" s="221" t="s">
        <v>4178</v>
      </c>
      <c r="DE82" s="225"/>
    </row>
    <row r="83" spans="1:109" ht="60" customHeight="1">
      <c r="B83" s="25"/>
      <c r="C83" s="241" t="s">
        <v>121</v>
      </c>
      <c r="D83" s="231"/>
      <c r="E83" s="231"/>
      <c r="F83" s="231"/>
      <c r="G83" s="231"/>
      <c r="H83" s="231"/>
      <c r="I83" s="231"/>
      <c r="J83" s="231"/>
      <c r="K83" s="231"/>
      <c r="L83" s="231"/>
      <c r="M83" s="231"/>
      <c r="N83" s="231"/>
      <c r="O83" s="231"/>
      <c r="P83" s="231"/>
      <c r="Q83" s="231"/>
      <c r="R83" s="231"/>
      <c r="S83" s="231"/>
      <c r="T83" s="231"/>
      <c r="U83" s="231"/>
      <c r="V83" s="231"/>
      <c r="W83" s="231"/>
      <c r="X83" s="231"/>
      <c r="Y83" s="231"/>
      <c r="Z83" s="231"/>
      <c r="AA83" s="231"/>
      <c r="AB83" s="231"/>
      <c r="AC83" s="231"/>
      <c r="AD83" s="26"/>
      <c r="AL83" s="219" t="str">
        <f t="shared" si="3"/>
        <v/>
      </c>
      <c r="AM83" s="219" t="str">
        <f t="shared" si="2"/>
        <v/>
      </c>
      <c r="AN83"/>
      <c r="AO83" s="213"/>
      <c r="AP83" s="206">
        <v>81</v>
      </c>
      <c r="AQ83" s="214"/>
      <c r="AR83" s="214"/>
      <c r="AS83" s="214"/>
      <c r="AT83" s="214"/>
      <c r="AU83" s="214"/>
      <c r="AV83" s="214"/>
      <c r="AW83" s="210" t="s">
        <v>4179</v>
      </c>
      <c r="AX83" s="214"/>
      <c r="AY83" s="214"/>
      <c r="AZ83" s="214"/>
      <c r="BA83" s="214"/>
      <c r="BB83" s="210" t="s">
        <v>4180</v>
      </c>
      <c r="BC83" s="210" t="s">
        <v>4181</v>
      </c>
      <c r="BD83" s="210" t="s">
        <v>4182</v>
      </c>
      <c r="BE83" s="220" t="s">
        <v>4183</v>
      </c>
      <c r="BF83" s="210" t="s">
        <v>4184</v>
      </c>
      <c r="BG83" s="214"/>
      <c r="BH83" s="214"/>
      <c r="BI83" s="214"/>
      <c r="BJ83" s="210" t="s">
        <v>4185</v>
      </c>
      <c r="BK83" s="210" t="s">
        <v>4186</v>
      </c>
      <c r="BL83" s="214"/>
      <c r="BM83" s="214"/>
      <c r="BN83" s="214"/>
      <c r="BO83" s="214"/>
      <c r="BP83" s="214"/>
      <c r="BQ83" s="214"/>
      <c r="BR83" s="214"/>
      <c r="BS83" s="214"/>
      <c r="BT83" s="210" t="s">
        <v>4187</v>
      </c>
      <c r="BU83" s="210" t="s">
        <v>4188</v>
      </c>
      <c r="BV83" s="214"/>
      <c r="BW83" s="213"/>
      <c r="BX83" s="213"/>
      <c r="BY83" s="213"/>
      <c r="BZ83" s="225"/>
      <c r="CA83" s="225"/>
      <c r="CB83" s="225"/>
      <c r="CC83" s="225"/>
      <c r="CD83" s="225"/>
      <c r="CE83" s="225"/>
      <c r="CF83" s="221" t="s">
        <v>4189</v>
      </c>
      <c r="CG83" s="225"/>
      <c r="CH83" s="225"/>
      <c r="CI83" s="225"/>
      <c r="CJ83" s="225"/>
      <c r="CK83" s="221" t="s">
        <v>4190</v>
      </c>
      <c r="CL83" s="221" t="s">
        <v>4191</v>
      </c>
      <c r="CM83" s="221" t="s">
        <v>4192</v>
      </c>
      <c r="CN83" s="222" t="s">
        <v>4193</v>
      </c>
      <c r="CO83" s="221" t="s">
        <v>4194</v>
      </c>
      <c r="CP83" s="225"/>
      <c r="CQ83" s="225"/>
      <c r="CR83" s="225"/>
      <c r="CS83" s="221" t="s">
        <v>4195</v>
      </c>
      <c r="CT83" s="221" t="s">
        <v>4196</v>
      </c>
      <c r="CU83" s="225"/>
      <c r="CV83" s="225"/>
      <c r="CW83" s="225"/>
      <c r="CX83" s="225"/>
      <c r="CY83" s="225"/>
      <c r="CZ83" s="225"/>
      <c r="DA83" s="225"/>
      <c r="DB83" s="225"/>
      <c r="DC83" s="221" t="s">
        <v>4197</v>
      </c>
      <c r="DD83" s="221" t="s">
        <v>4198</v>
      </c>
      <c r="DE83" s="225"/>
    </row>
    <row r="84" spans="1:109" ht="6.75" customHeight="1">
      <c r="B84" s="25"/>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26"/>
      <c r="AL84" s="219" t="str">
        <f t="shared" si="3"/>
        <v/>
      </c>
      <c r="AM84" s="219" t="str">
        <f t="shared" si="2"/>
        <v/>
      </c>
      <c r="AN84"/>
      <c r="AO84" s="213"/>
      <c r="AP84" s="206">
        <v>82</v>
      </c>
      <c r="AQ84" s="214"/>
      <c r="AR84" s="214"/>
      <c r="AS84" s="214"/>
      <c r="AT84" s="214"/>
      <c r="AU84" s="214"/>
      <c r="AV84" s="214"/>
      <c r="AW84" s="210" t="s">
        <v>4199</v>
      </c>
      <c r="AX84" s="214"/>
      <c r="AY84" s="214"/>
      <c r="AZ84" s="214"/>
      <c r="BA84" s="214"/>
      <c r="BB84" s="210" t="s">
        <v>4200</v>
      </c>
      <c r="BC84" s="210" t="s">
        <v>4201</v>
      </c>
      <c r="BD84" s="210" t="s">
        <v>4202</v>
      </c>
      <c r="BE84" s="220" t="s">
        <v>4203</v>
      </c>
      <c r="BF84" s="210" t="s">
        <v>4204</v>
      </c>
      <c r="BG84" s="214"/>
      <c r="BH84" s="214"/>
      <c r="BI84" s="214"/>
      <c r="BJ84" s="210" t="s">
        <v>4205</v>
      </c>
      <c r="BK84" s="210" t="s">
        <v>4206</v>
      </c>
      <c r="BL84" s="214"/>
      <c r="BM84" s="214"/>
      <c r="BN84" s="214"/>
      <c r="BO84" s="214"/>
      <c r="BP84" s="214"/>
      <c r="BQ84" s="214"/>
      <c r="BR84" s="214"/>
      <c r="BS84" s="214"/>
      <c r="BT84" s="210" t="s">
        <v>4207</v>
      </c>
      <c r="BU84" s="210" t="s">
        <v>4208</v>
      </c>
      <c r="BV84" s="214"/>
      <c r="BW84" s="213"/>
      <c r="BX84" s="213"/>
      <c r="BY84" s="213"/>
      <c r="BZ84" s="225"/>
      <c r="CA84" s="225"/>
      <c r="CB84" s="225"/>
      <c r="CC84" s="225"/>
      <c r="CD84" s="225"/>
      <c r="CE84" s="225"/>
      <c r="CF84" s="221" t="s">
        <v>4209</v>
      </c>
      <c r="CG84" s="225"/>
      <c r="CH84" s="225"/>
      <c r="CI84" s="225"/>
      <c r="CJ84" s="225"/>
      <c r="CK84" s="221" t="s">
        <v>4210</v>
      </c>
      <c r="CL84" s="221" t="s">
        <v>4211</v>
      </c>
      <c r="CM84" s="221" t="s">
        <v>4212</v>
      </c>
      <c r="CN84" s="222" t="s">
        <v>4213</v>
      </c>
      <c r="CO84" s="221" t="s">
        <v>4214</v>
      </c>
      <c r="CP84" s="225"/>
      <c r="CQ84" s="225"/>
      <c r="CR84" s="225"/>
      <c r="CS84" s="221" t="s">
        <v>4215</v>
      </c>
      <c r="CT84" s="221" t="s">
        <v>4216</v>
      </c>
      <c r="CU84" s="225"/>
      <c r="CV84" s="225"/>
      <c r="CW84" s="225"/>
      <c r="CX84" s="225"/>
      <c r="CY84" s="225"/>
      <c r="CZ84" s="225"/>
      <c r="DA84" s="225"/>
      <c r="DB84" s="225"/>
      <c r="DC84" s="221" t="s">
        <v>4217</v>
      </c>
      <c r="DD84" s="221" t="s">
        <v>4218</v>
      </c>
      <c r="DE84" s="225"/>
    </row>
    <row r="85" spans="1:109" ht="24" customHeight="1">
      <c r="B85" s="25"/>
      <c r="C85" s="241" t="s">
        <v>122</v>
      </c>
      <c r="D85" s="231"/>
      <c r="E85" s="231"/>
      <c r="F85" s="231"/>
      <c r="G85" s="231"/>
      <c r="H85" s="231"/>
      <c r="I85" s="231"/>
      <c r="J85" s="231"/>
      <c r="K85" s="231"/>
      <c r="L85" s="231"/>
      <c r="M85" s="231"/>
      <c r="N85" s="231"/>
      <c r="O85" s="231"/>
      <c r="P85" s="231"/>
      <c r="Q85" s="231"/>
      <c r="R85" s="231"/>
      <c r="S85" s="231"/>
      <c r="T85" s="231"/>
      <c r="U85" s="231"/>
      <c r="V85" s="231"/>
      <c r="W85" s="231"/>
      <c r="X85" s="231"/>
      <c r="Y85" s="231"/>
      <c r="Z85" s="231"/>
      <c r="AA85" s="231"/>
      <c r="AB85" s="231"/>
      <c r="AC85" s="231"/>
      <c r="AD85" s="26"/>
      <c r="AL85" s="219" t="str">
        <f t="shared" si="3"/>
        <v/>
      </c>
      <c r="AM85" s="219" t="str">
        <f t="shared" si="2"/>
        <v/>
      </c>
      <c r="AN85"/>
      <c r="AO85" s="206"/>
      <c r="AP85" s="206">
        <v>83</v>
      </c>
      <c r="AQ85" s="210"/>
      <c r="AR85" s="210"/>
      <c r="AS85" s="210"/>
      <c r="AT85" s="210"/>
      <c r="AU85" s="210"/>
      <c r="AV85" s="210"/>
      <c r="AW85" s="210" t="s">
        <v>4219</v>
      </c>
      <c r="AX85" s="210"/>
      <c r="AY85" s="210"/>
      <c r="AZ85" s="210"/>
      <c r="BA85" s="210"/>
      <c r="BB85" s="212" t="s">
        <v>4220</v>
      </c>
      <c r="BC85" s="210" t="s">
        <v>4221</v>
      </c>
      <c r="BD85" s="210" t="s">
        <v>4222</v>
      </c>
      <c r="BE85" s="220" t="s">
        <v>4223</v>
      </c>
      <c r="BF85" s="210" t="s">
        <v>4224</v>
      </c>
      <c r="BG85" s="210"/>
      <c r="BH85" s="210"/>
      <c r="BI85" s="210"/>
      <c r="BJ85" s="210" t="s">
        <v>4225</v>
      </c>
      <c r="BK85" s="210" t="s">
        <v>4226</v>
      </c>
      <c r="BL85" s="210"/>
      <c r="BM85" s="210"/>
      <c r="BN85" s="210"/>
      <c r="BO85" s="210"/>
      <c r="BP85" s="210"/>
      <c r="BQ85" s="210"/>
      <c r="BR85" s="210"/>
      <c r="BS85" s="210"/>
      <c r="BT85" s="210" t="s">
        <v>4227</v>
      </c>
      <c r="BU85" s="210" t="s">
        <v>4228</v>
      </c>
      <c r="BV85" s="210"/>
      <c r="BW85" s="206"/>
      <c r="BX85" s="206"/>
      <c r="BY85" s="206"/>
      <c r="BZ85" s="221"/>
      <c r="CA85" s="221"/>
      <c r="CB85" s="221"/>
      <c r="CC85" s="221"/>
      <c r="CD85" s="221"/>
      <c r="CE85" s="221"/>
      <c r="CF85" s="221" t="s">
        <v>4229</v>
      </c>
      <c r="CG85" s="221"/>
      <c r="CH85" s="221"/>
      <c r="CI85" s="221"/>
      <c r="CJ85" s="221"/>
      <c r="CK85" s="223" t="s">
        <v>4230</v>
      </c>
      <c r="CL85" s="221" t="s">
        <v>4231</v>
      </c>
      <c r="CM85" s="221" t="s">
        <v>4232</v>
      </c>
      <c r="CN85" s="222" t="s">
        <v>4233</v>
      </c>
      <c r="CO85" s="221" t="s">
        <v>4234</v>
      </c>
      <c r="CP85" s="221"/>
      <c r="CQ85" s="221"/>
      <c r="CR85" s="221"/>
      <c r="CS85" s="221" t="s">
        <v>4235</v>
      </c>
      <c r="CT85" s="221" t="s">
        <v>4236</v>
      </c>
      <c r="CU85" s="221"/>
      <c r="CV85" s="221"/>
      <c r="CW85" s="221"/>
      <c r="CX85" s="221"/>
      <c r="CY85" s="221"/>
      <c r="CZ85" s="221"/>
      <c r="DA85" s="221"/>
      <c r="DB85" s="221"/>
      <c r="DC85" s="221" t="s">
        <v>4237</v>
      </c>
      <c r="DD85" s="221" t="s">
        <v>4238</v>
      </c>
      <c r="DE85" s="221"/>
    </row>
    <row r="86" spans="1:109" ht="15" customHeight="1" thickBot="1">
      <c r="B86" s="32"/>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4"/>
      <c r="AL86" s="219" t="str">
        <f t="shared" si="3"/>
        <v/>
      </c>
      <c r="AM86" s="219" t="str">
        <f t="shared" si="2"/>
        <v/>
      </c>
      <c r="AN86"/>
      <c r="AO86" s="213"/>
      <c r="AP86" s="206">
        <v>84</v>
      </c>
      <c r="AQ86" s="214"/>
      <c r="AR86" s="214"/>
      <c r="AS86" s="214"/>
      <c r="AT86" s="214"/>
      <c r="AU86" s="214"/>
      <c r="AV86" s="214"/>
      <c r="AW86" s="210" t="s">
        <v>4239</v>
      </c>
      <c r="AX86" s="214"/>
      <c r="AY86" s="214"/>
      <c r="AZ86" s="214"/>
      <c r="BA86" s="214"/>
      <c r="BB86" s="212" t="s">
        <v>4240</v>
      </c>
      <c r="BC86" s="210" t="s">
        <v>4241</v>
      </c>
      <c r="BD86" s="210" t="s">
        <v>4242</v>
      </c>
      <c r="BE86" s="220" t="s">
        <v>4243</v>
      </c>
      <c r="BF86" s="210" t="s">
        <v>4244</v>
      </c>
      <c r="BG86" s="214"/>
      <c r="BH86" s="214"/>
      <c r="BI86" s="214"/>
      <c r="BJ86" s="210" t="s">
        <v>4245</v>
      </c>
      <c r="BK86" s="210" t="s">
        <v>4246</v>
      </c>
      <c r="BL86" s="214"/>
      <c r="BM86" s="214"/>
      <c r="BN86" s="214"/>
      <c r="BO86" s="214"/>
      <c r="BP86" s="214"/>
      <c r="BQ86" s="214"/>
      <c r="BR86" s="214"/>
      <c r="BS86" s="214"/>
      <c r="BT86" s="210" t="s">
        <v>4247</v>
      </c>
      <c r="BU86" s="210" t="s">
        <v>4248</v>
      </c>
      <c r="BV86" s="214"/>
      <c r="BW86" s="213"/>
      <c r="BX86" s="213"/>
      <c r="BY86" s="213"/>
      <c r="BZ86" s="225"/>
      <c r="CA86" s="225"/>
      <c r="CB86" s="225"/>
      <c r="CC86" s="225"/>
      <c r="CD86" s="225"/>
      <c r="CE86" s="225"/>
      <c r="CF86" s="221" t="s">
        <v>4249</v>
      </c>
      <c r="CG86" s="225"/>
      <c r="CH86" s="225"/>
      <c r="CI86" s="225"/>
      <c r="CJ86" s="225"/>
      <c r="CK86" s="226" t="s">
        <v>4250</v>
      </c>
      <c r="CL86" s="221" t="s">
        <v>4251</v>
      </c>
      <c r="CM86" s="221" t="s">
        <v>4252</v>
      </c>
      <c r="CN86" s="222" t="s">
        <v>4253</v>
      </c>
      <c r="CO86" s="221" t="s">
        <v>4254</v>
      </c>
      <c r="CP86" s="225"/>
      <c r="CQ86" s="225"/>
      <c r="CR86" s="225"/>
      <c r="CS86" s="221" t="s">
        <v>4255</v>
      </c>
      <c r="CT86" s="221" t="s">
        <v>4256</v>
      </c>
      <c r="CU86" s="225"/>
      <c r="CV86" s="225"/>
      <c r="CW86" s="225"/>
      <c r="CX86" s="225"/>
      <c r="CY86" s="225"/>
      <c r="CZ86" s="225"/>
      <c r="DA86" s="225"/>
      <c r="DB86" s="225"/>
      <c r="DC86" s="221" t="s">
        <v>4257</v>
      </c>
      <c r="DD86" s="221" t="s">
        <v>4258</v>
      </c>
      <c r="DE86" s="225"/>
    </row>
    <row r="87" spans="1:109" ht="15" customHeight="1" thickBot="1">
      <c r="AL87" s="219" t="str">
        <f t="shared" si="3"/>
        <v/>
      </c>
      <c r="AM87" s="219" t="str">
        <f t="shared" si="2"/>
        <v/>
      </c>
      <c r="AN87"/>
      <c r="AO87" s="213"/>
      <c r="AP87" s="206">
        <v>85</v>
      </c>
      <c r="AQ87" s="214"/>
      <c r="AR87" s="214"/>
      <c r="AS87" s="214"/>
      <c r="AT87" s="214"/>
      <c r="AU87" s="214"/>
      <c r="AV87" s="214"/>
      <c r="AW87" s="210" t="s">
        <v>4259</v>
      </c>
      <c r="AX87" s="214"/>
      <c r="AY87" s="214"/>
      <c r="AZ87" s="214"/>
      <c r="BA87" s="214"/>
      <c r="BB87" s="212" t="s">
        <v>4260</v>
      </c>
      <c r="BC87" s="210" t="s">
        <v>4261</v>
      </c>
      <c r="BD87" s="210" t="s">
        <v>4262</v>
      </c>
      <c r="BE87" s="220" t="s">
        <v>4263</v>
      </c>
      <c r="BF87" s="210" t="s">
        <v>4264</v>
      </c>
      <c r="BG87" s="214"/>
      <c r="BH87" s="214"/>
      <c r="BI87" s="214"/>
      <c r="BJ87" s="210" t="s">
        <v>4265</v>
      </c>
      <c r="BK87" s="210" t="s">
        <v>4266</v>
      </c>
      <c r="BL87" s="214"/>
      <c r="BM87" s="214"/>
      <c r="BN87" s="214"/>
      <c r="BO87" s="214"/>
      <c r="BP87" s="214"/>
      <c r="BQ87" s="214"/>
      <c r="BR87" s="214"/>
      <c r="BS87" s="214"/>
      <c r="BT87" s="210" t="s">
        <v>4267</v>
      </c>
      <c r="BU87" s="210" t="s">
        <v>4268</v>
      </c>
      <c r="BV87" s="214"/>
      <c r="BW87" s="213"/>
      <c r="BX87" s="213"/>
      <c r="BY87" s="213"/>
      <c r="BZ87" s="225"/>
      <c r="CA87" s="225"/>
      <c r="CB87" s="225"/>
      <c r="CC87" s="225"/>
      <c r="CD87" s="225"/>
      <c r="CE87" s="225"/>
      <c r="CF87" s="221" t="s">
        <v>4269</v>
      </c>
      <c r="CG87" s="225"/>
      <c r="CH87" s="225"/>
      <c r="CI87" s="225"/>
      <c r="CJ87" s="225"/>
      <c r="CK87" s="226" t="s">
        <v>4270</v>
      </c>
      <c r="CL87" s="221" t="s">
        <v>4271</v>
      </c>
      <c r="CM87" s="221" t="s">
        <v>4272</v>
      </c>
      <c r="CN87" s="222" t="s">
        <v>4273</v>
      </c>
      <c r="CO87" s="221" t="s">
        <v>4274</v>
      </c>
      <c r="CP87" s="225"/>
      <c r="CQ87" s="225"/>
      <c r="CR87" s="225"/>
      <c r="CS87" s="221" t="s">
        <v>4275</v>
      </c>
      <c r="CT87" s="221" t="s">
        <v>4276</v>
      </c>
      <c r="CU87" s="225"/>
      <c r="CV87" s="225"/>
      <c r="CW87" s="225"/>
      <c r="CX87" s="225"/>
      <c r="CY87" s="225"/>
      <c r="CZ87" s="225"/>
      <c r="DA87" s="225"/>
      <c r="DB87" s="225"/>
      <c r="DC87" s="221" t="s">
        <v>4277</v>
      </c>
      <c r="DD87" s="221" t="s">
        <v>4278</v>
      </c>
      <c r="DE87" s="225"/>
    </row>
    <row r="88" spans="1:109" s="9" customFormat="1" ht="15" customHeight="1">
      <c r="A88" s="35"/>
      <c r="B88" s="36"/>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8"/>
      <c r="AL88" s="219" t="str">
        <f t="shared" si="3"/>
        <v/>
      </c>
      <c r="AM88" s="219" t="str">
        <f t="shared" si="2"/>
        <v/>
      </c>
      <c r="AN88"/>
      <c r="AO88" s="213"/>
      <c r="AP88" s="206">
        <v>86</v>
      </c>
      <c r="AQ88" s="214"/>
      <c r="AR88" s="214"/>
      <c r="AS88" s="214"/>
      <c r="AT88" s="214"/>
      <c r="AU88" s="214"/>
      <c r="AV88" s="214"/>
      <c r="AW88" s="210" t="s">
        <v>4279</v>
      </c>
      <c r="AX88" s="214"/>
      <c r="AY88" s="214"/>
      <c r="AZ88" s="214"/>
      <c r="BA88" s="214"/>
      <c r="BB88" s="212" t="s">
        <v>4280</v>
      </c>
      <c r="BC88" s="214">
        <v>13099</v>
      </c>
      <c r="BD88" s="210" t="s">
        <v>4281</v>
      </c>
      <c r="BE88" s="220" t="s">
        <v>4282</v>
      </c>
      <c r="BF88" s="210" t="s">
        <v>4283</v>
      </c>
      <c r="BG88" s="214"/>
      <c r="BH88" s="214"/>
      <c r="BI88" s="214"/>
      <c r="BJ88" s="210" t="s">
        <v>4284</v>
      </c>
      <c r="BK88" s="210" t="s">
        <v>4285</v>
      </c>
      <c r="BL88" s="214"/>
      <c r="BM88" s="214"/>
      <c r="BN88" s="214"/>
      <c r="BO88" s="214"/>
      <c r="BP88" s="214"/>
      <c r="BQ88" s="214"/>
      <c r="BR88" s="214"/>
      <c r="BS88" s="214"/>
      <c r="BT88" s="210" t="s">
        <v>4286</v>
      </c>
      <c r="BU88" s="210" t="s">
        <v>4287</v>
      </c>
      <c r="BV88" s="214"/>
      <c r="BW88" s="213"/>
      <c r="BX88" s="213"/>
      <c r="BY88" s="213"/>
      <c r="BZ88" s="225"/>
      <c r="CA88" s="225"/>
      <c r="CB88" s="225"/>
      <c r="CC88" s="225"/>
      <c r="CD88" s="225"/>
      <c r="CE88" s="225"/>
      <c r="CF88" s="221" t="s">
        <v>4288</v>
      </c>
      <c r="CG88" s="225"/>
      <c r="CH88" s="225"/>
      <c r="CI88" s="225"/>
      <c r="CJ88" s="225"/>
      <c r="CK88" s="226" t="s">
        <v>3023</v>
      </c>
      <c r="CL88" s="221" t="s">
        <v>357</v>
      </c>
      <c r="CM88" s="221" t="s">
        <v>4289</v>
      </c>
      <c r="CN88" s="222" t="s">
        <v>4290</v>
      </c>
      <c r="CO88" s="221" t="s">
        <v>4291</v>
      </c>
      <c r="CP88" s="225"/>
      <c r="CQ88" s="225"/>
      <c r="CR88" s="225"/>
      <c r="CS88" s="221" t="s">
        <v>4292</v>
      </c>
      <c r="CT88" s="221" t="s">
        <v>4293</v>
      </c>
      <c r="CU88" s="225"/>
      <c r="CV88" s="225"/>
      <c r="CW88" s="225"/>
      <c r="CX88" s="225"/>
      <c r="CY88" s="225"/>
      <c r="CZ88" s="225"/>
      <c r="DA88" s="225"/>
      <c r="DB88" s="225"/>
      <c r="DC88" s="221" t="s">
        <v>4294</v>
      </c>
      <c r="DD88" s="221" t="s">
        <v>4295</v>
      </c>
      <c r="DE88" s="225"/>
    </row>
    <row r="89" spans="1:109" s="9" customFormat="1" ht="48" customHeight="1">
      <c r="A89" s="35"/>
      <c r="B89" s="39"/>
      <c r="C89" s="241" t="s">
        <v>123</v>
      </c>
      <c r="D89" s="231"/>
      <c r="E89" s="231"/>
      <c r="F89" s="231"/>
      <c r="G89" s="231"/>
      <c r="H89" s="231"/>
      <c r="I89" s="231"/>
      <c r="J89" s="231"/>
      <c r="K89" s="231"/>
      <c r="L89" s="231"/>
      <c r="M89" s="231"/>
      <c r="N89" s="231"/>
      <c r="O89" s="231"/>
      <c r="P89" s="231"/>
      <c r="Q89" s="231"/>
      <c r="R89" s="231"/>
      <c r="S89" s="231"/>
      <c r="T89" s="231"/>
      <c r="U89" s="231"/>
      <c r="V89" s="231"/>
      <c r="W89" s="231"/>
      <c r="X89" s="231"/>
      <c r="Y89" s="231"/>
      <c r="Z89" s="231"/>
      <c r="AA89" s="231"/>
      <c r="AB89" s="231"/>
      <c r="AC89" s="231"/>
      <c r="AD89" s="40"/>
      <c r="AL89" s="219" t="str">
        <f t="shared" si="3"/>
        <v/>
      </c>
      <c r="AM89" s="219" t="str">
        <f t="shared" si="2"/>
        <v/>
      </c>
      <c r="AN89"/>
      <c r="AO89" s="213"/>
      <c r="AP89" s="206">
        <v>87</v>
      </c>
      <c r="AQ89" s="214"/>
      <c r="AR89" s="214"/>
      <c r="AS89" s="214"/>
      <c r="AT89" s="214"/>
      <c r="AU89" s="214"/>
      <c r="AV89" s="214"/>
      <c r="AW89" s="210" t="s">
        <v>4296</v>
      </c>
      <c r="AX89" s="214"/>
      <c r="AY89" s="214"/>
      <c r="AZ89" s="214"/>
      <c r="BA89" s="214"/>
      <c r="BB89" s="210">
        <v>12099</v>
      </c>
      <c r="BC89" s="214"/>
      <c r="BD89" s="210" t="s">
        <v>4297</v>
      </c>
      <c r="BE89" s="220" t="s">
        <v>4298</v>
      </c>
      <c r="BF89" s="210" t="s">
        <v>4299</v>
      </c>
      <c r="BG89" s="214"/>
      <c r="BH89" s="214"/>
      <c r="BI89" s="214"/>
      <c r="BJ89" s="210" t="s">
        <v>4300</v>
      </c>
      <c r="BK89" s="210" t="s">
        <v>4301</v>
      </c>
      <c r="BL89" s="214"/>
      <c r="BM89" s="214"/>
      <c r="BN89" s="214"/>
      <c r="BO89" s="214"/>
      <c r="BP89" s="214"/>
      <c r="BQ89" s="214"/>
      <c r="BR89" s="214"/>
      <c r="BS89" s="214"/>
      <c r="BT89" s="210" t="s">
        <v>4302</v>
      </c>
      <c r="BU89" s="210" t="s">
        <v>4303</v>
      </c>
      <c r="BV89" s="214"/>
      <c r="BW89" s="213"/>
      <c r="BX89" s="213"/>
      <c r="BY89" s="213"/>
      <c r="BZ89" s="225"/>
      <c r="CA89" s="225"/>
      <c r="CB89" s="225"/>
      <c r="CC89" s="225"/>
      <c r="CD89" s="225"/>
      <c r="CE89" s="225"/>
      <c r="CF89" s="221" t="s">
        <v>4304</v>
      </c>
      <c r="CG89" s="225"/>
      <c r="CH89" s="225"/>
      <c r="CI89" s="225"/>
      <c r="CJ89" s="225"/>
      <c r="CK89" s="221" t="s">
        <v>357</v>
      </c>
      <c r="CL89" s="225"/>
      <c r="CM89" s="221" t="s">
        <v>4305</v>
      </c>
      <c r="CN89" s="222" t="s">
        <v>4306</v>
      </c>
      <c r="CO89" s="221" t="s">
        <v>4307</v>
      </c>
      <c r="CP89" s="225"/>
      <c r="CQ89" s="225"/>
      <c r="CR89" s="225"/>
      <c r="CS89" s="221" t="s">
        <v>4308</v>
      </c>
      <c r="CT89" s="221" t="s">
        <v>4309</v>
      </c>
      <c r="CU89" s="225"/>
      <c r="CV89" s="225"/>
      <c r="CW89" s="225"/>
      <c r="CX89" s="225"/>
      <c r="CY89" s="225"/>
      <c r="CZ89" s="225"/>
      <c r="DA89" s="225"/>
      <c r="DB89" s="225"/>
      <c r="DC89" s="221" t="s">
        <v>4310</v>
      </c>
      <c r="DD89" s="221" t="s">
        <v>4311</v>
      </c>
      <c r="DE89" s="225"/>
    </row>
    <row r="90" spans="1:109" s="9" customFormat="1" ht="6.75" customHeight="1">
      <c r="A90" s="35"/>
      <c r="B90" s="39"/>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40"/>
      <c r="AL90" s="219" t="str">
        <f t="shared" si="3"/>
        <v/>
      </c>
      <c r="AM90" s="219" t="str">
        <f t="shared" si="2"/>
        <v/>
      </c>
      <c r="AN90"/>
      <c r="AO90" s="213"/>
      <c r="AP90" s="206">
        <v>88</v>
      </c>
      <c r="AQ90" s="214"/>
      <c r="AR90" s="214"/>
      <c r="AS90" s="214"/>
      <c r="AT90" s="214"/>
      <c r="AU90" s="214"/>
      <c r="AV90" s="214"/>
      <c r="AW90" s="210" t="s">
        <v>4312</v>
      </c>
      <c r="AX90" s="214"/>
      <c r="AY90" s="214"/>
      <c r="AZ90" s="214"/>
      <c r="BA90" s="214"/>
      <c r="BB90" s="214"/>
      <c r="BC90" s="214"/>
      <c r="BD90" s="210" t="s">
        <v>4313</v>
      </c>
      <c r="BE90" s="220" t="s">
        <v>4314</v>
      </c>
      <c r="BF90" s="210" t="s">
        <v>4315</v>
      </c>
      <c r="BG90" s="214"/>
      <c r="BH90" s="214"/>
      <c r="BI90" s="214"/>
      <c r="BJ90" s="210" t="s">
        <v>4316</v>
      </c>
      <c r="BK90" s="210" t="s">
        <v>4317</v>
      </c>
      <c r="BL90" s="214"/>
      <c r="BM90" s="214"/>
      <c r="BN90" s="214"/>
      <c r="BO90" s="214"/>
      <c r="BP90" s="214"/>
      <c r="BQ90" s="214"/>
      <c r="BR90" s="214"/>
      <c r="BS90" s="214"/>
      <c r="BT90" s="210" t="s">
        <v>4318</v>
      </c>
      <c r="BU90" s="210" t="s">
        <v>4319</v>
      </c>
      <c r="BV90" s="214"/>
      <c r="BW90" s="213"/>
      <c r="BX90" s="213"/>
      <c r="BY90" s="213"/>
      <c r="BZ90" s="225"/>
      <c r="CA90" s="225"/>
      <c r="CB90" s="225"/>
      <c r="CC90" s="225"/>
      <c r="CD90" s="225"/>
      <c r="CE90" s="225"/>
      <c r="CF90" s="221" t="s">
        <v>4320</v>
      </c>
      <c r="CG90" s="225"/>
      <c r="CH90" s="225"/>
      <c r="CI90" s="225"/>
      <c r="CJ90" s="225"/>
      <c r="CK90" s="225"/>
      <c r="CL90" s="225"/>
      <c r="CM90" s="221" t="s">
        <v>4321</v>
      </c>
      <c r="CN90" s="222" t="s">
        <v>4322</v>
      </c>
      <c r="CO90" s="221" t="s">
        <v>4323</v>
      </c>
      <c r="CP90" s="225"/>
      <c r="CQ90" s="225"/>
      <c r="CR90" s="225"/>
      <c r="CS90" s="221" t="s">
        <v>4324</v>
      </c>
      <c r="CT90" s="221" t="s">
        <v>4325</v>
      </c>
      <c r="CU90" s="225"/>
      <c r="CV90" s="225"/>
      <c r="CW90" s="225"/>
      <c r="CX90" s="225"/>
      <c r="CY90" s="225"/>
      <c r="CZ90" s="225"/>
      <c r="DA90" s="225"/>
      <c r="DB90" s="225"/>
      <c r="DC90" s="221" t="s">
        <v>4326</v>
      </c>
      <c r="DD90" s="221" t="s">
        <v>4327</v>
      </c>
      <c r="DE90" s="225"/>
    </row>
    <row r="91" spans="1:109" s="9" customFormat="1" ht="72" customHeight="1">
      <c r="A91" s="35"/>
      <c r="B91" s="39"/>
      <c r="C91" s="246" t="s">
        <v>124</v>
      </c>
      <c r="D91" s="231"/>
      <c r="E91" s="231"/>
      <c r="F91" s="231"/>
      <c r="G91" s="231"/>
      <c r="H91" s="231"/>
      <c r="I91" s="231"/>
      <c r="J91" s="231"/>
      <c r="K91" s="231"/>
      <c r="L91" s="231"/>
      <c r="M91" s="231"/>
      <c r="N91" s="231"/>
      <c r="O91" s="231"/>
      <c r="P91" s="231"/>
      <c r="Q91" s="231"/>
      <c r="R91" s="231"/>
      <c r="S91" s="231"/>
      <c r="T91" s="231"/>
      <c r="U91" s="231"/>
      <c r="V91" s="231"/>
      <c r="W91" s="231"/>
      <c r="X91" s="231"/>
      <c r="Y91" s="231"/>
      <c r="Z91" s="231"/>
      <c r="AA91" s="231"/>
      <c r="AB91" s="231"/>
      <c r="AC91" s="231"/>
      <c r="AD91" s="40"/>
      <c r="AL91" s="219" t="str">
        <f t="shared" si="3"/>
        <v/>
      </c>
      <c r="AM91" s="219" t="str">
        <f t="shared" si="2"/>
        <v/>
      </c>
      <c r="AN91"/>
      <c r="AO91" s="213"/>
      <c r="AP91" s="206">
        <v>89</v>
      </c>
      <c r="AQ91" s="214"/>
      <c r="AR91" s="214"/>
      <c r="AS91" s="214"/>
      <c r="AT91" s="214"/>
      <c r="AU91" s="214"/>
      <c r="AV91" s="214"/>
      <c r="AW91" s="210" t="s">
        <v>4328</v>
      </c>
      <c r="AX91" s="214"/>
      <c r="AY91" s="214"/>
      <c r="AZ91" s="214"/>
      <c r="BA91" s="214"/>
      <c r="BB91" s="214"/>
      <c r="BC91" s="214"/>
      <c r="BD91" s="210" t="s">
        <v>4329</v>
      </c>
      <c r="BE91" s="220" t="s">
        <v>4330</v>
      </c>
      <c r="BF91" s="210" t="s">
        <v>4331</v>
      </c>
      <c r="BG91" s="214"/>
      <c r="BH91" s="214"/>
      <c r="BI91" s="214"/>
      <c r="BJ91" s="210" t="s">
        <v>4332</v>
      </c>
      <c r="BK91" s="210" t="s">
        <v>4333</v>
      </c>
      <c r="BL91" s="214"/>
      <c r="BM91" s="214"/>
      <c r="BN91" s="214"/>
      <c r="BO91" s="214"/>
      <c r="BP91" s="214"/>
      <c r="BQ91" s="214"/>
      <c r="BR91" s="214"/>
      <c r="BS91" s="214"/>
      <c r="BT91" s="210" t="s">
        <v>4334</v>
      </c>
      <c r="BU91" s="210" t="s">
        <v>4335</v>
      </c>
      <c r="BV91" s="214"/>
      <c r="BW91" s="213"/>
      <c r="BX91" s="213"/>
      <c r="BY91" s="213"/>
      <c r="BZ91" s="225"/>
      <c r="CA91" s="225"/>
      <c r="CB91" s="225"/>
      <c r="CC91" s="225"/>
      <c r="CD91" s="225"/>
      <c r="CE91" s="225"/>
      <c r="CF91" s="221" t="s">
        <v>4336</v>
      </c>
      <c r="CG91" s="225"/>
      <c r="CH91" s="225"/>
      <c r="CI91" s="225"/>
      <c r="CJ91" s="225"/>
      <c r="CK91" s="225"/>
      <c r="CL91" s="225"/>
      <c r="CM91" s="221" t="s">
        <v>4337</v>
      </c>
      <c r="CN91" s="222" t="s">
        <v>2662</v>
      </c>
      <c r="CO91" s="221" t="s">
        <v>4338</v>
      </c>
      <c r="CP91" s="225"/>
      <c r="CQ91" s="225"/>
      <c r="CR91" s="225"/>
      <c r="CS91" s="221" t="s">
        <v>4339</v>
      </c>
      <c r="CT91" s="221" t="s">
        <v>4340</v>
      </c>
      <c r="CU91" s="225"/>
      <c r="CV91" s="225"/>
      <c r="CW91" s="225"/>
      <c r="CX91" s="225"/>
      <c r="CY91" s="225"/>
      <c r="CZ91" s="225"/>
      <c r="DA91" s="225"/>
      <c r="DB91" s="225"/>
      <c r="DC91" s="221" t="s">
        <v>4341</v>
      </c>
      <c r="DD91" s="221" t="s">
        <v>4342</v>
      </c>
      <c r="DE91" s="225"/>
    </row>
    <row r="92" spans="1:109" s="9" customFormat="1" ht="6.75" customHeight="1">
      <c r="A92" s="35"/>
      <c r="B92" s="39"/>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40"/>
      <c r="AL92" s="219" t="str">
        <f t="shared" si="3"/>
        <v/>
      </c>
      <c r="AM92" s="219" t="str">
        <f t="shared" si="2"/>
        <v/>
      </c>
      <c r="AN92"/>
      <c r="AO92" s="213"/>
      <c r="AP92" s="206">
        <v>90</v>
      </c>
      <c r="AQ92" s="214"/>
      <c r="AR92" s="214"/>
      <c r="AS92" s="214"/>
      <c r="AT92" s="214"/>
      <c r="AU92" s="214"/>
      <c r="AV92" s="214"/>
      <c r="AW92" s="210" t="s">
        <v>4343</v>
      </c>
      <c r="AX92" s="214"/>
      <c r="AY92" s="214"/>
      <c r="AZ92" s="214"/>
      <c r="BA92" s="214"/>
      <c r="BB92" s="214"/>
      <c r="BC92" s="214"/>
      <c r="BD92" s="210" t="s">
        <v>4344</v>
      </c>
      <c r="BE92" s="220" t="s">
        <v>4345</v>
      </c>
      <c r="BF92" s="210" t="s">
        <v>4346</v>
      </c>
      <c r="BG92" s="214"/>
      <c r="BH92" s="214"/>
      <c r="BI92" s="214"/>
      <c r="BJ92" s="210" t="s">
        <v>4347</v>
      </c>
      <c r="BK92" s="210" t="s">
        <v>4348</v>
      </c>
      <c r="BL92" s="214"/>
      <c r="BM92" s="214"/>
      <c r="BN92" s="214"/>
      <c r="BO92" s="214"/>
      <c r="BP92" s="214"/>
      <c r="BQ92" s="214"/>
      <c r="BR92" s="214"/>
      <c r="BS92" s="214"/>
      <c r="BT92" s="210" t="s">
        <v>4349</v>
      </c>
      <c r="BU92" s="210" t="s">
        <v>4350</v>
      </c>
      <c r="BV92" s="214"/>
      <c r="BW92" s="213"/>
      <c r="BX92" s="213"/>
      <c r="BY92" s="213"/>
      <c r="BZ92" s="225"/>
      <c r="CA92" s="225"/>
      <c r="CB92" s="225"/>
      <c r="CC92" s="225"/>
      <c r="CD92" s="225"/>
      <c r="CE92" s="225"/>
      <c r="CF92" s="221" t="s">
        <v>4351</v>
      </c>
      <c r="CG92" s="225"/>
      <c r="CH92" s="225"/>
      <c r="CI92" s="225"/>
      <c r="CJ92" s="225"/>
      <c r="CK92" s="225"/>
      <c r="CL92" s="225"/>
      <c r="CM92" s="221" t="s">
        <v>4352</v>
      </c>
      <c r="CN92" s="222" t="s">
        <v>4353</v>
      </c>
      <c r="CO92" s="221" t="s">
        <v>4354</v>
      </c>
      <c r="CP92" s="225"/>
      <c r="CQ92" s="225"/>
      <c r="CR92" s="225"/>
      <c r="CS92" s="221" t="s">
        <v>4355</v>
      </c>
      <c r="CT92" s="221" t="s">
        <v>4356</v>
      </c>
      <c r="CU92" s="225"/>
      <c r="CV92" s="225"/>
      <c r="CW92" s="225"/>
      <c r="CX92" s="225"/>
      <c r="CY92" s="225"/>
      <c r="CZ92" s="225"/>
      <c r="DA92" s="225"/>
      <c r="DB92" s="225"/>
      <c r="DC92" s="221" t="s">
        <v>4357</v>
      </c>
      <c r="DD92" s="221" t="s">
        <v>4358</v>
      </c>
      <c r="DE92" s="225"/>
    </row>
    <row r="93" spans="1:109" ht="60" customHeight="1">
      <c r="B93" s="25"/>
      <c r="C93" s="246" t="s">
        <v>125</v>
      </c>
      <c r="D93" s="231"/>
      <c r="E93" s="231"/>
      <c r="F93" s="231"/>
      <c r="G93" s="231"/>
      <c r="H93" s="231"/>
      <c r="I93" s="231"/>
      <c r="J93" s="231"/>
      <c r="K93" s="231"/>
      <c r="L93" s="231"/>
      <c r="M93" s="231"/>
      <c r="N93" s="231"/>
      <c r="O93" s="231"/>
      <c r="P93" s="231"/>
      <c r="Q93" s="231"/>
      <c r="R93" s="231"/>
      <c r="S93" s="231"/>
      <c r="T93" s="231"/>
      <c r="U93" s="231"/>
      <c r="V93" s="231"/>
      <c r="W93" s="231"/>
      <c r="X93" s="231"/>
      <c r="Y93" s="231"/>
      <c r="Z93" s="231"/>
      <c r="AA93" s="231"/>
      <c r="AB93" s="231"/>
      <c r="AC93" s="231"/>
      <c r="AD93" s="26"/>
      <c r="AL93" s="219" t="str">
        <f t="shared" si="3"/>
        <v/>
      </c>
      <c r="AM93" s="219" t="str">
        <f t="shared" si="2"/>
        <v/>
      </c>
      <c r="AN93"/>
      <c r="AO93" s="213"/>
      <c r="AP93" s="206">
        <v>91</v>
      </c>
      <c r="AQ93" s="214"/>
      <c r="AR93" s="214"/>
      <c r="AS93" s="214"/>
      <c r="AT93" s="214"/>
      <c r="AU93" s="214"/>
      <c r="AV93" s="214"/>
      <c r="AW93" s="210" t="s">
        <v>4359</v>
      </c>
      <c r="AX93" s="214"/>
      <c r="AY93" s="214"/>
      <c r="AZ93" s="214"/>
      <c r="BA93" s="214"/>
      <c r="BB93" s="214"/>
      <c r="BC93" s="214"/>
      <c r="BD93" s="210" t="s">
        <v>4360</v>
      </c>
      <c r="BE93" s="220" t="s">
        <v>4361</v>
      </c>
      <c r="BF93" s="210" t="s">
        <v>4362</v>
      </c>
      <c r="BG93" s="214"/>
      <c r="BH93" s="214"/>
      <c r="BI93" s="214"/>
      <c r="BJ93" s="210" t="s">
        <v>4363</v>
      </c>
      <c r="BK93" s="210" t="s">
        <v>4364</v>
      </c>
      <c r="BL93" s="214"/>
      <c r="BM93" s="214"/>
      <c r="BN93" s="214"/>
      <c r="BO93" s="214"/>
      <c r="BP93" s="214"/>
      <c r="BQ93" s="214"/>
      <c r="BR93" s="214"/>
      <c r="BS93" s="214"/>
      <c r="BT93" s="210" t="s">
        <v>4365</v>
      </c>
      <c r="BU93" s="210" t="s">
        <v>4366</v>
      </c>
      <c r="BV93" s="214"/>
      <c r="BW93" s="213"/>
      <c r="BX93" s="213"/>
      <c r="BY93" s="213"/>
      <c r="BZ93" s="225"/>
      <c r="CA93" s="225"/>
      <c r="CB93" s="225"/>
      <c r="CC93" s="225"/>
      <c r="CD93" s="225"/>
      <c r="CE93" s="225"/>
      <c r="CF93" s="221" t="s">
        <v>4367</v>
      </c>
      <c r="CG93" s="225"/>
      <c r="CH93" s="225"/>
      <c r="CI93" s="225"/>
      <c r="CJ93" s="225"/>
      <c r="CK93" s="225"/>
      <c r="CL93" s="225"/>
      <c r="CM93" s="221" t="s">
        <v>4368</v>
      </c>
      <c r="CN93" s="222" t="s">
        <v>4369</v>
      </c>
      <c r="CO93" s="221" t="s">
        <v>4370</v>
      </c>
      <c r="CP93" s="225"/>
      <c r="CQ93" s="225"/>
      <c r="CR93" s="225"/>
      <c r="CS93" s="221" t="s">
        <v>4371</v>
      </c>
      <c r="CT93" s="221" t="s">
        <v>4372</v>
      </c>
      <c r="CU93" s="225"/>
      <c r="CV93" s="225"/>
      <c r="CW93" s="225"/>
      <c r="CX93" s="225"/>
      <c r="CY93" s="225"/>
      <c r="CZ93" s="225"/>
      <c r="DA93" s="225"/>
      <c r="DB93" s="225"/>
      <c r="DC93" s="221" t="s">
        <v>4373</v>
      </c>
      <c r="DD93" s="221" t="s">
        <v>4374</v>
      </c>
      <c r="DE93" s="225"/>
    </row>
    <row r="94" spans="1:109" ht="6.75" customHeight="1">
      <c r="B94" s="25"/>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6"/>
      <c r="AL94" s="219" t="str">
        <f t="shared" si="3"/>
        <v/>
      </c>
      <c r="AM94" s="219" t="str">
        <f t="shared" si="2"/>
        <v/>
      </c>
      <c r="AN94"/>
      <c r="AO94" s="213"/>
      <c r="AP94" s="206">
        <v>92</v>
      </c>
      <c r="AQ94" s="214"/>
      <c r="AR94" s="214"/>
      <c r="AS94" s="214"/>
      <c r="AT94" s="214"/>
      <c r="AU94" s="214"/>
      <c r="AV94" s="214"/>
      <c r="AW94" s="210" t="s">
        <v>4375</v>
      </c>
      <c r="AX94" s="214"/>
      <c r="AY94" s="214"/>
      <c r="AZ94" s="214"/>
      <c r="BA94" s="214"/>
      <c r="BB94" s="214"/>
      <c r="BC94" s="214"/>
      <c r="BD94" s="210" t="s">
        <v>4376</v>
      </c>
      <c r="BE94" s="220" t="s">
        <v>4377</v>
      </c>
      <c r="BF94" s="210" t="s">
        <v>4378</v>
      </c>
      <c r="BG94" s="214"/>
      <c r="BH94" s="214"/>
      <c r="BI94" s="214"/>
      <c r="BJ94" s="210" t="s">
        <v>4379</v>
      </c>
      <c r="BK94" s="210" t="s">
        <v>4380</v>
      </c>
      <c r="BL94" s="214"/>
      <c r="BM94" s="214"/>
      <c r="BN94" s="214"/>
      <c r="BO94" s="214"/>
      <c r="BP94" s="214"/>
      <c r="BQ94" s="214"/>
      <c r="BR94" s="214"/>
      <c r="BS94" s="214"/>
      <c r="BT94" s="210" t="s">
        <v>4381</v>
      </c>
      <c r="BU94" s="210" t="s">
        <v>4382</v>
      </c>
      <c r="BV94" s="214"/>
      <c r="BW94" s="213"/>
      <c r="BX94" s="213"/>
      <c r="BY94" s="213"/>
      <c r="BZ94" s="225"/>
      <c r="CA94" s="225"/>
      <c r="CB94" s="225"/>
      <c r="CC94" s="225"/>
      <c r="CD94" s="225"/>
      <c r="CE94" s="225"/>
      <c r="CF94" s="221" t="s">
        <v>4383</v>
      </c>
      <c r="CG94" s="225"/>
      <c r="CH94" s="225"/>
      <c r="CI94" s="225"/>
      <c r="CJ94" s="225"/>
      <c r="CK94" s="225"/>
      <c r="CL94" s="225"/>
      <c r="CM94" s="221" t="s">
        <v>4384</v>
      </c>
      <c r="CN94" s="222" t="s">
        <v>4385</v>
      </c>
      <c r="CO94" s="221" t="s">
        <v>4386</v>
      </c>
      <c r="CP94" s="225"/>
      <c r="CQ94" s="225"/>
      <c r="CR94" s="225"/>
      <c r="CS94" s="221" t="s">
        <v>4387</v>
      </c>
      <c r="CT94" s="221" t="s">
        <v>4388</v>
      </c>
      <c r="CU94" s="225"/>
      <c r="CV94" s="225"/>
      <c r="CW94" s="225"/>
      <c r="CX94" s="225"/>
      <c r="CY94" s="225"/>
      <c r="CZ94" s="225"/>
      <c r="DA94" s="225"/>
      <c r="DB94" s="225"/>
      <c r="DC94" s="221" t="s">
        <v>4389</v>
      </c>
      <c r="DD94" s="221" t="s">
        <v>4390</v>
      </c>
      <c r="DE94" s="225"/>
    </row>
    <row r="95" spans="1:109" ht="36" customHeight="1">
      <c r="B95" s="25"/>
      <c r="C95" s="241" t="s">
        <v>6093</v>
      </c>
      <c r="D95" s="231"/>
      <c r="E95" s="231"/>
      <c r="F95" s="231"/>
      <c r="G95" s="231"/>
      <c r="H95" s="231"/>
      <c r="I95" s="231"/>
      <c r="J95" s="231"/>
      <c r="K95" s="231"/>
      <c r="L95" s="231"/>
      <c r="M95" s="231"/>
      <c r="N95" s="231"/>
      <c r="O95" s="231"/>
      <c r="P95" s="231"/>
      <c r="Q95" s="231"/>
      <c r="R95" s="231"/>
      <c r="S95" s="231"/>
      <c r="T95" s="231"/>
      <c r="U95" s="231"/>
      <c r="V95" s="231"/>
      <c r="W95" s="231"/>
      <c r="X95" s="231"/>
      <c r="Y95" s="231"/>
      <c r="Z95" s="231"/>
      <c r="AA95" s="231"/>
      <c r="AB95" s="231"/>
      <c r="AC95" s="231"/>
      <c r="AD95" s="26"/>
      <c r="AL95" s="219" t="str">
        <f t="shared" si="3"/>
        <v/>
      </c>
      <c r="AM95" s="219" t="str">
        <f t="shared" si="2"/>
        <v/>
      </c>
      <c r="AN95"/>
      <c r="AO95" s="213"/>
      <c r="AP95" s="206">
        <v>93</v>
      </c>
      <c r="AQ95" s="214"/>
      <c r="AR95" s="214"/>
      <c r="AS95" s="214"/>
      <c r="AT95" s="214"/>
      <c r="AU95" s="214"/>
      <c r="AV95" s="214"/>
      <c r="AW95" s="210" t="s">
        <v>4391</v>
      </c>
      <c r="AX95" s="214"/>
      <c r="AY95" s="214"/>
      <c r="AZ95" s="214"/>
      <c r="BA95" s="214"/>
      <c r="BB95" s="214"/>
      <c r="BC95" s="214"/>
      <c r="BD95" s="210" t="s">
        <v>4392</v>
      </c>
      <c r="BE95" s="220" t="s">
        <v>4393</v>
      </c>
      <c r="BF95" s="210" t="s">
        <v>4394</v>
      </c>
      <c r="BG95" s="214"/>
      <c r="BH95" s="214"/>
      <c r="BI95" s="214"/>
      <c r="BJ95" s="210" t="s">
        <v>4395</v>
      </c>
      <c r="BK95" s="210" t="s">
        <v>4396</v>
      </c>
      <c r="BL95" s="214"/>
      <c r="BM95" s="214"/>
      <c r="BN95" s="214"/>
      <c r="BO95" s="214"/>
      <c r="BP95" s="214"/>
      <c r="BQ95" s="214"/>
      <c r="BR95" s="214"/>
      <c r="BS95" s="214"/>
      <c r="BT95" s="210" t="s">
        <v>4397</v>
      </c>
      <c r="BU95" s="210" t="s">
        <v>4398</v>
      </c>
      <c r="BV95" s="214"/>
      <c r="BW95" s="213"/>
      <c r="BX95" s="213"/>
      <c r="BY95" s="213"/>
      <c r="BZ95" s="225"/>
      <c r="CA95" s="225"/>
      <c r="CB95" s="225"/>
      <c r="CC95" s="225"/>
      <c r="CD95" s="225"/>
      <c r="CE95" s="225"/>
      <c r="CF95" s="221" t="s">
        <v>4399</v>
      </c>
      <c r="CG95" s="225"/>
      <c r="CH95" s="225"/>
      <c r="CI95" s="225"/>
      <c r="CJ95" s="225"/>
      <c r="CK95" s="225"/>
      <c r="CL95" s="225"/>
      <c r="CM95" s="221" t="s">
        <v>4400</v>
      </c>
      <c r="CN95" s="222" t="s">
        <v>4401</v>
      </c>
      <c r="CO95" s="221" t="s">
        <v>4402</v>
      </c>
      <c r="CP95" s="225"/>
      <c r="CQ95" s="225"/>
      <c r="CR95" s="225"/>
      <c r="CS95" s="221" t="s">
        <v>4403</v>
      </c>
      <c r="CT95" s="221" t="s">
        <v>4404</v>
      </c>
      <c r="CU95" s="225"/>
      <c r="CV95" s="225"/>
      <c r="CW95" s="225"/>
      <c r="CX95" s="225"/>
      <c r="CY95" s="225"/>
      <c r="CZ95" s="225"/>
      <c r="DA95" s="225"/>
      <c r="DB95" s="225"/>
      <c r="DC95" s="221" t="s">
        <v>4405</v>
      </c>
      <c r="DD95" s="221" t="s">
        <v>4406</v>
      </c>
      <c r="DE95" s="225"/>
    </row>
    <row r="96" spans="1:109" ht="6.75" customHeight="1">
      <c r="B96" s="25"/>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26"/>
      <c r="AL96" s="219" t="str">
        <f t="shared" si="3"/>
        <v/>
      </c>
      <c r="AM96" s="219" t="str">
        <f t="shared" si="2"/>
        <v/>
      </c>
      <c r="AN96"/>
      <c r="AO96" s="213"/>
      <c r="AP96" s="206">
        <v>94</v>
      </c>
      <c r="AQ96" s="214"/>
      <c r="AR96" s="214"/>
      <c r="AS96" s="214"/>
      <c r="AT96" s="214"/>
      <c r="AU96" s="214"/>
      <c r="AV96" s="214"/>
      <c r="AW96" s="210" t="s">
        <v>4407</v>
      </c>
      <c r="AX96" s="214"/>
      <c r="AY96" s="214"/>
      <c r="AZ96" s="214"/>
      <c r="BA96" s="214"/>
      <c r="BB96" s="214"/>
      <c r="BC96" s="214"/>
      <c r="BD96" s="210" t="s">
        <v>4408</v>
      </c>
      <c r="BE96" s="220" t="s">
        <v>4409</v>
      </c>
      <c r="BF96" s="210" t="s">
        <v>4410</v>
      </c>
      <c r="BG96" s="214"/>
      <c r="BH96" s="214"/>
      <c r="BI96" s="214"/>
      <c r="BJ96" s="210" t="s">
        <v>4411</v>
      </c>
      <c r="BK96" s="210" t="s">
        <v>4412</v>
      </c>
      <c r="BL96" s="214"/>
      <c r="BM96" s="214"/>
      <c r="BN96" s="214"/>
      <c r="BO96" s="214"/>
      <c r="BP96" s="214"/>
      <c r="BQ96" s="214"/>
      <c r="BR96" s="214"/>
      <c r="BS96" s="214"/>
      <c r="BT96" s="210" t="s">
        <v>4413</v>
      </c>
      <c r="BU96" s="210" t="s">
        <v>4414</v>
      </c>
      <c r="BV96" s="214"/>
      <c r="BW96" s="213"/>
      <c r="BX96" s="213"/>
      <c r="BY96" s="213"/>
      <c r="BZ96" s="225"/>
      <c r="CA96" s="225"/>
      <c r="CB96" s="225"/>
      <c r="CC96" s="225"/>
      <c r="CD96" s="225"/>
      <c r="CE96" s="225"/>
      <c r="CF96" s="221" t="s">
        <v>4415</v>
      </c>
      <c r="CG96" s="225"/>
      <c r="CH96" s="225"/>
      <c r="CI96" s="225"/>
      <c r="CJ96" s="225"/>
      <c r="CK96" s="225"/>
      <c r="CL96" s="225"/>
      <c r="CM96" s="221" t="s">
        <v>4416</v>
      </c>
      <c r="CN96" s="222" t="s">
        <v>4417</v>
      </c>
      <c r="CO96" s="221" t="s">
        <v>4418</v>
      </c>
      <c r="CP96" s="225"/>
      <c r="CQ96" s="225"/>
      <c r="CR96" s="225"/>
      <c r="CS96" s="221" t="s">
        <v>4419</v>
      </c>
      <c r="CT96" s="221" t="s">
        <v>4420</v>
      </c>
      <c r="CU96" s="225"/>
      <c r="CV96" s="225"/>
      <c r="CW96" s="225"/>
      <c r="CX96" s="225"/>
      <c r="CY96" s="225"/>
      <c r="CZ96" s="225"/>
      <c r="DA96" s="225"/>
      <c r="DB96" s="225"/>
      <c r="DC96" s="221" t="s">
        <v>3339</v>
      </c>
      <c r="DD96" s="221" t="s">
        <v>4421</v>
      </c>
      <c r="DE96" s="225"/>
    </row>
    <row r="97" spans="2:109" ht="24" customHeight="1">
      <c r="B97" s="25"/>
      <c r="C97" s="241" t="s">
        <v>126</v>
      </c>
      <c r="D97" s="231"/>
      <c r="E97" s="231"/>
      <c r="F97" s="231"/>
      <c r="G97" s="231"/>
      <c r="H97" s="231"/>
      <c r="I97" s="231"/>
      <c r="J97" s="231"/>
      <c r="K97" s="231"/>
      <c r="L97" s="231"/>
      <c r="M97" s="231"/>
      <c r="N97" s="231"/>
      <c r="O97" s="231"/>
      <c r="P97" s="231"/>
      <c r="Q97" s="231"/>
      <c r="R97" s="231"/>
      <c r="S97" s="231"/>
      <c r="T97" s="231"/>
      <c r="U97" s="231"/>
      <c r="V97" s="231"/>
      <c r="W97" s="231"/>
      <c r="X97" s="231"/>
      <c r="Y97" s="231"/>
      <c r="Z97" s="231"/>
      <c r="AA97" s="231"/>
      <c r="AB97" s="231"/>
      <c r="AC97" s="231"/>
      <c r="AD97" s="26"/>
      <c r="AL97" s="219" t="str">
        <f t="shared" si="3"/>
        <v/>
      </c>
      <c r="AM97" s="219" t="str">
        <f t="shared" si="2"/>
        <v/>
      </c>
      <c r="AN97"/>
      <c r="AO97" s="213"/>
      <c r="AP97" s="206">
        <v>95</v>
      </c>
      <c r="AQ97" s="214"/>
      <c r="AR97" s="214"/>
      <c r="AS97" s="214"/>
      <c r="AT97" s="214"/>
      <c r="AU97" s="214"/>
      <c r="AV97" s="214"/>
      <c r="AW97" s="210" t="s">
        <v>4422</v>
      </c>
      <c r="AX97" s="214"/>
      <c r="AY97" s="214"/>
      <c r="AZ97" s="214"/>
      <c r="BA97" s="214"/>
      <c r="BB97" s="214"/>
      <c r="BC97" s="214"/>
      <c r="BD97" s="210" t="s">
        <v>4423</v>
      </c>
      <c r="BE97" s="220" t="s">
        <v>4424</v>
      </c>
      <c r="BF97" s="210" t="s">
        <v>4425</v>
      </c>
      <c r="BG97" s="214"/>
      <c r="BH97" s="214"/>
      <c r="BI97" s="214"/>
      <c r="BJ97" s="210" t="s">
        <v>4426</v>
      </c>
      <c r="BK97" s="210" t="s">
        <v>4427</v>
      </c>
      <c r="BL97" s="214"/>
      <c r="BM97" s="214"/>
      <c r="BN97" s="214"/>
      <c r="BO97" s="214"/>
      <c r="BP97" s="214"/>
      <c r="BQ97" s="214"/>
      <c r="BR97" s="214"/>
      <c r="BS97" s="214"/>
      <c r="BT97" s="210" t="s">
        <v>4428</v>
      </c>
      <c r="BU97" s="210" t="s">
        <v>4429</v>
      </c>
      <c r="BV97" s="214"/>
      <c r="BW97" s="213"/>
      <c r="BX97" s="213"/>
      <c r="BY97" s="213"/>
      <c r="BZ97" s="225"/>
      <c r="CA97" s="225"/>
      <c r="CB97" s="225"/>
      <c r="CC97" s="225"/>
      <c r="CD97" s="225"/>
      <c r="CE97" s="225"/>
      <c r="CF97" s="221" t="s">
        <v>4430</v>
      </c>
      <c r="CG97" s="225"/>
      <c r="CH97" s="225"/>
      <c r="CI97" s="225"/>
      <c r="CJ97" s="225"/>
      <c r="CK97" s="225"/>
      <c r="CL97" s="225"/>
      <c r="CM97" s="221" t="s">
        <v>4431</v>
      </c>
      <c r="CN97" s="222" t="s">
        <v>4432</v>
      </c>
      <c r="CO97" s="221" t="s">
        <v>4433</v>
      </c>
      <c r="CP97" s="225"/>
      <c r="CQ97" s="225"/>
      <c r="CR97" s="225"/>
      <c r="CS97" s="221" t="s">
        <v>4434</v>
      </c>
      <c r="CT97" s="221" t="s">
        <v>4435</v>
      </c>
      <c r="CU97" s="225"/>
      <c r="CV97" s="225"/>
      <c r="CW97" s="225"/>
      <c r="CX97" s="225"/>
      <c r="CY97" s="225"/>
      <c r="CZ97" s="225"/>
      <c r="DA97" s="225"/>
      <c r="DB97" s="225"/>
      <c r="DC97" s="221" t="s">
        <v>4436</v>
      </c>
      <c r="DD97" s="221" t="s">
        <v>4437</v>
      </c>
      <c r="DE97" s="225"/>
    </row>
    <row r="98" spans="2:109" ht="6.75" customHeight="1">
      <c r="B98" s="25"/>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6"/>
      <c r="AL98" s="219" t="str">
        <f t="shared" si="3"/>
        <v/>
      </c>
      <c r="AM98" s="219" t="str">
        <f t="shared" si="2"/>
        <v/>
      </c>
      <c r="AN98"/>
      <c r="AO98" s="213"/>
      <c r="AP98" s="206">
        <v>96</v>
      </c>
      <c r="AQ98" s="214"/>
      <c r="AR98" s="214"/>
      <c r="AS98" s="214"/>
      <c r="AT98" s="214"/>
      <c r="AU98" s="214"/>
      <c r="AV98" s="214"/>
      <c r="AW98" s="210" t="s">
        <v>4438</v>
      </c>
      <c r="AX98" s="214"/>
      <c r="AY98" s="214"/>
      <c r="AZ98" s="214"/>
      <c r="BA98" s="214"/>
      <c r="BB98" s="214"/>
      <c r="BC98" s="214"/>
      <c r="BD98" s="210" t="s">
        <v>4439</v>
      </c>
      <c r="BE98" s="220" t="s">
        <v>4440</v>
      </c>
      <c r="BF98" s="210" t="s">
        <v>4441</v>
      </c>
      <c r="BG98" s="214"/>
      <c r="BH98" s="214"/>
      <c r="BI98" s="214"/>
      <c r="BJ98" s="210" t="s">
        <v>4442</v>
      </c>
      <c r="BK98" s="210" t="s">
        <v>4443</v>
      </c>
      <c r="BL98" s="214"/>
      <c r="BM98" s="214"/>
      <c r="BN98" s="214"/>
      <c r="BO98" s="214"/>
      <c r="BP98" s="214"/>
      <c r="BQ98" s="214"/>
      <c r="BR98" s="214"/>
      <c r="BS98" s="214"/>
      <c r="BT98" s="210" t="s">
        <v>4444</v>
      </c>
      <c r="BU98" s="210" t="s">
        <v>4445</v>
      </c>
      <c r="BV98" s="214"/>
      <c r="BW98" s="213"/>
      <c r="BX98" s="213"/>
      <c r="BY98" s="213"/>
      <c r="BZ98" s="225"/>
      <c r="CA98" s="225"/>
      <c r="CB98" s="225"/>
      <c r="CC98" s="225"/>
      <c r="CD98" s="225"/>
      <c r="CE98" s="225"/>
      <c r="CF98" s="221" t="s">
        <v>4446</v>
      </c>
      <c r="CG98" s="225"/>
      <c r="CH98" s="225"/>
      <c r="CI98" s="225"/>
      <c r="CJ98" s="225"/>
      <c r="CK98" s="225"/>
      <c r="CL98" s="225"/>
      <c r="CM98" s="221" t="s">
        <v>4447</v>
      </c>
      <c r="CN98" s="222" t="s">
        <v>4448</v>
      </c>
      <c r="CO98" s="221" t="s">
        <v>4449</v>
      </c>
      <c r="CP98" s="225"/>
      <c r="CQ98" s="225"/>
      <c r="CR98" s="225"/>
      <c r="CS98" s="221" t="s">
        <v>4450</v>
      </c>
      <c r="CT98" s="221" t="s">
        <v>4451</v>
      </c>
      <c r="CU98" s="225"/>
      <c r="CV98" s="225"/>
      <c r="CW98" s="225"/>
      <c r="CX98" s="225"/>
      <c r="CY98" s="225"/>
      <c r="CZ98" s="225"/>
      <c r="DA98" s="225"/>
      <c r="DB98" s="225"/>
      <c r="DC98" s="221" t="s">
        <v>4452</v>
      </c>
      <c r="DD98" s="221" t="s">
        <v>4453</v>
      </c>
      <c r="DE98" s="225"/>
    </row>
    <row r="99" spans="2:109" ht="15" customHeight="1">
      <c r="B99" s="25"/>
      <c r="C99" s="28"/>
      <c r="D99" s="28"/>
      <c r="E99" s="28"/>
      <c r="F99" s="248" t="s">
        <v>127</v>
      </c>
      <c r="G99" s="249"/>
      <c r="H99" s="249"/>
      <c r="I99" s="249"/>
      <c r="J99" s="250"/>
      <c r="K99" s="248" t="s">
        <v>128</v>
      </c>
      <c r="L99" s="249"/>
      <c r="M99" s="249"/>
      <c r="N99" s="249"/>
      <c r="O99" s="249"/>
      <c r="P99" s="249"/>
      <c r="Q99" s="249"/>
      <c r="R99" s="249"/>
      <c r="S99" s="249"/>
      <c r="T99" s="249"/>
      <c r="U99" s="249"/>
      <c r="V99" s="249"/>
      <c r="W99" s="249"/>
      <c r="X99" s="249"/>
      <c r="Y99" s="249"/>
      <c r="Z99" s="250"/>
      <c r="AA99" s="28"/>
      <c r="AB99" s="28"/>
      <c r="AC99" s="28"/>
      <c r="AD99" s="26"/>
      <c r="AL99" s="219" t="str">
        <f t="shared" si="3"/>
        <v/>
      </c>
      <c r="AM99" s="219" t="str">
        <f t="shared" si="2"/>
        <v/>
      </c>
      <c r="AN99"/>
      <c r="AO99" s="213"/>
      <c r="AP99" s="206">
        <v>97</v>
      </c>
      <c r="AQ99" s="214"/>
      <c r="AR99" s="214"/>
      <c r="AS99" s="214"/>
      <c r="AT99" s="214"/>
      <c r="AU99" s="214"/>
      <c r="AV99" s="214"/>
      <c r="AW99" s="210" t="s">
        <v>4454</v>
      </c>
      <c r="AX99" s="214"/>
      <c r="AY99" s="214"/>
      <c r="AZ99" s="214"/>
      <c r="BA99" s="214"/>
      <c r="BB99" s="214"/>
      <c r="BC99" s="214"/>
      <c r="BD99" s="210" t="s">
        <v>4455</v>
      </c>
      <c r="BE99" s="220" t="s">
        <v>4456</v>
      </c>
      <c r="BF99" s="210" t="s">
        <v>4457</v>
      </c>
      <c r="BG99" s="214"/>
      <c r="BH99" s="214"/>
      <c r="BI99" s="214"/>
      <c r="BJ99" s="210" t="s">
        <v>4458</v>
      </c>
      <c r="BK99" s="210" t="s">
        <v>4459</v>
      </c>
      <c r="BL99" s="214"/>
      <c r="BM99" s="214"/>
      <c r="BN99" s="214"/>
      <c r="BO99" s="214"/>
      <c r="BP99" s="214"/>
      <c r="BQ99" s="214"/>
      <c r="BR99" s="214"/>
      <c r="BS99" s="214"/>
      <c r="BT99" s="210" t="s">
        <v>4460</v>
      </c>
      <c r="BU99" s="210" t="s">
        <v>4461</v>
      </c>
      <c r="BV99" s="214"/>
      <c r="BW99" s="213"/>
      <c r="BX99" s="213"/>
      <c r="BY99" s="213"/>
      <c r="BZ99" s="225"/>
      <c r="CA99" s="225"/>
      <c r="CB99" s="225"/>
      <c r="CC99" s="225"/>
      <c r="CD99" s="225"/>
      <c r="CE99" s="225"/>
      <c r="CF99" s="221" t="s">
        <v>4462</v>
      </c>
      <c r="CG99" s="225"/>
      <c r="CH99" s="225"/>
      <c r="CI99" s="225"/>
      <c r="CJ99" s="225"/>
      <c r="CK99" s="225"/>
      <c r="CL99" s="225"/>
      <c r="CM99" s="221" t="s">
        <v>4463</v>
      </c>
      <c r="CN99" s="222" t="s">
        <v>4464</v>
      </c>
      <c r="CO99" s="221" t="s">
        <v>4465</v>
      </c>
      <c r="CP99" s="225"/>
      <c r="CQ99" s="225"/>
      <c r="CR99" s="225"/>
      <c r="CS99" s="221" t="s">
        <v>4466</v>
      </c>
      <c r="CT99" s="221" t="s">
        <v>4467</v>
      </c>
      <c r="CU99" s="225"/>
      <c r="CV99" s="225"/>
      <c r="CW99" s="225"/>
      <c r="CX99" s="225"/>
      <c r="CY99" s="225"/>
      <c r="CZ99" s="225"/>
      <c r="DA99" s="225"/>
      <c r="DB99" s="225"/>
      <c r="DC99" s="221" t="s">
        <v>4468</v>
      </c>
      <c r="DD99" s="221" t="s">
        <v>4469</v>
      </c>
      <c r="DE99" s="225"/>
    </row>
    <row r="100" spans="2:109" ht="24" customHeight="1">
      <c r="B100" s="25"/>
      <c r="C100" s="28"/>
      <c r="D100" s="28"/>
      <c r="E100" s="28"/>
      <c r="F100" s="251" t="s">
        <v>129</v>
      </c>
      <c r="G100" s="249"/>
      <c r="H100" s="249"/>
      <c r="I100" s="249"/>
      <c r="J100" s="250"/>
      <c r="K100" s="251" t="s">
        <v>130</v>
      </c>
      <c r="L100" s="249"/>
      <c r="M100" s="249"/>
      <c r="N100" s="249"/>
      <c r="O100" s="249"/>
      <c r="P100" s="249"/>
      <c r="Q100" s="249"/>
      <c r="R100" s="249"/>
      <c r="S100" s="249"/>
      <c r="T100" s="249"/>
      <c r="U100" s="249"/>
      <c r="V100" s="249"/>
      <c r="W100" s="249"/>
      <c r="X100" s="249"/>
      <c r="Y100" s="249"/>
      <c r="Z100" s="250"/>
      <c r="AA100" s="28"/>
      <c r="AB100" s="28"/>
      <c r="AC100" s="28"/>
      <c r="AD100" s="26"/>
      <c r="AL100" s="219" t="str">
        <f t="shared" si="3"/>
        <v/>
      </c>
      <c r="AM100" s="219" t="str">
        <f t="shared" si="2"/>
        <v/>
      </c>
      <c r="AN100"/>
      <c r="AO100" s="213"/>
      <c r="AP100" s="206">
        <v>98</v>
      </c>
      <c r="AQ100" s="214"/>
      <c r="AR100" s="214"/>
      <c r="AS100" s="214"/>
      <c r="AT100" s="214"/>
      <c r="AU100" s="214"/>
      <c r="AV100" s="214"/>
      <c r="AW100" s="210" t="s">
        <v>4470</v>
      </c>
      <c r="AX100" s="214"/>
      <c r="AY100" s="214"/>
      <c r="AZ100" s="214"/>
      <c r="BA100" s="214"/>
      <c r="BB100" s="214"/>
      <c r="BC100" s="214"/>
      <c r="BD100" s="210" t="s">
        <v>4471</v>
      </c>
      <c r="BE100" s="220" t="s">
        <v>4472</v>
      </c>
      <c r="BF100" s="210" t="s">
        <v>4473</v>
      </c>
      <c r="BG100" s="214"/>
      <c r="BH100" s="214"/>
      <c r="BI100" s="214"/>
      <c r="BJ100" s="210" t="s">
        <v>4474</v>
      </c>
      <c r="BK100" s="210" t="s">
        <v>4475</v>
      </c>
      <c r="BL100" s="214"/>
      <c r="BM100" s="214"/>
      <c r="BN100" s="214"/>
      <c r="BO100" s="214"/>
      <c r="BP100" s="214"/>
      <c r="BQ100" s="214"/>
      <c r="BR100" s="214"/>
      <c r="BS100" s="214"/>
      <c r="BT100" s="210" t="s">
        <v>4476</v>
      </c>
      <c r="BU100" s="210" t="s">
        <v>4477</v>
      </c>
      <c r="BV100" s="214"/>
      <c r="BW100" s="213"/>
      <c r="BX100" s="213"/>
      <c r="BY100" s="213"/>
      <c r="BZ100" s="225"/>
      <c r="CA100" s="225"/>
      <c r="CB100" s="225"/>
      <c r="CC100" s="225"/>
      <c r="CD100" s="225"/>
      <c r="CE100" s="225"/>
      <c r="CF100" s="221" t="s">
        <v>4478</v>
      </c>
      <c r="CG100" s="225"/>
      <c r="CH100" s="225"/>
      <c r="CI100" s="225"/>
      <c r="CJ100" s="225"/>
      <c r="CK100" s="225"/>
      <c r="CL100" s="225"/>
      <c r="CM100" s="221" t="s">
        <v>4479</v>
      </c>
      <c r="CN100" s="222" t="s">
        <v>4480</v>
      </c>
      <c r="CO100" s="221" t="s">
        <v>4481</v>
      </c>
      <c r="CP100" s="225"/>
      <c r="CQ100" s="225"/>
      <c r="CR100" s="225"/>
      <c r="CS100" s="221" t="s">
        <v>4482</v>
      </c>
      <c r="CT100" s="221" t="s">
        <v>4483</v>
      </c>
      <c r="CU100" s="225"/>
      <c r="CV100" s="225"/>
      <c r="CW100" s="225"/>
      <c r="CX100" s="225"/>
      <c r="CY100" s="225"/>
      <c r="CZ100" s="225"/>
      <c r="DA100" s="225"/>
      <c r="DB100" s="225"/>
      <c r="DC100" s="221" t="s">
        <v>4484</v>
      </c>
      <c r="DD100" s="221" t="s">
        <v>4485</v>
      </c>
      <c r="DE100" s="225"/>
    </row>
    <row r="101" spans="2:109" ht="36" customHeight="1">
      <c r="B101" s="25"/>
      <c r="C101" s="28"/>
      <c r="D101" s="28"/>
      <c r="E101" s="28"/>
      <c r="F101" s="251" t="s">
        <v>129</v>
      </c>
      <c r="G101" s="249"/>
      <c r="H101" s="249"/>
      <c r="I101" s="249"/>
      <c r="J101" s="250"/>
      <c r="K101" s="251" t="s">
        <v>131</v>
      </c>
      <c r="L101" s="249"/>
      <c r="M101" s="249"/>
      <c r="N101" s="249"/>
      <c r="O101" s="249"/>
      <c r="P101" s="249"/>
      <c r="Q101" s="249"/>
      <c r="R101" s="249"/>
      <c r="S101" s="249"/>
      <c r="T101" s="249"/>
      <c r="U101" s="249"/>
      <c r="V101" s="249"/>
      <c r="W101" s="249"/>
      <c r="X101" s="249"/>
      <c r="Y101" s="249"/>
      <c r="Z101" s="250"/>
      <c r="AA101" s="28"/>
      <c r="AB101" s="28"/>
      <c r="AC101" s="28"/>
      <c r="AD101" s="26"/>
      <c r="AL101" s="219" t="str">
        <f t="shared" si="3"/>
        <v/>
      </c>
      <c r="AM101" s="219" t="str">
        <f t="shared" si="2"/>
        <v/>
      </c>
      <c r="AN101"/>
      <c r="AO101" s="213"/>
      <c r="AP101" s="206">
        <v>99</v>
      </c>
      <c r="AQ101" s="214"/>
      <c r="AR101" s="214"/>
      <c r="AS101" s="214"/>
      <c r="AT101" s="214"/>
      <c r="AU101" s="214"/>
      <c r="AV101" s="214"/>
      <c r="AW101" s="210" t="s">
        <v>4486</v>
      </c>
      <c r="AX101" s="214"/>
      <c r="AY101" s="214"/>
      <c r="AZ101" s="214"/>
      <c r="BA101" s="214"/>
      <c r="BB101" s="214"/>
      <c r="BC101" s="214"/>
      <c r="BD101" s="210" t="s">
        <v>4487</v>
      </c>
      <c r="BE101" s="220" t="s">
        <v>4488</v>
      </c>
      <c r="BF101" s="210" t="s">
        <v>4489</v>
      </c>
      <c r="BG101" s="214"/>
      <c r="BH101" s="214"/>
      <c r="BI101" s="214"/>
      <c r="BJ101" s="210" t="s">
        <v>4490</v>
      </c>
      <c r="BK101" s="210" t="s">
        <v>4491</v>
      </c>
      <c r="BL101" s="214"/>
      <c r="BM101" s="214"/>
      <c r="BN101" s="214"/>
      <c r="BO101" s="214"/>
      <c r="BP101" s="214"/>
      <c r="BQ101" s="214"/>
      <c r="BR101" s="214"/>
      <c r="BS101" s="214"/>
      <c r="BT101" s="210" t="s">
        <v>4492</v>
      </c>
      <c r="BU101" s="210" t="s">
        <v>4493</v>
      </c>
      <c r="BV101" s="214"/>
      <c r="BW101" s="213"/>
      <c r="BX101" s="213"/>
      <c r="BY101" s="213"/>
      <c r="BZ101" s="225"/>
      <c r="CA101" s="225"/>
      <c r="CB101" s="225"/>
      <c r="CC101" s="225"/>
      <c r="CD101" s="225"/>
      <c r="CE101" s="225"/>
      <c r="CF101" s="221" t="s">
        <v>4494</v>
      </c>
      <c r="CG101" s="225"/>
      <c r="CH101" s="225"/>
      <c r="CI101" s="225"/>
      <c r="CJ101" s="225"/>
      <c r="CK101" s="225"/>
      <c r="CL101" s="225"/>
      <c r="CM101" s="221" t="s">
        <v>4495</v>
      </c>
      <c r="CN101" s="222" t="s">
        <v>4496</v>
      </c>
      <c r="CO101" s="221" t="s">
        <v>2288</v>
      </c>
      <c r="CP101" s="225"/>
      <c r="CQ101" s="225"/>
      <c r="CR101" s="225"/>
      <c r="CS101" s="221" t="s">
        <v>4497</v>
      </c>
      <c r="CT101" s="221" t="s">
        <v>4498</v>
      </c>
      <c r="CU101" s="225"/>
      <c r="CV101" s="225"/>
      <c r="CW101" s="225"/>
      <c r="CX101" s="225"/>
      <c r="CY101" s="225"/>
      <c r="CZ101" s="225"/>
      <c r="DA101" s="225"/>
      <c r="DB101" s="225"/>
      <c r="DC101" s="221" t="s">
        <v>3022</v>
      </c>
      <c r="DD101" s="221" t="s">
        <v>4499</v>
      </c>
      <c r="DE101" s="225"/>
    </row>
    <row r="102" spans="2:109" ht="36" customHeight="1">
      <c r="B102" s="25"/>
      <c r="C102" s="28"/>
      <c r="D102" s="28"/>
      <c r="E102" s="28"/>
      <c r="F102" s="251" t="s">
        <v>129</v>
      </c>
      <c r="G102" s="249"/>
      <c r="H102" s="249"/>
      <c r="I102" s="249"/>
      <c r="J102" s="250"/>
      <c r="K102" s="251" t="s">
        <v>132</v>
      </c>
      <c r="L102" s="249"/>
      <c r="M102" s="249"/>
      <c r="N102" s="249"/>
      <c r="O102" s="249"/>
      <c r="P102" s="249"/>
      <c r="Q102" s="249"/>
      <c r="R102" s="249"/>
      <c r="S102" s="249"/>
      <c r="T102" s="249"/>
      <c r="U102" s="249"/>
      <c r="V102" s="249"/>
      <c r="W102" s="249"/>
      <c r="X102" s="249"/>
      <c r="Y102" s="249"/>
      <c r="Z102" s="250"/>
      <c r="AA102" s="28"/>
      <c r="AB102" s="28"/>
      <c r="AC102" s="28"/>
      <c r="AD102" s="26"/>
      <c r="AL102" s="219" t="str">
        <f t="shared" si="3"/>
        <v/>
      </c>
      <c r="AM102" s="219" t="str">
        <f t="shared" si="2"/>
        <v/>
      </c>
      <c r="AN102"/>
      <c r="AO102" s="213"/>
      <c r="AP102" s="206">
        <v>100</v>
      </c>
      <c r="AQ102" s="214"/>
      <c r="AR102" s="214"/>
      <c r="AS102" s="214"/>
      <c r="AT102" s="214"/>
      <c r="AU102" s="214"/>
      <c r="AV102" s="214"/>
      <c r="AW102" s="210" t="s">
        <v>4500</v>
      </c>
      <c r="AX102" s="214"/>
      <c r="AY102" s="214"/>
      <c r="AZ102" s="214"/>
      <c r="BA102" s="214"/>
      <c r="BB102" s="214"/>
      <c r="BC102" s="214"/>
      <c r="BD102" s="210" t="s">
        <v>4501</v>
      </c>
      <c r="BE102" s="220" t="s">
        <v>4502</v>
      </c>
      <c r="BF102" s="210" t="s">
        <v>4503</v>
      </c>
      <c r="BG102" s="214"/>
      <c r="BH102" s="214"/>
      <c r="BI102" s="214"/>
      <c r="BJ102" s="210" t="s">
        <v>4504</v>
      </c>
      <c r="BK102" s="210" t="s">
        <v>4505</v>
      </c>
      <c r="BL102" s="214"/>
      <c r="BM102" s="214"/>
      <c r="BN102" s="214"/>
      <c r="BO102" s="214"/>
      <c r="BP102" s="214"/>
      <c r="BQ102" s="214"/>
      <c r="BR102" s="214"/>
      <c r="BS102" s="214"/>
      <c r="BT102" s="210" t="s">
        <v>4506</v>
      </c>
      <c r="BU102" s="210" t="s">
        <v>4507</v>
      </c>
      <c r="BV102" s="214"/>
      <c r="BW102" s="213"/>
      <c r="BX102" s="213"/>
      <c r="BY102" s="213"/>
      <c r="BZ102" s="225"/>
      <c r="CA102" s="225"/>
      <c r="CB102" s="225"/>
      <c r="CC102" s="225"/>
      <c r="CD102" s="225"/>
      <c r="CE102" s="225"/>
      <c r="CF102" s="221" t="s">
        <v>4508</v>
      </c>
      <c r="CG102" s="225"/>
      <c r="CH102" s="225"/>
      <c r="CI102" s="225"/>
      <c r="CJ102" s="225"/>
      <c r="CK102" s="225"/>
      <c r="CL102" s="225"/>
      <c r="CM102" s="221" t="s">
        <v>2291</v>
      </c>
      <c r="CN102" s="222" t="s">
        <v>4509</v>
      </c>
      <c r="CO102" s="221" t="s">
        <v>4510</v>
      </c>
      <c r="CP102" s="225"/>
      <c r="CQ102" s="225"/>
      <c r="CR102" s="225"/>
      <c r="CS102" s="221" t="s">
        <v>4511</v>
      </c>
      <c r="CT102" s="221" t="s">
        <v>4512</v>
      </c>
      <c r="CU102" s="225"/>
      <c r="CV102" s="225"/>
      <c r="CW102" s="225"/>
      <c r="CX102" s="225"/>
      <c r="CY102" s="225"/>
      <c r="CZ102" s="225"/>
      <c r="DA102" s="225"/>
      <c r="DB102" s="225"/>
      <c r="DC102" s="221" t="s">
        <v>4513</v>
      </c>
      <c r="DD102" s="221" t="s">
        <v>4514</v>
      </c>
      <c r="DE102" s="225"/>
    </row>
    <row r="103" spans="2:109" ht="24" customHeight="1">
      <c r="B103" s="25"/>
      <c r="C103" s="28"/>
      <c r="D103" s="28"/>
      <c r="E103" s="28"/>
      <c r="F103" s="251" t="s">
        <v>129</v>
      </c>
      <c r="G103" s="249"/>
      <c r="H103" s="249"/>
      <c r="I103" s="249"/>
      <c r="J103" s="250"/>
      <c r="K103" s="251" t="s">
        <v>133</v>
      </c>
      <c r="L103" s="249"/>
      <c r="M103" s="249"/>
      <c r="N103" s="249"/>
      <c r="O103" s="249"/>
      <c r="P103" s="249"/>
      <c r="Q103" s="249"/>
      <c r="R103" s="249"/>
      <c r="S103" s="249"/>
      <c r="T103" s="249"/>
      <c r="U103" s="249"/>
      <c r="V103" s="249"/>
      <c r="W103" s="249"/>
      <c r="X103" s="249"/>
      <c r="Y103" s="249"/>
      <c r="Z103" s="250"/>
      <c r="AA103" s="28"/>
      <c r="AB103" s="28"/>
      <c r="AC103" s="28"/>
      <c r="AD103" s="26"/>
      <c r="AL103" s="219" t="str">
        <f t="shared" si="3"/>
        <v/>
      </c>
      <c r="AM103" s="219" t="str">
        <f t="shared" si="2"/>
        <v/>
      </c>
      <c r="AN103"/>
      <c r="AO103" s="213"/>
      <c r="AP103" s="206">
        <v>101</v>
      </c>
      <c r="AQ103" s="214"/>
      <c r="AR103" s="214"/>
      <c r="AS103" s="214"/>
      <c r="AT103" s="214"/>
      <c r="AU103" s="214"/>
      <c r="AV103" s="214"/>
      <c r="AW103" s="210" t="s">
        <v>4515</v>
      </c>
      <c r="AX103" s="214"/>
      <c r="AY103" s="214"/>
      <c r="AZ103" s="214"/>
      <c r="BA103" s="214"/>
      <c r="BB103" s="214"/>
      <c r="BC103" s="214"/>
      <c r="BD103" s="210" t="s">
        <v>4516</v>
      </c>
      <c r="BE103" s="220" t="s">
        <v>4517</v>
      </c>
      <c r="BF103" s="210" t="s">
        <v>4518</v>
      </c>
      <c r="BG103" s="214"/>
      <c r="BH103" s="214"/>
      <c r="BI103" s="214"/>
      <c r="BJ103" s="210" t="s">
        <v>4519</v>
      </c>
      <c r="BK103" s="210" t="s">
        <v>4520</v>
      </c>
      <c r="BL103" s="214"/>
      <c r="BM103" s="214"/>
      <c r="BN103" s="214"/>
      <c r="BO103" s="214"/>
      <c r="BP103" s="214"/>
      <c r="BQ103" s="214"/>
      <c r="BR103" s="214"/>
      <c r="BS103" s="214"/>
      <c r="BT103" s="210" t="s">
        <v>4521</v>
      </c>
      <c r="BU103" s="210" t="s">
        <v>4522</v>
      </c>
      <c r="BV103" s="214"/>
      <c r="BW103" s="213"/>
      <c r="BX103" s="213"/>
      <c r="BY103" s="213"/>
      <c r="BZ103" s="225"/>
      <c r="CA103" s="225"/>
      <c r="CB103" s="225"/>
      <c r="CC103" s="225"/>
      <c r="CD103" s="225"/>
      <c r="CE103" s="225"/>
      <c r="CF103" s="221" t="s">
        <v>4523</v>
      </c>
      <c r="CG103" s="225"/>
      <c r="CH103" s="225"/>
      <c r="CI103" s="225"/>
      <c r="CJ103" s="225"/>
      <c r="CK103" s="225"/>
      <c r="CL103" s="225"/>
      <c r="CM103" s="221" t="s">
        <v>4524</v>
      </c>
      <c r="CN103" s="222" t="s">
        <v>4525</v>
      </c>
      <c r="CO103" s="221" t="s">
        <v>4526</v>
      </c>
      <c r="CP103" s="225"/>
      <c r="CQ103" s="225"/>
      <c r="CR103" s="225"/>
      <c r="CS103" s="221" t="s">
        <v>4527</v>
      </c>
      <c r="CT103" s="221" t="s">
        <v>4528</v>
      </c>
      <c r="CU103" s="225"/>
      <c r="CV103" s="225"/>
      <c r="CW103" s="225"/>
      <c r="CX103" s="225"/>
      <c r="CY103" s="225"/>
      <c r="CZ103" s="225"/>
      <c r="DA103" s="225"/>
      <c r="DB103" s="225"/>
      <c r="DC103" s="221" t="s">
        <v>4529</v>
      </c>
      <c r="DD103" s="221" t="s">
        <v>4530</v>
      </c>
      <c r="DE103" s="225"/>
    </row>
    <row r="104" spans="2:109" ht="6.75" customHeight="1">
      <c r="B104" s="25"/>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26"/>
      <c r="AL104" s="219" t="str">
        <f t="shared" si="3"/>
        <v/>
      </c>
      <c r="AM104" s="219" t="str">
        <f t="shared" si="2"/>
        <v/>
      </c>
      <c r="AN104"/>
      <c r="AO104" s="213"/>
      <c r="AP104" s="206">
        <v>102</v>
      </c>
      <c r="AQ104" s="214"/>
      <c r="AR104" s="214"/>
      <c r="AS104" s="214"/>
      <c r="AT104" s="214"/>
      <c r="AU104" s="214"/>
      <c r="AV104" s="214"/>
      <c r="AW104" s="210" t="s">
        <v>4531</v>
      </c>
      <c r="AX104" s="214"/>
      <c r="AY104" s="214"/>
      <c r="AZ104" s="214"/>
      <c r="BA104" s="214"/>
      <c r="BB104" s="214"/>
      <c r="BC104" s="214"/>
      <c r="BD104" s="210" t="s">
        <v>4532</v>
      </c>
      <c r="BE104" s="220" t="s">
        <v>4533</v>
      </c>
      <c r="BF104" s="210" t="s">
        <v>4534</v>
      </c>
      <c r="BG104" s="214"/>
      <c r="BH104" s="214"/>
      <c r="BI104" s="214"/>
      <c r="BJ104" s="210" t="s">
        <v>4535</v>
      </c>
      <c r="BK104" s="210" t="s">
        <v>4536</v>
      </c>
      <c r="BL104" s="214"/>
      <c r="BM104" s="214"/>
      <c r="BN104" s="214"/>
      <c r="BO104" s="214"/>
      <c r="BP104" s="214"/>
      <c r="BQ104" s="214"/>
      <c r="BR104" s="214"/>
      <c r="BS104" s="214"/>
      <c r="BT104" s="210" t="s">
        <v>4537</v>
      </c>
      <c r="BU104" s="210" t="s">
        <v>4538</v>
      </c>
      <c r="BV104" s="214"/>
      <c r="BW104" s="213"/>
      <c r="BX104" s="213"/>
      <c r="BY104" s="213"/>
      <c r="BZ104" s="225"/>
      <c r="CA104" s="225"/>
      <c r="CB104" s="225"/>
      <c r="CC104" s="225"/>
      <c r="CD104" s="225"/>
      <c r="CE104" s="225"/>
      <c r="CF104" s="221" t="s">
        <v>4539</v>
      </c>
      <c r="CG104" s="225"/>
      <c r="CH104" s="225"/>
      <c r="CI104" s="225"/>
      <c r="CJ104" s="225"/>
      <c r="CK104" s="225"/>
      <c r="CL104" s="225"/>
      <c r="CM104" s="221" t="s">
        <v>4462</v>
      </c>
      <c r="CN104" s="222" t="s">
        <v>4540</v>
      </c>
      <c r="CO104" s="221" t="s">
        <v>4541</v>
      </c>
      <c r="CP104" s="225"/>
      <c r="CQ104" s="225"/>
      <c r="CR104" s="225"/>
      <c r="CS104" s="221" t="s">
        <v>4542</v>
      </c>
      <c r="CT104" s="221" t="s">
        <v>4543</v>
      </c>
      <c r="CU104" s="225"/>
      <c r="CV104" s="225"/>
      <c r="CW104" s="225"/>
      <c r="CX104" s="225"/>
      <c r="CY104" s="225"/>
      <c r="CZ104" s="225"/>
      <c r="DA104" s="225"/>
      <c r="DB104" s="225"/>
      <c r="DC104" s="221" t="s">
        <v>4544</v>
      </c>
      <c r="DD104" s="221" t="s">
        <v>4545</v>
      </c>
      <c r="DE104" s="225"/>
    </row>
    <row r="105" spans="2:109" ht="24" customHeight="1">
      <c r="B105" s="25"/>
      <c r="C105" s="246" t="s">
        <v>134</v>
      </c>
      <c r="D105" s="231"/>
      <c r="E105" s="231"/>
      <c r="F105" s="231"/>
      <c r="G105" s="231"/>
      <c r="H105" s="231"/>
      <c r="I105" s="231"/>
      <c r="J105" s="231"/>
      <c r="K105" s="231"/>
      <c r="L105" s="231"/>
      <c r="M105" s="231"/>
      <c r="N105" s="231"/>
      <c r="O105" s="231"/>
      <c r="P105" s="231"/>
      <c r="Q105" s="231"/>
      <c r="R105" s="231"/>
      <c r="S105" s="231"/>
      <c r="T105" s="231"/>
      <c r="U105" s="231"/>
      <c r="V105" s="231"/>
      <c r="W105" s="231"/>
      <c r="X105" s="231"/>
      <c r="Y105" s="231"/>
      <c r="Z105" s="231"/>
      <c r="AA105" s="231"/>
      <c r="AB105" s="231"/>
      <c r="AC105" s="231"/>
      <c r="AD105" s="26"/>
      <c r="AL105" s="219" t="str">
        <f t="shared" si="3"/>
        <v/>
      </c>
      <c r="AM105" s="219" t="str">
        <f t="shared" si="2"/>
        <v/>
      </c>
      <c r="AN105"/>
      <c r="AO105" s="213"/>
      <c r="AP105" s="206">
        <v>103</v>
      </c>
      <c r="AQ105" s="214"/>
      <c r="AR105" s="214"/>
      <c r="AS105" s="214"/>
      <c r="AT105" s="214"/>
      <c r="AU105" s="214"/>
      <c r="AV105" s="214"/>
      <c r="AW105" s="210" t="s">
        <v>4546</v>
      </c>
      <c r="AX105" s="214"/>
      <c r="AY105" s="214"/>
      <c r="AZ105" s="214"/>
      <c r="BA105" s="214"/>
      <c r="BB105" s="214"/>
      <c r="BC105" s="214"/>
      <c r="BD105" s="210" t="s">
        <v>4547</v>
      </c>
      <c r="BE105" s="220" t="s">
        <v>4548</v>
      </c>
      <c r="BF105" s="210" t="s">
        <v>4549</v>
      </c>
      <c r="BG105" s="214"/>
      <c r="BH105" s="214"/>
      <c r="BI105" s="214"/>
      <c r="BJ105" s="210" t="s">
        <v>4550</v>
      </c>
      <c r="BK105" s="210" t="s">
        <v>4551</v>
      </c>
      <c r="BL105" s="214"/>
      <c r="BM105" s="214"/>
      <c r="BN105" s="214"/>
      <c r="BO105" s="214"/>
      <c r="BP105" s="214"/>
      <c r="BQ105" s="214"/>
      <c r="BR105" s="214"/>
      <c r="BS105" s="214"/>
      <c r="BT105" s="210" t="s">
        <v>4552</v>
      </c>
      <c r="BU105" s="210" t="s">
        <v>4553</v>
      </c>
      <c r="BV105" s="214"/>
      <c r="BW105" s="213"/>
      <c r="BX105" s="213"/>
      <c r="BY105" s="213"/>
      <c r="BZ105" s="225"/>
      <c r="CA105" s="225"/>
      <c r="CB105" s="225"/>
      <c r="CC105" s="225"/>
      <c r="CD105" s="225"/>
      <c r="CE105" s="225"/>
      <c r="CF105" s="221" t="s">
        <v>4554</v>
      </c>
      <c r="CG105" s="225"/>
      <c r="CH105" s="225"/>
      <c r="CI105" s="225"/>
      <c r="CJ105" s="225"/>
      <c r="CK105" s="225"/>
      <c r="CL105" s="225"/>
      <c r="CM105" s="221" t="s">
        <v>4555</v>
      </c>
      <c r="CN105" s="222" t="s">
        <v>4556</v>
      </c>
      <c r="CO105" s="221" t="s">
        <v>4557</v>
      </c>
      <c r="CP105" s="225"/>
      <c r="CQ105" s="225"/>
      <c r="CR105" s="225"/>
      <c r="CS105" s="221" t="s">
        <v>4558</v>
      </c>
      <c r="CT105" s="221" t="s">
        <v>4559</v>
      </c>
      <c r="CU105" s="225"/>
      <c r="CV105" s="225"/>
      <c r="CW105" s="225"/>
      <c r="CX105" s="225"/>
      <c r="CY105" s="225"/>
      <c r="CZ105" s="225"/>
      <c r="DA105" s="225"/>
      <c r="DB105" s="225"/>
      <c r="DC105" s="221" t="s">
        <v>4560</v>
      </c>
      <c r="DD105" s="221" t="s">
        <v>4561</v>
      </c>
      <c r="DE105" s="225"/>
    </row>
    <row r="106" spans="2:109" ht="6.75" customHeight="1">
      <c r="B106" s="25"/>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6"/>
      <c r="AL106" s="219" t="str">
        <f t="shared" si="3"/>
        <v/>
      </c>
      <c r="AM106" s="219" t="str">
        <f t="shared" si="2"/>
        <v/>
      </c>
      <c r="AN106"/>
      <c r="AO106" s="213"/>
      <c r="AP106" s="206">
        <v>104</v>
      </c>
      <c r="AQ106" s="214"/>
      <c r="AR106" s="214"/>
      <c r="AS106" s="214"/>
      <c r="AT106" s="214"/>
      <c r="AU106" s="214"/>
      <c r="AV106" s="214"/>
      <c r="AW106" s="210" t="s">
        <v>4562</v>
      </c>
      <c r="AX106" s="214"/>
      <c r="AY106" s="214"/>
      <c r="AZ106" s="214"/>
      <c r="BA106" s="214"/>
      <c r="BB106" s="214"/>
      <c r="BC106" s="214"/>
      <c r="BD106" s="210" t="s">
        <v>4563</v>
      </c>
      <c r="BE106" s="220" t="s">
        <v>4564</v>
      </c>
      <c r="BF106" s="210" t="s">
        <v>4565</v>
      </c>
      <c r="BG106" s="214"/>
      <c r="BH106" s="214"/>
      <c r="BI106" s="214"/>
      <c r="BJ106" s="210" t="s">
        <v>4566</v>
      </c>
      <c r="BK106" s="210" t="s">
        <v>4567</v>
      </c>
      <c r="BL106" s="214"/>
      <c r="BM106" s="214"/>
      <c r="BN106" s="214"/>
      <c r="BO106" s="214"/>
      <c r="BP106" s="214"/>
      <c r="BQ106" s="214"/>
      <c r="BR106" s="214"/>
      <c r="BS106" s="214"/>
      <c r="BT106" s="210" t="s">
        <v>4568</v>
      </c>
      <c r="BU106" s="210" t="s">
        <v>4569</v>
      </c>
      <c r="BV106" s="214"/>
      <c r="BW106" s="213"/>
      <c r="BX106" s="213"/>
      <c r="BY106" s="213"/>
      <c r="BZ106" s="225"/>
      <c r="CA106" s="225"/>
      <c r="CB106" s="225"/>
      <c r="CC106" s="225"/>
      <c r="CD106" s="225"/>
      <c r="CE106" s="225"/>
      <c r="CF106" s="221" t="s">
        <v>4570</v>
      </c>
      <c r="CG106" s="225"/>
      <c r="CH106" s="225"/>
      <c r="CI106" s="225"/>
      <c r="CJ106" s="225"/>
      <c r="CK106" s="225"/>
      <c r="CL106" s="225"/>
      <c r="CM106" s="221" t="s">
        <v>4571</v>
      </c>
      <c r="CN106" s="222" t="s">
        <v>4572</v>
      </c>
      <c r="CO106" s="221" t="s">
        <v>2183</v>
      </c>
      <c r="CP106" s="225"/>
      <c r="CQ106" s="225"/>
      <c r="CR106" s="225"/>
      <c r="CS106" s="221" t="s">
        <v>4573</v>
      </c>
      <c r="CT106" s="221" t="s">
        <v>4574</v>
      </c>
      <c r="CU106" s="225"/>
      <c r="CV106" s="225"/>
      <c r="CW106" s="225"/>
      <c r="CX106" s="225"/>
      <c r="CY106" s="225"/>
      <c r="CZ106" s="225"/>
      <c r="DA106" s="225"/>
      <c r="DB106" s="225"/>
      <c r="DC106" s="221" t="s">
        <v>4575</v>
      </c>
      <c r="DD106" s="221" t="s">
        <v>4576</v>
      </c>
      <c r="DE106" s="225"/>
    </row>
    <row r="107" spans="2:109" ht="15" customHeight="1">
      <c r="B107" s="25"/>
      <c r="C107" s="31"/>
      <c r="D107" s="44" t="s">
        <v>135</v>
      </c>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26"/>
      <c r="AL107" s="219" t="str">
        <f t="shared" si="3"/>
        <v/>
      </c>
      <c r="AM107" s="219" t="str">
        <f t="shared" si="2"/>
        <v/>
      </c>
      <c r="AN107"/>
      <c r="AO107" s="213"/>
      <c r="AP107" s="206">
        <v>105</v>
      </c>
      <c r="AQ107" s="214"/>
      <c r="AR107" s="214"/>
      <c r="AS107" s="214"/>
      <c r="AT107" s="214"/>
      <c r="AU107" s="214"/>
      <c r="AV107" s="214"/>
      <c r="AW107" s="210" t="s">
        <v>4577</v>
      </c>
      <c r="AX107" s="214"/>
      <c r="AY107" s="214"/>
      <c r="AZ107" s="214"/>
      <c r="BA107" s="214"/>
      <c r="BB107" s="214"/>
      <c r="BC107" s="214"/>
      <c r="BD107" s="210" t="s">
        <v>4578</v>
      </c>
      <c r="BE107" s="220" t="s">
        <v>4579</v>
      </c>
      <c r="BF107" s="210" t="s">
        <v>4580</v>
      </c>
      <c r="BG107" s="214"/>
      <c r="BH107" s="214"/>
      <c r="BI107" s="214"/>
      <c r="BJ107" s="210" t="s">
        <v>4581</v>
      </c>
      <c r="BK107" s="210" t="s">
        <v>4582</v>
      </c>
      <c r="BL107" s="214"/>
      <c r="BM107" s="214"/>
      <c r="BN107" s="214"/>
      <c r="BO107" s="214"/>
      <c r="BP107" s="214"/>
      <c r="BQ107" s="214"/>
      <c r="BR107" s="214"/>
      <c r="BS107" s="214"/>
      <c r="BT107" s="210" t="s">
        <v>4583</v>
      </c>
      <c r="BU107" s="210" t="s">
        <v>4584</v>
      </c>
      <c r="BV107" s="214"/>
      <c r="BW107" s="213"/>
      <c r="BX107" s="213"/>
      <c r="BY107" s="213"/>
      <c r="BZ107" s="225"/>
      <c r="CA107" s="225"/>
      <c r="CB107" s="225"/>
      <c r="CC107" s="225"/>
      <c r="CD107" s="225"/>
      <c r="CE107" s="225"/>
      <c r="CF107" s="221" t="s">
        <v>4585</v>
      </c>
      <c r="CG107" s="225"/>
      <c r="CH107" s="225"/>
      <c r="CI107" s="225"/>
      <c r="CJ107" s="225"/>
      <c r="CK107" s="225"/>
      <c r="CL107" s="225"/>
      <c r="CM107" s="221" t="s">
        <v>4586</v>
      </c>
      <c r="CN107" s="222" t="s">
        <v>4587</v>
      </c>
      <c r="CO107" s="221" t="s">
        <v>4588</v>
      </c>
      <c r="CP107" s="225"/>
      <c r="CQ107" s="225"/>
      <c r="CR107" s="225"/>
      <c r="CS107" s="221" t="s">
        <v>4589</v>
      </c>
      <c r="CT107" s="221" t="s">
        <v>4590</v>
      </c>
      <c r="CU107" s="225"/>
      <c r="CV107" s="225"/>
      <c r="CW107" s="225"/>
      <c r="CX107" s="225"/>
      <c r="CY107" s="225"/>
      <c r="CZ107" s="225"/>
      <c r="DA107" s="225"/>
      <c r="DB107" s="225"/>
      <c r="DC107" s="221" t="s">
        <v>4591</v>
      </c>
      <c r="DD107" s="221" t="s">
        <v>4592</v>
      </c>
      <c r="DE107" s="225"/>
    </row>
    <row r="108" spans="2:109" ht="6.75" customHeight="1">
      <c r="B108" s="25"/>
      <c r="C108" s="31"/>
      <c r="D108" s="44"/>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26"/>
      <c r="AL108" s="219" t="str">
        <f t="shared" si="3"/>
        <v/>
      </c>
      <c r="AM108" s="219" t="str">
        <f t="shared" si="2"/>
        <v/>
      </c>
      <c r="AN108"/>
      <c r="AO108" s="213"/>
      <c r="AP108" s="206">
        <v>106</v>
      </c>
      <c r="AQ108" s="214"/>
      <c r="AR108" s="214"/>
      <c r="AS108" s="214"/>
      <c r="AT108" s="214"/>
      <c r="AU108" s="214"/>
      <c r="AV108" s="214"/>
      <c r="AW108" s="210" t="s">
        <v>4593</v>
      </c>
      <c r="AX108" s="214"/>
      <c r="AY108" s="214"/>
      <c r="AZ108" s="214"/>
      <c r="BA108" s="214"/>
      <c r="BB108" s="214"/>
      <c r="BC108" s="214"/>
      <c r="BD108" s="210" t="s">
        <v>4594</v>
      </c>
      <c r="BE108" s="220" t="s">
        <v>4595</v>
      </c>
      <c r="BF108" s="210" t="s">
        <v>4596</v>
      </c>
      <c r="BG108" s="214"/>
      <c r="BH108" s="214"/>
      <c r="BI108" s="214"/>
      <c r="BJ108" s="210" t="s">
        <v>4597</v>
      </c>
      <c r="BK108" s="210" t="s">
        <v>4598</v>
      </c>
      <c r="BL108" s="214"/>
      <c r="BM108" s="214"/>
      <c r="BN108" s="214"/>
      <c r="BO108" s="214"/>
      <c r="BP108" s="214"/>
      <c r="BQ108" s="214"/>
      <c r="BR108" s="214"/>
      <c r="BS108" s="214"/>
      <c r="BT108" s="210" t="s">
        <v>4599</v>
      </c>
      <c r="BU108" s="210" t="s">
        <v>4600</v>
      </c>
      <c r="BV108" s="214"/>
      <c r="BW108" s="213"/>
      <c r="BX108" s="213"/>
      <c r="BY108" s="213"/>
      <c r="BZ108" s="225"/>
      <c r="CA108" s="225"/>
      <c r="CB108" s="225"/>
      <c r="CC108" s="225"/>
      <c r="CD108" s="225"/>
      <c r="CE108" s="225"/>
      <c r="CF108" s="221" t="s">
        <v>2183</v>
      </c>
      <c r="CG108" s="225"/>
      <c r="CH108" s="225"/>
      <c r="CI108" s="225"/>
      <c r="CJ108" s="225"/>
      <c r="CK108" s="225"/>
      <c r="CL108" s="225"/>
      <c r="CM108" s="221" t="s">
        <v>4601</v>
      </c>
      <c r="CN108" s="222" t="s">
        <v>4602</v>
      </c>
      <c r="CO108" s="221" t="s">
        <v>4603</v>
      </c>
      <c r="CP108" s="225"/>
      <c r="CQ108" s="225"/>
      <c r="CR108" s="225"/>
      <c r="CS108" s="221" t="s">
        <v>4604</v>
      </c>
      <c r="CT108" s="221" t="s">
        <v>3765</v>
      </c>
      <c r="CU108" s="225"/>
      <c r="CV108" s="225"/>
      <c r="CW108" s="225"/>
      <c r="CX108" s="225"/>
      <c r="CY108" s="225"/>
      <c r="CZ108" s="225"/>
      <c r="DA108" s="225"/>
      <c r="DB108" s="225"/>
      <c r="DC108" s="221" t="s">
        <v>4605</v>
      </c>
      <c r="DD108" s="221" t="s">
        <v>4606</v>
      </c>
      <c r="DE108" s="225"/>
    </row>
    <row r="109" spans="2:109" ht="36" customHeight="1">
      <c r="B109" s="25"/>
      <c r="C109" s="31"/>
      <c r="D109" s="241" t="s">
        <v>6092</v>
      </c>
      <c r="E109" s="231"/>
      <c r="F109" s="231"/>
      <c r="G109" s="231"/>
      <c r="H109" s="231"/>
      <c r="I109" s="231"/>
      <c r="J109" s="231"/>
      <c r="K109" s="231"/>
      <c r="L109" s="231"/>
      <c r="M109" s="231"/>
      <c r="N109" s="231"/>
      <c r="O109" s="231"/>
      <c r="P109" s="231"/>
      <c r="Q109" s="231"/>
      <c r="R109" s="231"/>
      <c r="S109" s="231"/>
      <c r="T109" s="231"/>
      <c r="U109" s="231"/>
      <c r="V109" s="231"/>
      <c r="W109" s="231"/>
      <c r="X109" s="231"/>
      <c r="Y109" s="231"/>
      <c r="Z109" s="231"/>
      <c r="AA109" s="231"/>
      <c r="AB109" s="231"/>
      <c r="AC109" s="231"/>
      <c r="AD109" s="26"/>
      <c r="AL109" s="219" t="str">
        <f t="shared" si="3"/>
        <v/>
      </c>
      <c r="AM109" s="219" t="str">
        <f t="shared" si="2"/>
        <v/>
      </c>
      <c r="AN109"/>
      <c r="AO109" s="213"/>
      <c r="AP109" s="206">
        <v>107</v>
      </c>
      <c r="AQ109" s="214"/>
      <c r="AR109" s="214"/>
      <c r="AS109" s="214"/>
      <c r="AT109" s="214"/>
      <c r="AU109" s="214"/>
      <c r="AV109" s="214"/>
      <c r="AW109" s="210" t="s">
        <v>4607</v>
      </c>
      <c r="AX109" s="214"/>
      <c r="AY109" s="214"/>
      <c r="AZ109" s="214"/>
      <c r="BA109" s="214"/>
      <c r="BB109" s="214"/>
      <c r="BC109" s="214"/>
      <c r="BD109" s="210" t="s">
        <v>4608</v>
      </c>
      <c r="BE109" s="220" t="s">
        <v>4609</v>
      </c>
      <c r="BF109" s="210" t="s">
        <v>4610</v>
      </c>
      <c r="BG109" s="214"/>
      <c r="BH109" s="214"/>
      <c r="BI109" s="214"/>
      <c r="BJ109" s="210" t="s">
        <v>4611</v>
      </c>
      <c r="BK109" s="210" t="s">
        <v>4612</v>
      </c>
      <c r="BL109" s="214"/>
      <c r="BM109" s="214"/>
      <c r="BN109" s="214"/>
      <c r="BO109" s="214"/>
      <c r="BP109" s="214"/>
      <c r="BQ109" s="214"/>
      <c r="BR109" s="214"/>
      <c r="BS109" s="214"/>
      <c r="BT109" s="210" t="s">
        <v>4613</v>
      </c>
      <c r="BU109" s="210" t="s">
        <v>4614</v>
      </c>
      <c r="BV109" s="214"/>
      <c r="BW109" s="213"/>
      <c r="BX109" s="213"/>
      <c r="BY109" s="213"/>
      <c r="BZ109" s="225"/>
      <c r="CA109" s="225"/>
      <c r="CB109" s="225"/>
      <c r="CC109" s="225"/>
      <c r="CD109" s="225"/>
      <c r="CE109" s="225"/>
      <c r="CF109" s="221" t="s">
        <v>4615</v>
      </c>
      <c r="CG109" s="225"/>
      <c r="CH109" s="225"/>
      <c r="CI109" s="225"/>
      <c r="CJ109" s="225"/>
      <c r="CK109" s="225"/>
      <c r="CL109" s="225"/>
      <c r="CM109" s="221" t="s">
        <v>4616</v>
      </c>
      <c r="CN109" s="222" t="s">
        <v>4617</v>
      </c>
      <c r="CO109" s="221" t="s">
        <v>4618</v>
      </c>
      <c r="CP109" s="225"/>
      <c r="CQ109" s="225"/>
      <c r="CR109" s="225"/>
      <c r="CS109" s="221" t="s">
        <v>4619</v>
      </c>
      <c r="CT109" s="221" t="s">
        <v>4620</v>
      </c>
      <c r="CU109" s="225"/>
      <c r="CV109" s="225"/>
      <c r="CW109" s="225"/>
      <c r="CX109" s="225"/>
      <c r="CY109" s="225"/>
      <c r="CZ109" s="225"/>
      <c r="DA109" s="225"/>
      <c r="DB109" s="225"/>
      <c r="DC109" s="221" t="s">
        <v>4621</v>
      </c>
      <c r="DD109" s="221" t="s">
        <v>4622</v>
      </c>
      <c r="DE109" s="225"/>
    </row>
    <row r="110" spans="2:109" ht="6.75" customHeight="1">
      <c r="B110" s="25"/>
      <c r="C110" s="31"/>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6"/>
      <c r="AL110" s="219" t="str">
        <f t="shared" si="3"/>
        <v/>
      </c>
      <c r="AM110" s="219" t="str">
        <f t="shared" si="2"/>
        <v/>
      </c>
      <c r="AN110"/>
      <c r="AO110" s="213"/>
      <c r="AP110" s="206">
        <v>108</v>
      </c>
      <c r="AQ110" s="214"/>
      <c r="AR110" s="214"/>
      <c r="AS110" s="214"/>
      <c r="AT110" s="214"/>
      <c r="AU110" s="214"/>
      <c r="AV110" s="214"/>
      <c r="AW110" s="210" t="s">
        <v>4623</v>
      </c>
      <c r="AX110" s="214"/>
      <c r="AY110" s="214"/>
      <c r="AZ110" s="214"/>
      <c r="BA110" s="214"/>
      <c r="BB110" s="214"/>
      <c r="BC110" s="214"/>
      <c r="BD110" s="210" t="s">
        <v>4624</v>
      </c>
      <c r="BE110" s="220" t="s">
        <v>4625</v>
      </c>
      <c r="BF110" s="210" t="s">
        <v>4626</v>
      </c>
      <c r="BG110" s="214"/>
      <c r="BH110" s="214"/>
      <c r="BI110" s="214"/>
      <c r="BJ110" s="210" t="s">
        <v>4627</v>
      </c>
      <c r="BK110" s="210" t="s">
        <v>4628</v>
      </c>
      <c r="BL110" s="214"/>
      <c r="BM110" s="214"/>
      <c r="BN110" s="214"/>
      <c r="BO110" s="214"/>
      <c r="BP110" s="214"/>
      <c r="BQ110" s="214"/>
      <c r="BR110" s="214"/>
      <c r="BS110" s="214"/>
      <c r="BT110" s="210" t="s">
        <v>4629</v>
      </c>
      <c r="BU110" s="214">
        <v>31999</v>
      </c>
      <c r="BV110" s="214"/>
      <c r="BW110" s="213"/>
      <c r="BX110" s="213"/>
      <c r="BY110" s="213"/>
      <c r="BZ110" s="225"/>
      <c r="CA110" s="225"/>
      <c r="CB110" s="225"/>
      <c r="CC110" s="225"/>
      <c r="CD110" s="225"/>
      <c r="CE110" s="225"/>
      <c r="CF110" s="221" t="s">
        <v>4630</v>
      </c>
      <c r="CG110" s="225"/>
      <c r="CH110" s="225"/>
      <c r="CI110" s="225"/>
      <c r="CJ110" s="225"/>
      <c r="CK110" s="225"/>
      <c r="CL110" s="225"/>
      <c r="CM110" s="221" t="s">
        <v>4631</v>
      </c>
      <c r="CN110" s="222" t="s">
        <v>4632</v>
      </c>
      <c r="CO110" s="221" t="s">
        <v>4633</v>
      </c>
      <c r="CP110" s="225"/>
      <c r="CQ110" s="225"/>
      <c r="CR110" s="225"/>
      <c r="CS110" s="221" t="s">
        <v>4634</v>
      </c>
      <c r="CT110" s="221" t="s">
        <v>4635</v>
      </c>
      <c r="CU110" s="225"/>
      <c r="CV110" s="225"/>
      <c r="CW110" s="225"/>
      <c r="CX110" s="225"/>
      <c r="CY110" s="225"/>
      <c r="CZ110" s="225"/>
      <c r="DA110" s="225"/>
      <c r="DB110" s="225"/>
      <c r="DC110" s="221" t="s">
        <v>4636</v>
      </c>
      <c r="DD110" s="221" t="s">
        <v>357</v>
      </c>
      <c r="DE110" s="225"/>
    </row>
    <row r="111" spans="2:109" ht="15" customHeight="1">
      <c r="B111" s="25"/>
      <c r="C111" s="31"/>
      <c r="D111" s="44" t="s">
        <v>136</v>
      </c>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26"/>
      <c r="AL111" s="219" t="str">
        <f t="shared" si="3"/>
        <v/>
      </c>
      <c r="AM111" s="219" t="str">
        <f t="shared" si="2"/>
        <v/>
      </c>
      <c r="AN111"/>
      <c r="AO111" s="213"/>
      <c r="AP111" s="206">
        <v>109</v>
      </c>
      <c r="AQ111" s="214"/>
      <c r="AR111" s="214"/>
      <c r="AS111" s="214"/>
      <c r="AT111" s="214"/>
      <c r="AU111" s="214"/>
      <c r="AV111" s="214"/>
      <c r="AW111" s="210" t="s">
        <v>4637</v>
      </c>
      <c r="AX111" s="214"/>
      <c r="AY111" s="214"/>
      <c r="AZ111" s="214"/>
      <c r="BA111" s="214"/>
      <c r="BB111" s="214"/>
      <c r="BC111" s="214"/>
      <c r="BD111" s="210" t="s">
        <v>4638</v>
      </c>
      <c r="BE111" s="220" t="s">
        <v>4639</v>
      </c>
      <c r="BF111" s="210" t="s">
        <v>4640</v>
      </c>
      <c r="BG111" s="214"/>
      <c r="BH111" s="214"/>
      <c r="BI111" s="214"/>
      <c r="BJ111" s="210" t="s">
        <v>4641</v>
      </c>
      <c r="BK111" s="210" t="s">
        <v>4642</v>
      </c>
      <c r="BL111" s="214"/>
      <c r="BM111" s="214"/>
      <c r="BN111" s="214"/>
      <c r="BO111" s="214"/>
      <c r="BP111" s="214"/>
      <c r="BQ111" s="214"/>
      <c r="BR111" s="214"/>
      <c r="BS111" s="214"/>
      <c r="BT111" s="210" t="s">
        <v>4643</v>
      </c>
      <c r="BU111" s="214"/>
      <c r="BV111" s="214"/>
      <c r="BW111" s="213"/>
      <c r="BX111" s="213"/>
      <c r="BY111" s="213"/>
      <c r="BZ111" s="225"/>
      <c r="CA111" s="225"/>
      <c r="CB111" s="225"/>
      <c r="CC111" s="225"/>
      <c r="CD111" s="225"/>
      <c r="CE111" s="225"/>
      <c r="CF111" s="221" t="s">
        <v>4644</v>
      </c>
      <c r="CG111" s="225"/>
      <c r="CH111" s="225"/>
      <c r="CI111" s="225"/>
      <c r="CJ111" s="225"/>
      <c r="CK111" s="225"/>
      <c r="CL111" s="225"/>
      <c r="CM111" s="221" t="s">
        <v>2288</v>
      </c>
      <c r="CN111" s="222" t="s">
        <v>4645</v>
      </c>
      <c r="CO111" s="221" t="s">
        <v>4646</v>
      </c>
      <c r="CP111" s="225"/>
      <c r="CQ111" s="225"/>
      <c r="CR111" s="225"/>
      <c r="CS111" s="221" t="s">
        <v>4647</v>
      </c>
      <c r="CT111" s="221" t="s">
        <v>4648</v>
      </c>
      <c r="CU111" s="225"/>
      <c r="CV111" s="225"/>
      <c r="CW111" s="225"/>
      <c r="CX111" s="225"/>
      <c r="CY111" s="225"/>
      <c r="CZ111" s="225"/>
      <c r="DA111" s="225"/>
      <c r="DB111" s="225"/>
      <c r="DC111" s="221" t="s">
        <v>1750</v>
      </c>
      <c r="DD111" s="225"/>
      <c r="DE111" s="225"/>
    </row>
    <row r="112" spans="2:109" ht="6.75" customHeight="1">
      <c r="B112" s="25"/>
      <c r="C112" s="31"/>
      <c r="D112" s="44"/>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26"/>
      <c r="AL112" s="219" t="str">
        <f t="shared" si="3"/>
        <v/>
      </c>
      <c r="AM112" s="219" t="str">
        <f t="shared" si="2"/>
        <v/>
      </c>
      <c r="AN112"/>
      <c r="AO112" s="213"/>
      <c r="AP112" s="206">
        <v>110</v>
      </c>
      <c r="AQ112" s="214"/>
      <c r="AR112" s="214"/>
      <c r="AS112" s="214"/>
      <c r="AT112" s="214"/>
      <c r="AU112" s="214"/>
      <c r="AV112" s="214"/>
      <c r="AW112" s="210" t="s">
        <v>4649</v>
      </c>
      <c r="AX112" s="214"/>
      <c r="AY112" s="214"/>
      <c r="AZ112" s="214"/>
      <c r="BA112" s="214"/>
      <c r="BB112" s="214"/>
      <c r="BC112" s="214"/>
      <c r="BD112" s="210" t="s">
        <v>4650</v>
      </c>
      <c r="BE112" s="220" t="s">
        <v>4651</v>
      </c>
      <c r="BF112" s="210" t="s">
        <v>4652</v>
      </c>
      <c r="BG112" s="214"/>
      <c r="BH112" s="214"/>
      <c r="BI112" s="214"/>
      <c r="BJ112" s="210" t="s">
        <v>4653</v>
      </c>
      <c r="BK112" s="210" t="s">
        <v>4654</v>
      </c>
      <c r="BL112" s="214"/>
      <c r="BM112" s="214"/>
      <c r="BN112" s="214"/>
      <c r="BO112" s="214"/>
      <c r="BP112" s="214"/>
      <c r="BQ112" s="214"/>
      <c r="BR112" s="214"/>
      <c r="BS112" s="214"/>
      <c r="BT112" s="210" t="s">
        <v>4655</v>
      </c>
      <c r="BU112" s="214"/>
      <c r="BV112" s="214"/>
      <c r="BW112" s="213"/>
      <c r="BX112" s="213"/>
      <c r="BY112" s="213"/>
      <c r="BZ112" s="225"/>
      <c r="CA112" s="225"/>
      <c r="CB112" s="225"/>
      <c r="CC112" s="225"/>
      <c r="CD112" s="225"/>
      <c r="CE112" s="225"/>
      <c r="CF112" s="221" t="s">
        <v>4136</v>
      </c>
      <c r="CG112" s="225"/>
      <c r="CH112" s="225"/>
      <c r="CI112" s="225"/>
      <c r="CJ112" s="225"/>
      <c r="CK112" s="225"/>
      <c r="CL112" s="225"/>
      <c r="CM112" s="221" t="s">
        <v>4656</v>
      </c>
      <c r="CN112" s="222" t="s">
        <v>4657</v>
      </c>
      <c r="CO112" s="221" t="s">
        <v>4658</v>
      </c>
      <c r="CP112" s="225"/>
      <c r="CQ112" s="225"/>
      <c r="CR112" s="225"/>
      <c r="CS112" s="221" t="s">
        <v>4659</v>
      </c>
      <c r="CT112" s="221" t="s">
        <v>4660</v>
      </c>
      <c r="CU112" s="225"/>
      <c r="CV112" s="225"/>
      <c r="CW112" s="225"/>
      <c r="CX112" s="225"/>
      <c r="CY112" s="225"/>
      <c r="CZ112" s="225"/>
      <c r="DA112" s="225"/>
      <c r="DB112" s="225"/>
      <c r="DC112" s="221" t="s">
        <v>4661</v>
      </c>
      <c r="DD112" s="225"/>
      <c r="DE112" s="225"/>
    </row>
    <row r="113" spans="1:109" ht="24" customHeight="1">
      <c r="B113" s="25"/>
      <c r="C113" s="31"/>
      <c r="D113" s="241" t="s">
        <v>137</v>
      </c>
      <c r="E113" s="231"/>
      <c r="F113" s="231"/>
      <c r="G113" s="231"/>
      <c r="H113" s="231"/>
      <c r="I113" s="231"/>
      <c r="J113" s="231"/>
      <c r="K113" s="231"/>
      <c r="L113" s="231"/>
      <c r="M113" s="231"/>
      <c r="N113" s="231"/>
      <c r="O113" s="231"/>
      <c r="P113" s="231"/>
      <c r="Q113" s="231"/>
      <c r="R113" s="231"/>
      <c r="S113" s="231"/>
      <c r="T113" s="231"/>
      <c r="U113" s="231"/>
      <c r="V113" s="231"/>
      <c r="W113" s="231"/>
      <c r="X113" s="231"/>
      <c r="Y113" s="231"/>
      <c r="Z113" s="231"/>
      <c r="AA113" s="231"/>
      <c r="AB113" s="231"/>
      <c r="AC113" s="231"/>
      <c r="AD113" s="26"/>
      <c r="AL113" s="219" t="str">
        <f t="shared" si="3"/>
        <v/>
      </c>
      <c r="AM113" s="219" t="str">
        <f t="shared" si="2"/>
        <v/>
      </c>
      <c r="AN113"/>
      <c r="AO113" s="213"/>
      <c r="AP113" s="206">
        <v>111</v>
      </c>
      <c r="AQ113" s="214"/>
      <c r="AR113" s="214"/>
      <c r="AS113" s="214"/>
      <c r="AT113" s="214"/>
      <c r="AU113" s="214"/>
      <c r="AV113" s="214"/>
      <c r="AW113" s="210" t="s">
        <v>4662</v>
      </c>
      <c r="AX113" s="214"/>
      <c r="AY113" s="214"/>
      <c r="AZ113" s="214"/>
      <c r="BA113" s="214"/>
      <c r="BB113" s="214"/>
      <c r="BC113" s="214"/>
      <c r="BD113" s="210" t="s">
        <v>4663</v>
      </c>
      <c r="BE113" s="220" t="s">
        <v>4664</v>
      </c>
      <c r="BF113" s="210" t="s">
        <v>4665</v>
      </c>
      <c r="BG113" s="214"/>
      <c r="BH113" s="214"/>
      <c r="BI113" s="214"/>
      <c r="BJ113" s="210" t="s">
        <v>4666</v>
      </c>
      <c r="BK113" s="210" t="s">
        <v>4667</v>
      </c>
      <c r="BL113" s="214"/>
      <c r="BM113" s="214"/>
      <c r="BN113" s="214"/>
      <c r="BO113" s="214"/>
      <c r="BP113" s="214"/>
      <c r="BQ113" s="214"/>
      <c r="BR113" s="214"/>
      <c r="BS113" s="214"/>
      <c r="BT113" s="210" t="s">
        <v>4668</v>
      </c>
      <c r="BU113" s="214"/>
      <c r="BV113" s="214"/>
      <c r="BW113" s="213"/>
      <c r="BX113" s="213"/>
      <c r="BY113" s="213"/>
      <c r="BZ113" s="225"/>
      <c r="CA113" s="225"/>
      <c r="CB113" s="225"/>
      <c r="CC113" s="225"/>
      <c r="CD113" s="225"/>
      <c r="CE113" s="225"/>
      <c r="CF113" s="221" t="s">
        <v>4669</v>
      </c>
      <c r="CG113" s="225"/>
      <c r="CH113" s="225"/>
      <c r="CI113" s="225"/>
      <c r="CJ113" s="225"/>
      <c r="CK113" s="225"/>
      <c r="CL113" s="225"/>
      <c r="CM113" s="221" t="s">
        <v>4670</v>
      </c>
      <c r="CN113" s="222" t="s">
        <v>4671</v>
      </c>
      <c r="CO113" s="221" t="s">
        <v>4672</v>
      </c>
      <c r="CP113" s="225"/>
      <c r="CQ113" s="225"/>
      <c r="CR113" s="225"/>
      <c r="CS113" s="221" t="s">
        <v>4673</v>
      </c>
      <c r="CT113" s="221" t="s">
        <v>4674</v>
      </c>
      <c r="CU113" s="225"/>
      <c r="CV113" s="225"/>
      <c r="CW113" s="225"/>
      <c r="CX113" s="225"/>
      <c r="CY113" s="225"/>
      <c r="CZ113" s="225"/>
      <c r="DA113" s="225"/>
      <c r="DB113" s="225"/>
      <c r="DC113" s="221" t="s">
        <v>4675</v>
      </c>
      <c r="DD113" s="225"/>
      <c r="DE113" s="225"/>
    </row>
    <row r="114" spans="1:109" ht="6.75" customHeight="1">
      <c r="B114" s="25"/>
      <c r="C114" s="31"/>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26"/>
      <c r="AL114" s="219" t="str">
        <f t="shared" si="3"/>
        <v/>
      </c>
      <c r="AM114" s="219" t="str">
        <f t="shared" si="2"/>
        <v/>
      </c>
      <c r="AN114"/>
      <c r="AO114" s="213"/>
      <c r="AP114" s="206">
        <v>112</v>
      </c>
      <c r="AQ114" s="214"/>
      <c r="AR114" s="214"/>
      <c r="AS114" s="214"/>
      <c r="AT114" s="214"/>
      <c r="AU114" s="214"/>
      <c r="AV114" s="214"/>
      <c r="AW114" s="210" t="s">
        <v>4676</v>
      </c>
      <c r="AX114" s="214"/>
      <c r="AY114" s="214"/>
      <c r="AZ114" s="214"/>
      <c r="BA114" s="214"/>
      <c r="BB114" s="214"/>
      <c r="BC114" s="214"/>
      <c r="BD114" s="210" t="s">
        <v>4677</v>
      </c>
      <c r="BE114" s="220" t="s">
        <v>4678</v>
      </c>
      <c r="BF114" s="210" t="s">
        <v>4679</v>
      </c>
      <c r="BG114" s="214"/>
      <c r="BH114" s="214"/>
      <c r="BI114" s="214"/>
      <c r="BJ114" s="210" t="s">
        <v>4680</v>
      </c>
      <c r="BK114" s="210" t="s">
        <v>4681</v>
      </c>
      <c r="BL114" s="214"/>
      <c r="BM114" s="214"/>
      <c r="BN114" s="214"/>
      <c r="BO114" s="214"/>
      <c r="BP114" s="214"/>
      <c r="BQ114" s="214"/>
      <c r="BR114" s="214"/>
      <c r="BS114" s="214"/>
      <c r="BT114" s="210" t="s">
        <v>4682</v>
      </c>
      <c r="BU114" s="214"/>
      <c r="BV114" s="214"/>
      <c r="BW114" s="213"/>
      <c r="BX114" s="213"/>
      <c r="BY114" s="213"/>
      <c r="BZ114" s="225"/>
      <c r="CA114" s="225"/>
      <c r="CB114" s="225"/>
      <c r="CC114" s="225"/>
      <c r="CD114" s="225"/>
      <c r="CE114" s="225"/>
      <c r="CF114" s="221" t="s">
        <v>4683</v>
      </c>
      <c r="CG114" s="225"/>
      <c r="CH114" s="225"/>
      <c r="CI114" s="225"/>
      <c r="CJ114" s="225"/>
      <c r="CK114" s="225"/>
      <c r="CL114" s="225"/>
      <c r="CM114" s="221" t="s">
        <v>4684</v>
      </c>
      <c r="CN114" s="222" t="s">
        <v>4685</v>
      </c>
      <c r="CO114" s="221" t="s">
        <v>4686</v>
      </c>
      <c r="CP114" s="225"/>
      <c r="CQ114" s="225"/>
      <c r="CR114" s="225"/>
      <c r="CS114" s="221" t="s">
        <v>4687</v>
      </c>
      <c r="CT114" s="221" t="s">
        <v>3927</v>
      </c>
      <c r="CU114" s="225"/>
      <c r="CV114" s="225"/>
      <c r="CW114" s="225"/>
      <c r="CX114" s="225"/>
      <c r="CY114" s="225"/>
      <c r="CZ114" s="225"/>
      <c r="DA114" s="225"/>
      <c r="DB114" s="225"/>
      <c r="DC114" s="221" t="s">
        <v>4688</v>
      </c>
      <c r="DD114" s="225"/>
      <c r="DE114" s="225"/>
    </row>
    <row r="115" spans="1:109" ht="15" customHeight="1">
      <c r="B115" s="25"/>
      <c r="C115" s="31"/>
      <c r="D115" s="44" t="s">
        <v>138</v>
      </c>
      <c r="E115" s="46"/>
      <c r="F115" s="46"/>
      <c r="G115" s="47"/>
      <c r="H115" s="403" t="s">
        <v>6090</v>
      </c>
      <c r="I115" s="403"/>
      <c r="J115" s="403"/>
      <c r="K115" s="403"/>
      <c r="L115" s="403"/>
      <c r="M115" s="403"/>
      <c r="N115" s="403"/>
      <c r="O115" s="403"/>
      <c r="P115" s="403"/>
      <c r="Q115" s="403"/>
      <c r="R115" s="403"/>
      <c r="S115" s="403"/>
      <c r="T115" s="403"/>
      <c r="U115" s="403"/>
      <c r="V115" s="403"/>
      <c r="W115" s="403"/>
      <c r="X115" s="403"/>
      <c r="Y115" s="403"/>
      <c r="Z115" s="403"/>
      <c r="AA115" s="403"/>
      <c r="AB115" s="403"/>
      <c r="AC115" s="403"/>
      <c r="AD115" s="26"/>
      <c r="AL115" s="219" t="str">
        <f t="shared" si="3"/>
        <v/>
      </c>
      <c r="AM115" s="219" t="str">
        <f t="shared" si="2"/>
        <v/>
      </c>
      <c r="AN115"/>
      <c r="AO115" s="213"/>
      <c r="AP115" s="206">
        <v>113</v>
      </c>
      <c r="AQ115" s="214"/>
      <c r="AR115" s="214"/>
      <c r="AS115" s="214"/>
      <c r="AT115" s="214"/>
      <c r="AU115" s="214"/>
      <c r="AV115" s="214"/>
      <c r="AW115" s="210" t="s">
        <v>4689</v>
      </c>
      <c r="AX115" s="214"/>
      <c r="AY115" s="214"/>
      <c r="AZ115" s="214"/>
      <c r="BA115" s="214"/>
      <c r="BB115" s="214"/>
      <c r="BC115" s="214"/>
      <c r="BD115" s="210" t="s">
        <v>4690</v>
      </c>
      <c r="BE115" s="220" t="s">
        <v>4691</v>
      </c>
      <c r="BF115" s="210" t="s">
        <v>4692</v>
      </c>
      <c r="BG115" s="214"/>
      <c r="BH115" s="214"/>
      <c r="BI115" s="214"/>
      <c r="BJ115" s="210" t="s">
        <v>4693</v>
      </c>
      <c r="BK115" s="210" t="s">
        <v>4694</v>
      </c>
      <c r="BL115" s="214"/>
      <c r="BM115" s="214"/>
      <c r="BN115" s="214"/>
      <c r="BO115" s="214"/>
      <c r="BP115" s="214"/>
      <c r="BQ115" s="214"/>
      <c r="BR115" s="214"/>
      <c r="BS115" s="214"/>
      <c r="BT115" s="210" t="s">
        <v>4695</v>
      </c>
      <c r="BU115" s="214"/>
      <c r="BV115" s="214"/>
      <c r="BW115" s="213"/>
      <c r="BX115" s="213"/>
      <c r="BY115" s="213"/>
      <c r="BZ115" s="225"/>
      <c r="CA115" s="225"/>
      <c r="CB115" s="225"/>
      <c r="CC115" s="225"/>
      <c r="CD115" s="225"/>
      <c r="CE115" s="225"/>
      <c r="CF115" s="221" t="s">
        <v>1384</v>
      </c>
      <c r="CG115" s="225"/>
      <c r="CH115" s="225"/>
      <c r="CI115" s="225"/>
      <c r="CJ115" s="225"/>
      <c r="CK115" s="225"/>
      <c r="CL115" s="225"/>
      <c r="CM115" s="221" t="s">
        <v>4696</v>
      </c>
      <c r="CN115" s="222" t="s">
        <v>4697</v>
      </c>
      <c r="CO115" s="221" t="s">
        <v>4698</v>
      </c>
      <c r="CP115" s="225"/>
      <c r="CQ115" s="225"/>
      <c r="CR115" s="225"/>
      <c r="CS115" s="221" t="s">
        <v>4699</v>
      </c>
      <c r="CT115" s="221" t="s">
        <v>4700</v>
      </c>
      <c r="CU115" s="225"/>
      <c r="CV115" s="225"/>
      <c r="CW115" s="225"/>
      <c r="CX115" s="225"/>
      <c r="CY115" s="225"/>
      <c r="CZ115" s="225"/>
      <c r="DA115" s="225"/>
      <c r="DB115" s="225"/>
      <c r="DC115" s="221" t="s">
        <v>4701</v>
      </c>
      <c r="DD115" s="225"/>
      <c r="DE115" s="225"/>
    </row>
    <row r="116" spans="1:109" ht="6.75" customHeight="1">
      <c r="B116" s="25"/>
      <c r="C116" s="31"/>
      <c r="D116" s="48"/>
      <c r="E116" s="48"/>
      <c r="F116" s="48"/>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26"/>
      <c r="AL116" s="219" t="str">
        <f t="shared" si="3"/>
        <v/>
      </c>
      <c r="AM116" s="219" t="str">
        <f t="shared" si="2"/>
        <v/>
      </c>
      <c r="AN116"/>
      <c r="AO116" s="213"/>
      <c r="AP116" s="206">
        <v>114</v>
      </c>
      <c r="AQ116" s="214"/>
      <c r="AR116" s="214"/>
      <c r="AS116" s="214"/>
      <c r="AT116" s="214"/>
      <c r="AU116" s="214"/>
      <c r="AV116" s="214"/>
      <c r="AW116" s="210" t="s">
        <v>4702</v>
      </c>
      <c r="AX116" s="214"/>
      <c r="AY116" s="214"/>
      <c r="AZ116" s="214"/>
      <c r="BA116" s="214"/>
      <c r="BB116" s="214"/>
      <c r="BC116" s="214"/>
      <c r="BD116" s="210" t="s">
        <v>4703</v>
      </c>
      <c r="BE116" s="220" t="s">
        <v>4704</v>
      </c>
      <c r="BF116" s="210" t="s">
        <v>4705</v>
      </c>
      <c r="BG116" s="214"/>
      <c r="BH116" s="214"/>
      <c r="BI116" s="214"/>
      <c r="BJ116" s="210" t="s">
        <v>4706</v>
      </c>
      <c r="BK116" s="210" t="s">
        <v>4707</v>
      </c>
      <c r="BL116" s="214"/>
      <c r="BM116" s="214"/>
      <c r="BN116" s="214"/>
      <c r="BO116" s="214"/>
      <c r="BP116" s="214"/>
      <c r="BQ116" s="214"/>
      <c r="BR116" s="214"/>
      <c r="BS116" s="214"/>
      <c r="BT116" s="210" t="s">
        <v>4708</v>
      </c>
      <c r="BU116" s="214"/>
      <c r="BV116" s="214"/>
      <c r="BW116" s="213"/>
      <c r="BX116" s="213"/>
      <c r="BY116" s="213"/>
      <c r="BZ116" s="225"/>
      <c r="CA116" s="225"/>
      <c r="CB116" s="225"/>
      <c r="CC116" s="225"/>
      <c r="CD116" s="225"/>
      <c r="CE116" s="225"/>
      <c r="CF116" s="221" t="s">
        <v>4709</v>
      </c>
      <c r="CG116" s="225"/>
      <c r="CH116" s="225"/>
      <c r="CI116" s="225"/>
      <c r="CJ116" s="225"/>
      <c r="CK116" s="225"/>
      <c r="CL116" s="225"/>
      <c r="CM116" s="221" t="s">
        <v>4710</v>
      </c>
      <c r="CN116" s="222" t="s">
        <v>4711</v>
      </c>
      <c r="CO116" s="221" t="s">
        <v>4712</v>
      </c>
      <c r="CP116" s="225"/>
      <c r="CQ116" s="225"/>
      <c r="CR116" s="225"/>
      <c r="CS116" s="221" t="s">
        <v>4713</v>
      </c>
      <c r="CT116" s="221" t="s">
        <v>4714</v>
      </c>
      <c r="CU116" s="225"/>
      <c r="CV116" s="225"/>
      <c r="CW116" s="225"/>
      <c r="CX116" s="225"/>
      <c r="CY116" s="225"/>
      <c r="CZ116" s="225"/>
      <c r="DA116" s="225"/>
      <c r="DB116" s="225"/>
      <c r="DC116" s="221" t="s">
        <v>4715</v>
      </c>
      <c r="DD116" s="225"/>
      <c r="DE116" s="225"/>
    </row>
    <row r="117" spans="1:109" ht="15" customHeight="1">
      <c r="B117" s="25"/>
      <c r="C117" s="31"/>
      <c r="D117" s="44" t="s">
        <v>139</v>
      </c>
      <c r="E117" s="44"/>
      <c r="F117" s="44"/>
      <c r="G117" s="50"/>
      <c r="H117" s="403" t="s">
        <v>6091</v>
      </c>
      <c r="I117" s="403"/>
      <c r="J117" s="403"/>
      <c r="K117" s="403"/>
      <c r="L117" s="403"/>
      <c r="M117" s="403"/>
      <c r="N117" s="403"/>
      <c r="O117" s="403"/>
      <c r="P117" s="403"/>
      <c r="Q117" s="403"/>
      <c r="R117" s="403"/>
      <c r="S117" s="403"/>
      <c r="T117" s="403"/>
      <c r="U117" s="403"/>
      <c r="V117" s="403"/>
      <c r="W117" s="403"/>
      <c r="X117" s="403"/>
      <c r="Y117" s="403"/>
      <c r="Z117" s="403"/>
      <c r="AA117" s="403"/>
      <c r="AB117" s="403"/>
      <c r="AC117" s="403"/>
      <c r="AD117" s="26"/>
      <c r="AL117" s="219" t="str">
        <f t="shared" si="3"/>
        <v/>
      </c>
      <c r="AM117" s="219" t="str">
        <f t="shared" si="2"/>
        <v/>
      </c>
      <c r="AN117"/>
      <c r="AO117" s="213"/>
      <c r="AP117" s="206">
        <v>115</v>
      </c>
      <c r="AQ117" s="214"/>
      <c r="AR117" s="214"/>
      <c r="AS117" s="214"/>
      <c r="AT117" s="214"/>
      <c r="AU117" s="214"/>
      <c r="AV117" s="214"/>
      <c r="AW117" s="210" t="s">
        <v>4716</v>
      </c>
      <c r="AX117" s="214"/>
      <c r="AY117" s="214"/>
      <c r="AZ117" s="214"/>
      <c r="BA117" s="214"/>
      <c r="BB117" s="214"/>
      <c r="BC117" s="214"/>
      <c r="BD117" s="210" t="s">
        <v>4717</v>
      </c>
      <c r="BE117" s="220" t="s">
        <v>4718</v>
      </c>
      <c r="BF117" s="214">
        <v>16999</v>
      </c>
      <c r="BG117" s="214"/>
      <c r="BH117" s="214"/>
      <c r="BI117" s="214"/>
      <c r="BJ117" s="210" t="s">
        <v>4719</v>
      </c>
      <c r="BK117" s="210" t="s">
        <v>4720</v>
      </c>
      <c r="BL117" s="214"/>
      <c r="BM117" s="214"/>
      <c r="BN117" s="214"/>
      <c r="BO117" s="214"/>
      <c r="BP117" s="214"/>
      <c r="BQ117" s="214"/>
      <c r="BR117" s="214"/>
      <c r="BS117" s="214"/>
      <c r="BT117" s="210" t="s">
        <v>4721</v>
      </c>
      <c r="BU117" s="214"/>
      <c r="BV117" s="214"/>
      <c r="BW117" s="213"/>
      <c r="BX117" s="213"/>
      <c r="BY117" s="213"/>
      <c r="BZ117" s="225"/>
      <c r="CA117" s="225"/>
      <c r="CB117" s="225"/>
      <c r="CC117" s="225"/>
      <c r="CD117" s="225"/>
      <c r="CE117" s="225"/>
      <c r="CF117" s="221" t="s">
        <v>4722</v>
      </c>
      <c r="CG117" s="225"/>
      <c r="CH117" s="225"/>
      <c r="CI117" s="225"/>
      <c r="CJ117" s="225"/>
      <c r="CK117" s="225"/>
      <c r="CL117" s="225"/>
      <c r="CM117" s="221" t="s">
        <v>4723</v>
      </c>
      <c r="CN117" s="222" t="s">
        <v>4724</v>
      </c>
      <c r="CO117" s="221" t="s">
        <v>357</v>
      </c>
      <c r="CP117" s="225"/>
      <c r="CQ117" s="225"/>
      <c r="CR117" s="225"/>
      <c r="CS117" s="221" t="s">
        <v>4725</v>
      </c>
      <c r="CT117" s="221" t="s">
        <v>68</v>
      </c>
      <c r="CU117" s="225"/>
      <c r="CV117" s="225"/>
      <c r="CW117" s="225"/>
      <c r="CX117" s="225"/>
      <c r="CY117" s="225"/>
      <c r="CZ117" s="225"/>
      <c r="DA117" s="225"/>
      <c r="DB117" s="225"/>
      <c r="DC117" s="221" t="s">
        <v>4726</v>
      </c>
      <c r="DD117" s="225"/>
      <c r="DE117" s="225"/>
    </row>
    <row r="118" spans="1:109" s="9" customFormat="1" ht="15" customHeight="1" thickBot="1">
      <c r="A118" s="35"/>
      <c r="B118" s="51"/>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3"/>
      <c r="AL118" s="219" t="str">
        <f t="shared" si="3"/>
        <v/>
      </c>
      <c r="AM118" s="219" t="str">
        <f t="shared" si="2"/>
        <v/>
      </c>
      <c r="AN118"/>
      <c r="AO118" s="213"/>
      <c r="AP118" s="206">
        <v>116</v>
      </c>
      <c r="AQ118" s="214"/>
      <c r="AR118" s="214"/>
      <c r="AS118" s="214"/>
      <c r="AT118" s="214"/>
      <c r="AU118" s="214"/>
      <c r="AV118" s="214"/>
      <c r="AW118" s="210" t="s">
        <v>4727</v>
      </c>
      <c r="AX118" s="214"/>
      <c r="AY118" s="214"/>
      <c r="AZ118" s="214"/>
      <c r="BA118" s="214"/>
      <c r="BB118" s="214"/>
      <c r="BC118" s="214"/>
      <c r="BD118" s="210" t="s">
        <v>4728</v>
      </c>
      <c r="BE118" s="220" t="s">
        <v>4729</v>
      </c>
      <c r="BF118" s="214"/>
      <c r="BG118" s="214"/>
      <c r="BH118" s="214"/>
      <c r="BI118" s="214"/>
      <c r="BJ118" s="210" t="s">
        <v>4730</v>
      </c>
      <c r="BK118" s="210" t="s">
        <v>4731</v>
      </c>
      <c r="BL118" s="214"/>
      <c r="BM118" s="214"/>
      <c r="BN118" s="214"/>
      <c r="BO118" s="214"/>
      <c r="BP118" s="214"/>
      <c r="BQ118" s="214"/>
      <c r="BR118" s="214"/>
      <c r="BS118" s="214"/>
      <c r="BT118" s="210" t="s">
        <v>4732</v>
      </c>
      <c r="BU118" s="214"/>
      <c r="BV118" s="214"/>
      <c r="BW118" s="213"/>
      <c r="BX118" s="213"/>
      <c r="BY118" s="213"/>
      <c r="BZ118" s="225"/>
      <c r="CA118" s="225"/>
      <c r="CB118" s="225"/>
      <c r="CC118" s="225"/>
      <c r="CD118" s="225"/>
      <c r="CE118" s="225"/>
      <c r="CF118" s="221" t="s">
        <v>4733</v>
      </c>
      <c r="CG118" s="225"/>
      <c r="CH118" s="225"/>
      <c r="CI118" s="225"/>
      <c r="CJ118" s="225"/>
      <c r="CK118" s="225"/>
      <c r="CL118" s="225"/>
      <c r="CM118" s="221" t="s">
        <v>4711</v>
      </c>
      <c r="CN118" s="222" t="s">
        <v>4734</v>
      </c>
      <c r="CO118" s="225"/>
      <c r="CP118" s="225"/>
      <c r="CQ118" s="225"/>
      <c r="CR118" s="225"/>
      <c r="CS118" s="221" t="s">
        <v>4735</v>
      </c>
      <c r="CT118" s="221" t="s">
        <v>4736</v>
      </c>
      <c r="CU118" s="225"/>
      <c r="CV118" s="225"/>
      <c r="CW118" s="225"/>
      <c r="CX118" s="225"/>
      <c r="CY118" s="225"/>
      <c r="CZ118" s="225"/>
      <c r="DA118" s="225"/>
      <c r="DB118" s="225"/>
      <c r="DC118" s="221" t="s">
        <v>3280</v>
      </c>
      <c r="DD118" s="225"/>
      <c r="DE118" s="225"/>
    </row>
    <row r="119" spans="1:109" ht="15" customHeight="1" thickBot="1">
      <c r="AL119" s="219" t="str">
        <f t="shared" si="3"/>
        <v/>
      </c>
      <c r="AM119" s="219" t="str">
        <f t="shared" si="2"/>
        <v/>
      </c>
      <c r="AN119"/>
      <c r="AO119" s="213"/>
      <c r="AP119" s="206">
        <v>117</v>
      </c>
      <c r="AQ119" s="214"/>
      <c r="AR119" s="214"/>
      <c r="AS119" s="214"/>
      <c r="AT119" s="214"/>
      <c r="AU119" s="214"/>
      <c r="AV119" s="214"/>
      <c r="AW119" s="210" t="s">
        <v>4737</v>
      </c>
      <c r="AX119" s="214"/>
      <c r="AY119" s="214"/>
      <c r="AZ119" s="214"/>
      <c r="BA119" s="214"/>
      <c r="BB119" s="214"/>
      <c r="BC119" s="214"/>
      <c r="BD119" s="210" t="s">
        <v>4738</v>
      </c>
      <c r="BE119" s="220" t="s">
        <v>4739</v>
      </c>
      <c r="BF119" s="214"/>
      <c r="BG119" s="214"/>
      <c r="BH119" s="214"/>
      <c r="BI119" s="214"/>
      <c r="BJ119" s="210" t="s">
        <v>4740</v>
      </c>
      <c r="BK119" s="210" t="s">
        <v>4741</v>
      </c>
      <c r="BL119" s="214"/>
      <c r="BM119" s="214"/>
      <c r="BN119" s="214"/>
      <c r="BO119" s="214"/>
      <c r="BP119" s="214"/>
      <c r="BQ119" s="214"/>
      <c r="BR119" s="214"/>
      <c r="BS119" s="214"/>
      <c r="BT119" s="210" t="s">
        <v>4742</v>
      </c>
      <c r="BU119" s="214"/>
      <c r="BV119" s="214"/>
      <c r="BW119" s="213"/>
      <c r="BX119" s="213"/>
      <c r="BY119" s="213"/>
      <c r="BZ119" s="225"/>
      <c r="CA119" s="225"/>
      <c r="CB119" s="225"/>
      <c r="CC119" s="225"/>
      <c r="CD119" s="225"/>
      <c r="CE119" s="225"/>
      <c r="CF119" s="221" t="s">
        <v>4743</v>
      </c>
      <c r="CG119" s="225"/>
      <c r="CH119" s="225"/>
      <c r="CI119" s="225"/>
      <c r="CJ119" s="225"/>
      <c r="CK119" s="225"/>
      <c r="CL119" s="225"/>
      <c r="CM119" s="221" t="s">
        <v>3097</v>
      </c>
      <c r="CN119" s="222" t="s">
        <v>4744</v>
      </c>
      <c r="CO119" s="225"/>
      <c r="CP119" s="225"/>
      <c r="CQ119" s="225"/>
      <c r="CR119" s="225"/>
      <c r="CS119" s="221" t="s">
        <v>4745</v>
      </c>
      <c r="CT119" s="221" t="s">
        <v>4746</v>
      </c>
      <c r="CU119" s="225"/>
      <c r="CV119" s="225"/>
      <c r="CW119" s="225"/>
      <c r="CX119" s="225"/>
      <c r="CY119" s="225"/>
      <c r="CZ119" s="225"/>
      <c r="DA119" s="225"/>
      <c r="DB119" s="225"/>
      <c r="DC119" s="221" t="s">
        <v>4747</v>
      </c>
      <c r="DD119" s="225"/>
      <c r="DE119" s="225"/>
    </row>
    <row r="120" spans="1:109" ht="15" customHeight="1">
      <c r="B120" s="22"/>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4"/>
      <c r="AL120" s="219" t="str">
        <f t="shared" si="3"/>
        <v/>
      </c>
      <c r="AM120" s="219" t="str">
        <f t="shared" si="2"/>
        <v/>
      </c>
      <c r="AN120"/>
      <c r="AO120" s="213"/>
      <c r="AP120" s="206">
        <v>118</v>
      </c>
      <c r="AQ120" s="214"/>
      <c r="AR120" s="214"/>
      <c r="AS120" s="214"/>
      <c r="AT120" s="214"/>
      <c r="AU120" s="214"/>
      <c r="AV120" s="214"/>
      <c r="AW120" s="210" t="s">
        <v>4748</v>
      </c>
      <c r="AX120" s="214"/>
      <c r="AY120" s="214"/>
      <c r="AZ120" s="214"/>
      <c r="BA120" s="214"/>
      <c r="BB120" s="214"/>
      <c r="BC120" s="214"/>
      <c r="BD120" s="210" t="s">
        <v>4749</v>
      </c>
      <c r="BE120" s="220" t="s">
        <v>4750</v>
      </c>
      <c r="BF120" s="214"/>
      <c r="BG120" s="214"/>
      <c r="BH120" s="214"/>
      <c r="BI120" s="214"/>
      <c r="BJ120" s="210" t="s">
        <v>4751</v>
      </c>
      <c r="BK120" s="210" t="s">
        <v>4752</v>
      </c>
      <c r="BL120" s="214"/>
      <c r="BM120" s="214"/>
      <c r="BN120" s="214"/>
      <c r="BO120" s="214"/>
      <c r="BP120" s="214"/>
      <c r="BQ120" s="214"/>
      <c r="BR120" s="214"/>
      <c r="BS120" s="214"/>
      <c r="BT120" s="210" t="s">
        <v>4753</v>
      </c>
      <c r="BU120" s="214"/>
      <c r="BV120" s="214"/>
      <c r="BW120" s="213"/>
      <c r="BX120" s="213"/>
      <c r="BY120" s="213"/>
      <c r="BZ120" s="225"/>
      <c r="CA120" s="225"/>
      <c r="CB120" s="225"/>
      <c r="CC120" s="225"/>
      <c r="CD120" s="225"/>
      <c r="CE120" s="225"/>
      <c r="CF120" s="221" t="s">
        <v>4754</v>
      </c>
      <c r="CG120" s="225"/>
      <c r="CH120" s="225"/>
      <c r="CI120" s="225"/>
      <c r="CJ120" s="225"/>
      <c r="CK120" s="225"/>
      <c r="CL120" s="225"/>
      <c r="CM120" s="221" t="s">
        <v>4755</v>
      </c>
      <c r="CN120" s="222" t="s">
        <v>4756</v>
      </c>
      <c r="CO120" s="225"/>
      <c r="CP120" s="225"/>
      <c r="CQ120" s="225"/>
      <c r="CR120" s="225"/>
      <c r="CS120" s="221" t="s">
        <v>4757</v>
      </c>
      <c r="CT120" s="221" t="s">
        <v>4758</v>
      </c>
      <c r="CU120" s="225"/>
      <c r="CV120" s="225"/>
      <c r="CW120" s="225"/>
      <c r="CX120" s="225"/>
      <c r="CY120" s="225"/>
      <c r="CZ120" s="225"/>
      <c r="DA120" s="225"/>
      <c r="DB120" s="225"/>
      <c r="DC120" s="221" t="s">
        <v>4759</v>
      </c>
      <c r="DD120" s="225"/>
      <c r="DE120" s="225"/>
    </row>
    <row r="121" spans="1:109" ht="36" customHeight="1">
      <c r="B121" s="25"/>
      <c r="C121" s="241" t="s">
        <v>140</v>
      </c>
      <c r="D121" s="231"/>
      <c r="E121" s="231"/>
      <c r="F121" s="231"/>
      <c r="G121" s="231"/>
      <c r="H121" s="231"/>
      <c r="I121" s="231"/>
      <c r="J121" s="231"/>
      <c r="K121" s="231"/>
      <c r="L121" s="231"/>
      <c r="M121" s="231"/>
      <c r="N121" s="231"/>
      <c r="O121" s="231"/>
      <c r="P121" s="231"/>
      <c r="Q121" s="231"/>
      <c r="R121" s="231"/>
      <c r="S121" s="231"/>
      <c r="T121" s="231"/>
      <c r="U121" s="231"/>
      <c r="V121" s="231"/>
      <c r="W121" s="231"/>
      <c r="X121" s="231"/>
      <c r="Y121" s="231"/>
      <c r="Z121" s="231"/>
      <c r="AA121" s="231"/>
      <c r="AB121" s="231"/>
      <c r="AC121" s="231"/>
      <c r="AD121" s="26"/>
      <c r="AL121" s="219" t="str">
        <f t="shared" si="3"/>
        <v/>
      </c>
      <c r="AM121" s="219" t="str">
        <f t="shared" si="2"/>
        <v/>
      </c>
      <c r="AN121"/>
      <c r="AO121" s="213"/>
      <c r="AP121" s="206">
        <v>119</v>
      </c>
      <c r="AQ121" s="214"/>
      <c r="AR121" s="214"/>
      <c r="AS121" s="214"/>
      <c r="AT121" s="214"/>
      <c r="AU121" s="214"/>
      <c r="AV121" s="214"/>
      <c r="AW121" s="210" t="s">
        <v>4760</v>
      </c>
      <c r="AX121" s="214"/>
      <c r="AY121" s="214"/>
      <c r="AZ121" s="214"/>
      <c r="BA121" s="214"/>
      <c r="BB121" s="214"/>
      <c r="BC121" s="214"/>
      <c r="BD121" s="210" t="s">
        <v>4761</v>
      </c>
      <c r="BE121" s="220" t="s">
        <v>4762</v>
      </c>
      <c r="BF121" s="214"/>
      <c r="BG121" s="214"/>
      <c r="BH121" s="214"/>
      <c r="BI121" s="214"/>
      <c r="BJ121" s="210" t="s">
        <v>4763</v>
      </c>
      <c r="BK121" s="210" t="s">
        <v>4764</v>
      </c>
      <c r="BL121" s="214"/>
      <c r="BM121" s="214"/>
      <c r="BN121" s="214"/>
      <c r="BO121" s="214"/>
      <c r="BP121" s="214"/>
      <c r="BQ121" s="214"/>
      <c r="BR121" s="214"/>
      <c r="BS121" s="214"/>
      <c r="BT121" s="210" t="s">
        <v>4765</v>
      </c>
      <c r="BU121" s="214"/>
      <c r="BV121" s="214"/>
      <c r="BW121" s="213"/>
      <c r="BX121" s="213"/>
      <c r="BY121" s="213"/>
      <c r="BZ121" s="225"/>
      <c r="CA121" s="225"/>
      <c r="CB121" s="225"/>
      <c r="CC121" s="225"/>
      <c r="CD121" s="225"/>
      <c r="CE121" s="225"/>
      <c r="CF121" s="221" t="s">
        <v>4766</v>
      </c>
      <c r="CG121" s="225"/>
      <c r="CH121" s="225"/>
      <c r="CI121" s="225"/>
      <c r="CJ121" s="225"/>
      <c r="CK121" s="225"/>
      <c r="CL121" s="225"/>
      <c r="CM121" s="221" t="s">
        <v>4767</v>
      </c>
      <c r="CN121" s="222" t="s">
        <v>4768</v>
      </c>
      <c r="CO121" s="225"/>
      <c r="CP121" s="225"/>
      <c r="CQ121" s="225"/>
      <c r="CR121" s="225"/>
      <c r="CS121" s="221" t="s">
        <v>4769</v>
      </c>
      <c r="CT121" s="221" t="s">
        <v>4770</v>
      </c>
      <c r="CU121" s="225"/>
      <c r="CV121" s="225"/>
      <c r="CW121" s="225"/>
      <c r="CX121" s="225"/>
      <c r="CY121" s="225"/>
      <c r="CZ121" s="225"/>
      <c r="DA121" s="225"/>
      <c r="DB121" s="225"/>
      <c r="DC121" s="221" t="s">
        <v>4771</v>
      </c>
      <c r="DD121" s="225"/>
      <c r="DE121" s="225"/>
    </row>
    <row r="122" spans="1:109" ht="6.75" customHeight="1">
      <c r="B122" s="25"/>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26"/>
      <c r="AL122" s="219" t="str">
        <f t="shared" si="3"/>
        <v/>
      </c>
      <c r="AM122" s="219" t="str">
        <f t="shared" si="2"/>
        <v/>
      </c>
      <c r="AN122"/>
      <c r="AO122" s="213"/>
      <c r="AP122" s="206">
        <v>120</v>
      </c>
      <c r="AQ122" s="214"/>
      <c r="AR122" s="214"/>
      <c r="AS122" s="214"/>
      <c r="AT122" s="214"/>
      <c r="AU122" s="214"/>
      <c r="AV122" s="214"/>
      <c r="AW122" s="210" t="s">
        <v>4772</v>
      </c>
      <c r="AX122" s="214"/>
      <c r="AY122" s="214"/>
      <c r="AZ122" s="214"/>
      <c r="BA122" s="214"/>
      <c r="BB122" s="214"/>
      <c r="BC122" s="214"/>
      <c r="BD122" s="210" t="s">
        <v>4773</v>
      </c>
      <c r="BE122" s="220" t="s">
        <v>4774</v>
      </c>
      <c r="BF122" s="214"/>
      <c r="BG122" s="214"/>
      <c r="BH122" s="214"/>
      <c r="BI122" s="214"/>
      <c r="BJ122" s="210" t="s">
        <v>4775</v>
      </c>
      <c r="BK122" s="210" t="s">
        <v>4776</v>
      </c>
      <c r="BL122" s="214"/>
      <c r="BM122" s="214"/>
      <c r="BN122" s="214"/>
      <c r="BO122" s="214"/>
      <c r="BP122" s="214"/>
      <c r="BQ122" s="214"/>
      <c r="BR122" s="214"/>
      <c r="BS122" s="214"/>
      <c r="BT122" s="210" t="s">
        <v>4777</v>
      </c>
      <c r="BU122" s="214"/>
      <c r="BV122" s="214"/>
      <c r="BW122" s="213"/>
      <c r="BX122" s="213"/>
      <c r="BY122" s="213"/>
      <c r="BZ122" s="225"/>
      <c r="CA122" s="225"/>
      <c r="CB122" s="225"/>
      <c r="CC122" s="225"/>
      <c r="CD122" s="225"/>
      <c r="CE122" s="225"/>
      <c r="CF122" s="222" t="s">
        <v>4778</v>
      </c>
      <c r="CG122" s="225"/>
      <c r="CH122" s="225"/>
      <c r="CI122" s="225"/>
      <c r="CJ122" s="225"/>
      <c r="CK122" s="225"/>
      <c r="CL122" s="225"/>
      <c r="CM122" s="221" t="s">
        <v>4779</v>
      </c>
      <c r="CN122" s="222" t="s">
        <v>4780</v>
      </c>
      <c r="CO122" s="225"/>
      <c r="CP122" s="225"/>
      <c r="CQ122" s="225"/>
      <c r="CR122" s="225"/>
      <c r="CS122" s="221" t="s">
        <v>4781</v>
      </c>
      <c r="CT122" s="221" t="s">
        <v>4782</v>
      </c>
      <c r="CU122" s="225"/>
      <c r="CV122" s="225"/>
      <c r="CW122" s="225"/>
      <c r="CX122" s="225"/>
      <c r="CY122" s="225"/>
      <c r="CZ122" s="225"/>
      <c r="DA122" s="225"/>
      <c r="DB122" s="225"/>
      <c r="DC122" s="221" t="s">
        <v>4783</v>
      </c>
      <c r="DD122" s="225"/>
      <c r="DE122" s="225"/>
    </row>
    <row r="123" spans="1:109" ht="15" customHeight="1">
      <c r="B123" s="25"/>
      <c r="C123" s="31"/>
      <c r="D123" s="54" t="s">
        <v>141</v>
      </c>
      <c r="E123" s="31"/>
      <c r="F123" s="31"/>
      <c r="G123" s="403" t="s">
        <v>6085</v>
      </c>
      <c r="H123" s="403"/>
      <c r="I123" s="403"/>
      <c r="J123" s="403"/>
      <c r="K123" s="403"/>
      <c r="L123" s="403"/>
      <c r="M123" s="403"/>
      <c r="N123" s="403"/>
      <c r="O123" s="403"/>
      <c r="P123" s="403"/>
      <c r="Q123" s="403"/>
      <c r="R123" s="403"/>
      <c r="S123" s="403"/>
      <c r="T123" s="403"/>
      <c r="U123" s="403"/>
      <c r="V123" s="403"/>
      <c r="W123" s="403"/>
      <c r="X123" s="403"/>
      <c r="Y123" s="403"/>
      <c r="Z123" s="403"/>
      <c r="AA123" s="403"/>
      <c r="AB123" s="403"/>
      <c r="AC123" s="403"/>
      <c r="AD123" s="26"/>
      <c r="AL123" s="219" t="str">
        <f t="shared" si="3"/>
        <v/>
      </c>
      <c r="AM123" s="219" t="str">
        <f t="shared" si="2"/>
        <v/>
      </c>
      <c r="AN123"/>
      <c r="AO123" s="213"/>
      <c r="AP123" s="206">
        <v>121</v>
      </c>
      <c r="AQ123" s="214"/>
      <c r="AR123" s="214"/>
      <c r="AS123" s="214"/>
      <c r="AT123" s="214"/>
      <c r="AU123" s="214"/>
      <c r="AV123" s="214"/>
      <c r="AW123" s="210" t="s">
        <v>4784</v>
      </c>
      <c r="AX123" s="214"/>
      <c r="AY123" s="214"/>
      <c r="AZ123" s="214"/>
      <c r="BA123" s="214"/>
      <c r="BB123" s="214"/>
      <c r="BC123" s="214"/>
      <c r="BD123" s="210" t="s">
        <v>4785</v>
      </c>
      <c r="BE123" s="220" t="s">
        <v>4786</v>
      </c>
      <c r="BF123" s="214"/>
      <c r="BG123" s="214"/>
      <c r="BH123" s="214"/>
      <c r="BI123" s="214"/>
      <c r="BJ123" s="210" t="s">
        <v>4787</v>
      </c>
      <c r="BK123" s="210" t="s">
        <v>4788</v>
      </c>
      <c r="BL123" s="214"/>
      <c r="BM123" s="214"/>
      <c r="BN123" s="214"/>
      <c r="BO123" s="214"/>
      <c r="BP123" s="214"/>
      <c r="BQ123" s="214"/>
      <c r="BR123" s="214"/>
      <c r="BS123" s="214"/>
      <c r="BT123" s="210" t="s">
        <v>4789</v>
      </c>
      <c r="BU123" s="214"/>
      <c r="BV123" s="214"/>
      <c r="BW123" s="213"/>
      <c r="BX123" s="213"/>
      <c r="BY123" s="213"/>
      <c r="BZ123" s="225"/>
      <c r="CA123" s="225"/>
      <c r="CB123" s="225"/>
      <c r="CC123" s="225"/>
      <c r="CD123" s="225"/>
      <c r="CE123" s="225"/>
      <c r="CF123" s="222" t="s">
        <v>4790</v>
      </c>
      <c r="CG123" s="225"/>
      <c r="CH123" s="225"/>
      <c r="CI123" s="225"/>
      <c r="CJ123" s="225"/>
      <c r="CK123" s="225"/>
      <c r="CL123" s="225"/>
      <c r="CM123" s="221" t="s">
        <v>4791</v>
      </c>
      <c r="CN123" s="222" t="s">
        <v>4792</v>
      </c>
      <c r="CO123" s="225"/>
      <c r="CP123" s="225"/>
      <c r="CQ123" s="225"/>
      <c r="CR123" s="225"/>
      <c r="CS123" s="221" t="s">
        <v>4793</v>
      </c>
      <c r="CT123" s="221" t="s">
        <v>4794</v>
      </c>
      <c r="CU123" s="225"/>
      <c r="CV123" s="225"/>
      <c r="CW123" s="225"/>
      <c r="CX123" s="225"/>
      <c r="CY123" s="225"/>
      <c r="CZ123" s="225"/>
      <c r="DA123" s="225"/>
      <c r="DB123" s="225"/>
      <c r="DC123" s="221" t="s">
        <v>4795</v>
      </c>
      <c r="DD123" s="225"/>
      <c r="DE123" s="225"/>
    </row>
    <row r="124" spans="1:109" ht="15" customHeight="1">
      <c r="B124" s="25"/>
      <c r="C124" s="31"/>
      <c r="D124" s="54" t="s">
        <v>142</v>
      </c>
      <c r="E124" s="31"/>
      <c r="F124" s="31"/>
      <c r="G124" s="31"/>
      <c r="H124" s="31"/>
      <c r="I124" s="31"/>
      <c r="J124" s="31"/>
      <c r="K124" s="404" t="s">
        <v>6086</v>
      </c>
      <c r="L124" s="404"/>
      <c r="M124" s="404"/>
      <c r="N124" s="404"/>
      <c r="O124" s="404"/>
      <c r="P124" s="404"/>
      <c r="Q124" s="404"/>
      <c r="R124" s="404"/>
      <c r="S124" s="404"/>
      <c r="T124" s="404"/>
      <c r="U124" s="404"/>
      <c r="V124" s="404"/>
      <c r="W124" s="404"/>
      <c r="X124" s="404"/>
      <c r="Y124" s="404"/>
      <c r="Z124" s="404"/>
      <c r="AA124" s="404"/>
      <c r="AB124" s="404"/>
      <c r="AC124" s="404"/>
      <c r="AD124" s="26"/>
      <c r="AL124" s="219" t="str">
        <f t="shared" si="3"/>
        <v/>
      </c>
      <c r="AM124" s="219" t="str">
        <f t="shared" si="2"/>
        <v/>
      </c>
      <c r="AN124"/>
      <c r="AO124" s="213"/>
      <c r="AP124" s="206">
        <v>122</v>
      </c>
      <c r="AQ124" s="214"/>
      <c r="AR124" s="214"/>
      <c r="AS124" s="214"/>
      <c r="AT124" s="214"/>
      <c r="AU124" s="214"/>
      <c r="AV124" s="214"/>
      <c r="AW124" s="210" t="s">
        <v>4796</v>
      </c>
      <c r="AX124" s="214"/>
      <c r="AY124" s="214"/>
      <c r="AZ124" s="214"/>
      <c r="BA124" s="214"/>
      <c r="BB124" s="214"/>
      <c r="BC124" s="214"/>
      <c r="BD124" s="210" t="s">
        <v>4797</v>
      </c>
      <c r="BE124" s="220" t="s">
        <v>4798</v>
      </c>
      <c r="BF124" s="214"/>
      <c r="BG124" s="214"/>
      <c r="BH124" s="214"/>
      <c r="BI124" s="214"/>
      <c r="BJ124" s="210" t="s">
        <v>4799</v>
      </c>
      <c r="BK124" s="210" t="s">
        <v>4800</v>
      </c>
      <c r="BL124" s="214"/>
      <c r="BM124" s="214"/>
      <c r="BN124" s="214"/>
      <c r="BO124" s="214"/>
      <c r="BP124" s="214"/>
      <c r="BQ124" s="214"/>
      <c r="BR124" s="214"/>
      <c r="BS124" s="214"/>
      <c r="BT124" s="210" t="s">
        <v>4801</v>
      </c>
      <c r="BU124" s="214"/>
      <c r="BV124" s="214"/>
      <c r="BW124" s="213"/>
      <c r="BX124" s="213"/>
      <c r="BY124" s="213"/>
      <c r="BZ124" s="225"/>
      <c r="CA124" s="225"/>
      <c r="CB124" s="225"/>
      <c r="CC124" s="225"/>
      <c r="CD124" s="225"/>
      <c r="CE124" s="225"/>
      <c r="CF124" s="222" t="s">
        <v>4802</v>
      </c>
      <c r="CG124" s="225"/>
      <c r="CH124" s="225"/>
      <c r="CI124" s="225"/>
      <c r="CJ124" s="225"/>
      <c r="CK124" s="225"/>
      <c r="CL124" s="225"/>
      <c r="CM124" s="221" t="s">
        <v>4803</v>
      </c>
      <c r="CN124" s="222" t="s">
        <v>4804</v>
      </c>
      <c r="CO124" s="225"/>
      <c r="CP124" s="225"/>
      <c r="CQ124" s="225"/>
      <c r="CR124" s="225"/>
      <c r="CS124" s="221" t="s">
        <v>4805</v>
      </c>
      <c r="CT124" s="221" t="s">
        <v>4806</v>
      </c>
      <c r="CU124" s="225"/>
      <c r="CV124" s="225"/>
      <c r="CW124" s="225"/>
      <c r="CX124" s="225"/>
      <c r="CY124" s="225"/>
      <c r="CZ124" s="225"/>
      <c r="DA124" s="225"/>
      <c r="DB124" s="225"/>
      <c r="DC124" s="221" t="s">
        <v>4807</v>
      </c>
      <c r="DD124" s="225"/>
      <c r="DE124" s="225"/>
    </row>
    <row r="125" spans="1:109" ht="15" customHeight="1">
      <c r="B125" s="25"/>
      <c r="C125" s="31"/>
      <c r="D125" s="54" t="s">
        <v>143</v>
      </c>
      <c r="E125" s="31"/>
      <c r="F125" s="31"/>
      <c r="G125" s="403" t="s">
        <v>6087</v>
      </c>
      <c r="H125" s="403"/>
      <c r="I125" s="403"/>
      <c r="J125" s="403"/>
      <c r="K125" s="403"/>
      <c r="L125" s="403"/>
      <c r="M125" s="403"/>
      <c r="N125" s="403"/>
      <c r="O125" s="403"/>
      <c r="P125" s="403"/>
      <c r="Q125" s="403"/>
      <c r="R125" s="403"/>
      <c r="S125" s="403"/>
      <c r="T125" s="403"/>
      <c r="U125" s="403"/>
      <c r="V125" s="403"/>
      <c r="W125" s="403"/>
      <c r="X125" s="403"/>
      <c r="Y125" s="403"/>
      <c r="Z125" s="403"/>
      <c r="AA125" s="403"/>
      <c r="AB125" s="403"/>
      <c r="AC125" s="403"/>
      <c r="AD125" s="26"/>
      <c r="AL125" s="219" t="str">
        <f t="shared" si="3"/>
        <v/>
      </c>
      <c r="AM125" s="219" t="str">
        <f t="shared" si="2"/>
        <v/>
      </c>
      <c r="AN125"/>
      <c r="AO125" s="213"/>
      <c r="AP125" s="206">
        <v>123</v>
      </c>
      <c r="AQ125" s="214"/>
      <c r="AR125" s="214"/>
      <c r="AS125" s="214"/>
      <c r="AT125" s="214"/>
      <c r="AU125" s="214"/>
      <c r="AV125" s="214"/>
      <c r="AW125" s="210" t="s">
        <v>4808</v>
      </c>
      <c r="AX125" s="214"/>
      <c r="AY125" s="214"/>
      <c r="AZ125" s="214"/>
      <c r="BA125" s="214"/>
      <c r="BB125" s="214"/>
      <c r="BC125" s="214"/>
      <c r="BD125" s="210" t="s">
        <v>4809</v>
      </c>
      <c r="BE125" s="220" t="s">
        <v>4810</v>
      </c>
      <c r="BF125" s="214"/>
      <c r="BG125" s="214"/>
      <c r="BH125" s="214"/>
      <c r="BI125" s="214"/>
      <c r="BJ125" s="210" t="s">
        <v>4811</v>
      </c>
      <c r="BK125" s="210" t="s">
        <v>4812</v>
      </c>
      <c r="BL125" s="214"/>
      <c r="BM125" s="214"/>
      <c r="BN125" s="214"/>
      <c r="BO125" s="214"/>
      <c r="BP125" s="214"/>
      <c r="BQ125" s="214"/>
      <c r="BR125" s="214"/>
      <c r="BS125" s="214"/>
      <c r="BT125" s="210" t="s">
        <v>4813</v>
      </c>
      <c r="BU125" s="214"/>
      <c r="BV125" s="214"/>
      <c r="BW125" s="213"/>
      <c r="BX125" s="213"/>
      <c r="BY125" s="213"/>
      <c r="BZ125" s="225"/>
      <c r="CA125" s="225"/>
      <c r="CB125" s="225"/>
      <c r="CC125" s="225"/>
      <c r="CD125" s="225"/>
      <c r="CE125" s="225"/>
      <c r="CF125" s="222" t="s">
        <v>1710</v>
      </c>
      <c r="CG125" s="225"/>
      <c r="CH125" s="225"/>
      <c r="CI125" s="225"/>
      <c r="CJ125" s="225"/>
      <c r="CK125" s="225"/>
      <c r="CL125" s="225"/>
      <c r="CM125" s="221" t="s">
        <v>4814</v>
      </c>
      <c r="CN125" s="222" t="s">
        <v>4815</v>
      </c>
      <c r="CO125" s="225"/>
      <c r="CP125" s="225"/>
      <c r="CQ125" s="225"/>
      <c r="CR125" s="225"/>
      <c r="CS125" s="221" t="s">
        <v>4816</v>
      </c>
      <c r="CT125" s="221" t="s">
        <v>4817</v>
      </c>
      <c r="CU125" s="225"/>
      <c r="CV125" s="225"/>
      <c r="CW125" s="225"/>
      <c r="CX125" s="225"/>
      <c r="CY125" s="225"/>
      <c r="CZ125" s="225"/>
      <c r="DA125" s="225"/>
      <c r="DB125" s="225"/>
      <c r="DC125" s="221" t="s">
        <v>4818</v>
      </c>
      <c r="DD125" s="225"/>
      <c r="DE125" s="225"/>
    </row>
    <row r="126" spans="1:109" ht="15" customHeight="1">
      <c r="B126" s="25"/>
      <c r="C126" s="31"/>
      <c r="D126" s="54" t="s">
        <v>144</v>
      </c>
      <c r="E126" s="31"/>
      <c r="F126" s="31"/>
      <c r="G126" s="31"/>
      <c r="H126" s="31"/>
      <c r="I126" s="405" t="s">
        <v>6088</v>
      </c>
      <c r="J126" s="404"/>
      <c r="K126" s="404"/>
      <c r="L126" s="404"/>
      <c r="M126" s="404"/>
      <c r="N126" s="404"/>
      <c r="O126" s="404"/>
      <c r="P126" s="404"/>
      <c r="Q126" s="404"/>
      <c r="R126" s="404"/>
      <c r="S126" s="404"/>
      <c r="T126" s="404"/>
      <c r="U126" s="404"/>
      <c r="V126" s="404"/>
      <c r="W126" s="404"/>
      <c r="X126" s="404"/>
      <c r="Y126" s="404"/>
      <c r="Z126" s="404"/>
      <c r="AA126" s="404"/>
      <c r="AB126" s="404"/>
      <c r="AC126" s="404"/>
      <c r="AD126" s="26"/>
      <c r="AL126" s="219" t="str">
        <f t="shared" si="3"/>
        <v/>
      </c>
      <c r="AM126" s="219" t="str">
        <f t="shared" si="2"/>
        <v/>
      </c>
      <c r="AN126"/>
      <c r="AO126" s="213"/>
      <c r="AP126" s="206">
        <v>124</v>
      </c>
      <c r="AQ126" s="214"/>
      <c r="AR126" s="214"/>
      <c r="AS126" s="214"/>
      <c r="AT126" s="214"/>
      <c r="AU126" s="214"/>
      <c r="AV126" s="214"/>
      <c r="AW126" s="210" t="s">
        <v>4819</v>
      </c>
      <c r="AX126" s="214"/>
      <c r="AY126" s="214"/>
      <c r="AZ126" s="214"/>
      <c r="BA126" s="214"/>
      <c r="BB126" s="214"/>
      <c r="BC126" s="214"/>
      <c r="BD126" s="210" t="s">
        <v>4820</v>
      </c>
      <c r="BE126" s="220" t="s">
        <v>4821</v>
      </c>
      <c r="BF126" s="214"/>
      <c r="BG126" s="214"/>
      <c r="BH126" s="214"/>
      <c r="BI126" s="214"/>
      <c r="BJ126" s="210" t="s">
        <v>4822</v>
      </c>
      <c r="BK126" s="210" t="s">
        <v>4823</v>
      </c>
      <c r="BL126" s="214"/>
      <c r="BM126" s="214"/>
      <c r="BN126" s="214"/>
      <c r="BO126" s="214"/>
      <c r="BP126" s="214"/>
      <c r="BQ126" s="214"/>
      <c r="BR126" s="214"/>
      <c r="BS126" s="214"/>
      <c r="BT126" s="210" t="s">
        <v>4824</v>
      </c>
      <c r="BU126" s="214"/>
      <c r="BV126" s="214"/>
      <c r="BW126" s="213"/>
      <c r="BX126" s="213"/>
      <c r="BY126" s="213"/>
      <c r="BZ126" s="225"/>
      <c r="CA126" s="225"/>
      <c r="CB126" s="225"/>
      <c r="CC126" s="225"/>
      <c r="CD126" s="225"/>
      <c r="CE126" s="225"/>
      <c r="CF126" s="222" t="s">
        <v>4825</v>
      </c>
      <c r="CG126" s="225"/>
      <c r="CH126" s="225"/>
      <c r="CI126" s="225"/>
      <c r="CJ126" s="225"/>
      <c r="CK126" s="225"/>
      <c r="CL126" s="225"/>
      <c r="CM126" s="221" t="s">
        <v>4826</v>
      </c>
      <c r="CN126" s="222" t="s">
        <v>4827</v>
      </c>
      <c r="CO126" s="225"/>
      <c r="CP126" s="225"/>
      <c r="CQ126" s="225"/>
      <c r="CR126" s="225"/>
      <c r="CS126" s="221" t="s">
        <v>4828</v>
      </c>
      <c r="CT126" s="221" t="s">
        <v>4829</v>
      </c>
      <c r="CU126" s="225"/>
      <c r="CV126" s="225"/>
      <c r="CW126" s="225"/>
      <c r="CX126" s="225"/>
      <c r="CY126" s="225"/>
      <c r="CZ126" s="225"/>
      <c r="DA126" s="225"/>
      <c r="DB126" s="225"/>
      <c r="DC126" s="221" t="s">
        <v>3065</v>
      </c>
      <c r="DD126" s="225"/>
      <c r="DE126" s="225"/>
    </row>
    <row r="127" spans="1:109" ht="15" customHeight="1">
      <c r="B127" s="25"/>
      <c r="C127" s="31"/>
      <c r="D127" s="54" t="s">
        <v>145</v>
      </c>
      <c r="E127" s="31"/>
      <c r="F127" s="31"/>
      <c r="G127" s="403" t="s">
        <v>6089</v>
      </c>
      <c r="H127" s="403"/>
      <c r="I127" s="403"/>
      <c r="J127" s="403"/>
      <c r="K127" s="403"/>
      <c r="L127" s="403"/>
      <c r="M127" s="403"/>
      <c r="N127" s="403"/>
      <c r="O127" s="403"/>
      <c r="P127" s="403"/>
      <c r="Q127" s="403"/>
      <c r="R127" s="54" t="s">
        <v>146</v>
      </c>
      <c r="S127" s="54"/>
      <c r="T127" s="54"/>
      <c r="U127" s="404">
        <v>322721</v>
      </c>
      <c r="V127" s="404"/>
      <c r="W127" s="404"/>
      <c r="X127" s="404"/>
      <c r="Y127" s="404"/>
      <c r="Z127" s="404"/>
      <c r="AA127" s="404"/>
      <c r="AB127" s="404"/>
      <c r="AC127" s="404"/>
      <c r="AD127" s="26"/>
      <c r="AL127" s="219" t="str">
        <f t="shared" si="3"/>
        <v/>
      </c>
      <c r="AM127" s="219" t="str">
        <f t="shared" si="2"/>
        <v/>
      </c>
      <c r="AN127"/>
      <c r="AO127" s="213"/>
      <c r="AP127" s="206">
        <v>125</v>
      </c>
      <c r="AQ127" s="214"/>
      <c r="AR127" s="214"/>
      <c r="AS127" s="214"/>
      <c r="AT127" s="214"/>
      <c r="AU127" s="214"/>
      <c r="AV127" s="214"/>
      <c r="AW127" s="210" t="s">
        <v>4830</v>
      </c>
      <c r="AX127" s="214"/>
      <c r="AY127" s="214"/>
      <c r="AZ127" s="214"/>
      <c r="BA127" s="214"/>
      <c r="BB127" s="214"/>
      <c r="BC127" s="214"/>
      <c r="BD127" s="210" t="s">
        <v>4831</v>
      </c>
      <c r="BE127" s="220" t="s">
        <v>4832</v>
      </c>
      <c r="BF127" s="214"/>
      <c r="BG127" s="214"/>
      <c r="BH127" s="214"/>
      <c r="BI127" s="214"/>
      <c r="BJ127" s="210" t="s">
        <v>4833</v>
      </c>
      <c r="BK127" s="210" t="s">
        <v>4834</v>
      </c>
      <c r="BL127" s="214"/>
      <c r="BM127" s="214"/>
      <c r="BN127" s="214"/>
      <c r="BO127" s="214"/>
      <c r="BP127" s="214"/>
      <c r="BQ127" s="214"/>
      <c r="BR127" s="214"/>
      <c r="BS127" s="214"/>
      <c r="BT127" s="210" t="s">
        <v>4835</v>
      </c>
      <c r="BU127" s="214"/>
      <c r="BV127" s="214"/>
      <c r="BW127" s="213"/>
      <c r="BX127" s="213"/>
      <c r="BY127" s="213"/>
      <c r="BZ127" s="225"/>
      <c r="CA127" s="225"/>
      <c r="CB127" s="225"/>
      <c r="CC127" s="225"/>
      <c r="CD127" s="225"/>
      <c r="CE127" s="225"/>
      <c r="CF127" s="222" t="s">
        <v>4836</v>
      </c>
      <c r="CG127" s="225"/>
      <c r="CH127" s="225"/>
      <c r="CI127" s="225"/>
      <c r="CJ127" s="225"/>
      <c r="CK127" s="225"/>
      <c r="CL127" s="225"/>
      <c r="CM127" s="221" t="s">
        <v>4837</v>
      </c>
      <c r="CN127" s="222" t="s">
        <v>4838</v>
      </c>
      <c r="CO127" s="225"/>
      <c r="CP127" s="225"/>
      <c r="CQ127" s="225"/>
      <c r="CR127" s="225"/>
      <c r="CS127" s="221" t="s">
        <v>4839</v>
      </c>
      <c r="CT127" s="221" t="s">
        <v>4840</v>
      </c>
      <c r="CU127" s="225"/>
      <c r="CV127" s="225"/>
      <c r="CW127" s="225"/>
      <c r="CX127" s="225"/>
      <c r="CY127" s="225"/>
      <c r="CZ127" s="225"/>
      <c r="DA127" s="225"/>
      <c r="DB127" s="225"/>
      <c r="DC127" s="221" t="s">
        <v>4841</v>
      </c>
      <c r="DD127" s="225"/>
      <c r="DE127" s="225"/>
    </row>
    <row r="128" spans="1:109" ht="15.75" customHeight="1" thickBot="1">
      <c r="B128" s="32"/>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4"/>
      <c r="AL128" s="219" t="str">
        <f t="shared" si="3"/>
        <v/>
      </c>
      <c r="AM128" s="219" t="str">
        <f t="shared" si="2"/>
        <v/>
      </c>
      <c r="AN128"/>
      <c r="AO128" s="213"/>
      <c r="AP128" s="206">
        <v>126</v>
      </c>
      <c r="AQ128" s="214"/>
      <c r="AR128" s="214"/>
      <c r="AS128" s="214"/>
      <c r="AT128" s="214"/>
      <c r="AU128" s="214"/>
      <c r="AV128" s="214"/>
      <c r="AW128" s="215" t="s">
        <v>4842</v>
      </c>
      <c r="AX128" s="214"/>
      <c r="AY128" s="214"/>
      <c r="AZ128" s="214"/>
      <c r="BA128" s="214"/>
      <c r="BB128" s="214"/>
      <c r="BC128" s="214"/>
      <c r="BD128" s="210" t="s">
        <v>4843</v>
      </c>
      <c r="BE128" s="220" t="s">
        <v>4844</v>
      </c>
      <c r="BF128" s="214"/>
      <c r="BG128" s="214"/>
      <c r="BH128" s="214"/>
      <c r="BI128" s="214"/>
      <c r="BJ128" s="210" t="s">
        <v>4845</v>
      </c>
      <c r="BK128" s="210" t="s">
        <v>4846</v>
      </c>
      <c r="BL128" s="214"/>
      <c r="BM128" s="214"/>
      <c r="BN128" s="214"/>
      <c r="BO128" s="214"/>
      <c r="BP128" s="214"/>
      <c r="BQ128" s="214"/>
      <c r="BR128" s="214"/>
      <c r="BS128" s="214"/>
      <c r="BT128" s="210" t="s">
        <v>4847</v>
      </c>
      <c r="BU128" s="214"/>
      <c r="BV128" s="214"/>
      <c r="BW128" s="213"/>
      <c r="BX128" s="213"/>
      <c r="BY128" s="213"/>
      <c r="BZ128" s="225"/>
      <c r="CA128" s="225"/>
      <c r="CB128" s="225"/>
      <c r="CC128" s="225"/>
      <c r="CD128" s="225"/>
      <c r="CE128" s="225"/>
      <c r="CF128" s="221" t="s">
        <v>357</v>
      </c>
      <c r="CG128" s="225"/>
      <c r="CH128" s="225"/>
      <c r="CI128" s="225"/>
      <c r="CJ128" s="225"/>
      <c r="CK128" s="225"/>
      <c r="CL128" s="225"/>
      <c r="CM128" s="221" t="s">
        <v>4848</v>
      </c>
      <c r="CN128" s="222" t="s">
        <v>4849</v>
      </c>
      <c r="CO128" s="225"/>
      <c r="CP128" s="225"/>
      <c r="CQ128" s="225"/>
      <c r="CR128" s="225"/>
      <c r="CS128" s="221" t="s">
        <v>4850</v>
      </c>
      <c r="CT128" s="221" t="s">
        <v>4851</v>
      </c>
      <c r="CU128" s="225"/>
      <c r="CV128" s="225"/>
      <c r="CW128" s="225"/>
      <c r="CX128" s="225"/>
      <c r="CY128" s="225"/>
      <c r="CZ128" s="225"/>
      <c r="DA128" s="225"/>
      <c r="DB128" s="225"/>
      <c r="DC128" s="221" t="s">
        <v>4852</v>
      </c>
      <c r="DD128" s="225"/>
      <c r="DE128" s="225"/>
    </row>
    <row r="129" spans="38:109" ht="15" customHeight="1">
      <c r="AL129" s="219" t="str">
        <f t="shared" si="3"/>
        <v/>
      </c>
      <c r="AM129" s="219" t="str">
        <f t="shared" si="2"/>
        <v/>
      </c>
      <c r="AN129"/>
      <c r="AO129" s="213"/>
      <c r="AP129" s="206">
        <v>127</v>
      </c>
      <c r="AQ129" s="214"/>
      <c r="AR129" s="214"/>
      <c r="AS129" s="214"/>
      <c r="AT129" s="214"/>
      <c r="AU129" s="214"/>
      <c r="AV129" s="214"/>
      <c r="AW129" s="214"/>
      <c r="AX129" s="214"/>
      <c r="AY129" s="214"/>
      <c r="AZ129" s="214"/>
      <c r="BA129" s="214"/>
      <c r="BB129" s="214"/>
      <c r="BC129" s="214"/>
      <c r="BD129" s="214">
        <v>14999</v>
      </c>
      <c r="BE129" s="214">
        <v>15999</v>
      </c>
      <c r="BF129" s="214"/>
      <c r="BG129" s="214"/>
      <c r="BH129" s="214"/>
      <c r="BI129" s="214"/>
      <c r="BJ129" s="210" t="s">
        <v>4853</v>
      </c>
      <c r="BK129" s="210" t="s">
        <v>4854</v>
      </c>
      <c r="BL129" s="214"/>
      <c r="BM129" s="214"/>
      <c r="BN129" s="214"/>
      <c r="BO129" s="214"/>
      <c r="BP129" s="214"/>
      <c r="BQ129" s="214"/>
      <c r="BR129" s="214"/>
      <c r="BS129" s="214"/>
      <c r="BT129" s="210" t="s">
        <v>4855</v>
      </c>
      <c r="BU129" s="214"/>
      <c r="BV129" s="214"/>
      <c r="BW129" s="213"/>
      <c r="BX129" s="213"/>
      <c r="BY129" s="213"/>
      <c r="BZ129" s="225"/>
      <c r="CA129" s="225"/>
      <c r="CB129" s="225"/>
      <c r="CC129" s="225"/>
      <c r="CD129" s="225"/>
      <c r="CE129" s="225"/>
      <c r="CF129" s="225"/>
      <c r="CG129" s="225"/>
      <c r="CH129" s="225"/>
      <c r="CI129" s="225"/>
      <c r="CJ129" s="225"/>
      <c r="CK129" s="225"/>
      <c r="CL129" s="225"/>
      <c r="CM129" s="221" t="s">
        <v>357</v>
      </c>
      <c r="CN129" s="221" t="s">
        <v>357</v>
      </c>
      <c r="CO129" s="225"/>
      <c r="CP129" s="225"/>
      <c r="CQ129" s="225"/>
      <c r="CR129" s="225"/>
      <c r="CS129" s="221" t="s">
        <v>4856</v>
      </c>
      <c r="CT129" s="221" t="s">
        <v>4857</v>
      </c>
      <c r="CU129" s="225"/>
      <c r="CV129" s="225"/>
      <c r="CW129" s="225"/>
      <c r="CX129" s="225"/>
      <c r="CY129" s="225"/>
      <c r="CZ129" s="225"/>
      <c r="DA129" s="225"/>
      <c r="DB129" s="225"/>
      <c r="DC129" s="221" t="s">
        <v>4858</v>
      </c>
      <c r="DD129" s="225"/>
      <c r="DE129" s="225"/>
    </row>
    <row r="130" spans="38:109" ht="15" hidden="1" customHeight="1">
      <c r="AL130" s="219" t="str">
        <f t="shared" si="3"/>
        <v/>
      </c>
      <c r="AM130" s="219" t="str">
        <f t="shared" si="2"/>
        <v/>
      </c>
      <c r="AN130"/>
      <c r="AO130" s="213"/>
      <c r="AP130" s="206">
        <v>128</v>
      </c>
      <c r="AQ130" s="214"/>
      <c r="AR130" s="214"/>
      <c r="AS130" s="214"/>
      <c r="AT130" s="214"/>
      <c r="AU130" s="214"/>
      <c r="AV130" s="214"/>
      <c r="AW130" s="214"/>
      <c r="AX130" s="214"/>
      <c r="AY130" s="214"/>
      <c r="AZ130" s="214"/>
      <c r="BA130" s="214"/>
      <c r="BB130" s="214"/>
      <c r="BC130" s="214"/>
      <c r="BD130" s="214"/>
      <c r="BE130" s="214"/>
      <c r="BF130" s="214"/>
      <c r="BG130" s="214"/>
      <c r="BH130" s="214"/>
      <c r="BI130" s="214"/>
      <c r="BJ130" s="210" t="s">
        <v>4859</v>
      </c>
      <c r="BK130" s="210" t="s">
        <v>4860</v>
      </c>
      <c r="BL130" s="214"/>
      <c r="BM130" s="214"/>
      <c r="BN130" s="214"/>
      <c r="BO130" s="214"/>
      <c r="BP130" s="214"/>
      <c r="BQ130" s="214"/>
      <c r="BR130" s="214"/>
      <c r="BS130" s="214"/>
      <c r="BT130" s="210" t="s">
        <v>4861</v>
      </c>
      <c r="BU130" s="214"/>
      <c r="BV130" s="214"/>
      <c r="BW130" s="213"/>
      <c r="BX130" s="213"/>
      <c r="BY130" s="213"/>
      <c r="BZ130" s="225"/>
      <c r="CA130" s="225"/>
      <c r="CB130" s="225"/>
      <c r="CC130" s="225"/>
      <c r="CD130" s="225"/>
      <c r="CE130" s="225"/>
      <c r="CF130" s="225"/>
      <c r="CG130" s="225"/>
      <c r="CH130" s="225"/>
      <c r="CI130" s="225"/>
      <c r="CJ130" s="225"/>
      <c r="CK130" s="225"/>
      <c r="CL130" s="225"/>
      <c r="CM130" s="225"/>
      <c r="CN130" s="225"/>
      <c r="CO130" s="225"/>
      <c r="CP130" s="225"/>
      <c r="CQ130" s="225"/>
      <c r="CR130" s="225"/>
      <c r="CS130" s="221" t="s">
        <v>4862</v>
      </c>
      <c r="CT130" s="221" t="s">
        <v>4863</v>
      </c>
      <c r="CU130" s="225"/>
      <c r="CV130" s="225"/>
      <c r="CW130" s="225"/>
      <c r="CX130" s="225"/>
      <c r="CY130" s="225"/>
      <c r="CZ130" s="225"/>
      <c r="DA130" s="225"/>
      <c r="DB130" s="225"/>
      <c r="DC130" s="221" t="s">
        <v>4864</v>
      </c>
      <c r="DD130" s="225"/>
      <c r="DE130" s="225"/>
    </row>
    <row r="131" spans="38:109" ht="15" hidden="1" customHeight="1">
      <c r="AL131" s="219" t="str">
        <f t="shared" si="3"/>
        <v/>
      </c>
      <c r="AM131" s="219" t="str">
        <f t="shared" si="2"/>
        <v/>
      </c>
      <c r="AN131"/>
      <c r="AO131" s="213"/>
      <c r="AP131" s="206">
        <v>129</v>
      </c>
      <c r="AQ131" s="214"/>
      <c r="AR131" s="214"/>
      <c r="AS131" s="214"/>
      <c r="AT131" s="214"/>
      <c r="AU131" s="214"/>
      <c r="AV131" s="214"/>
      <c r="AW131" s="214"/>
      <c r="AX131" s="214"/>
      <c r="AY131" s="214"/>
      <c r="AZ131" s="214"/>
      <c r="BA131" s="214"/>
      <c r="BB131" s="214"/>
      <c r="BC131" s="214"/>
      <c r="BD131" s="214"/>
      <c r="BE131" s="214"/>
      <c r="BF131" s="214"/>
      <c r="BG131" s="214"/>
      <c r="BH131" s="214"/>
      <c r="BI131" s="214"/>
      <c r="BJ131" s="210" t="s">
        <v>4865</v>
      </c>
      <c r="BK131" s="210" t="s">
        <v>4866</v>
      </c>
      <c r="BL131" s="214"/>
      <c r="BM131" s="214"/>
      <c r="BN131" s="214"/>
      <c r="BO131" s="214"/>
      <c r="BP131" s="214"/>
      <c r="BQ131" s="214"/>
      <c r="BR131" s="214"/>
      <c r="BS131" s="214"/>
      <c r="BT131" s="210" t="s">
        <v>4867</v>
      </c>
      <c r="BU131" s="214"/>
      <c r="BV131" s="214"/>
      <c r="BW131" s="213"/>
      <c r="BX131" s="213"/>
      <c r="BY131" s="213"/>
      <c r="BZ131" s="225"/>
      <c r="CA131" s="225"/>
      <c r="CB131" s="225"/>
      <c r="CC131" s="225"/>
      <c r="CD131" s="225"/>
      <c r="CE131" s="225"/>
      <c r="CF131" s="225"/>
      <c r="CG131" s="225"/>
      <c r="CH131" s="225"/>
      <c r="CI131" s="225"/>
      <c r="CJ131" s="225"/>
      <c r="CK131" s="225"/>
      <c r="CL131" s="225"/>
      <c r="CM131" s="225"/>
      <c r="CN131" s="225"/>
      <c r="CO131" s="225"/>
      <c r="CP131" s="225"/>
      <c r="CQ131" s="225"/>
      <c r="CR131" s="225"/>
      <c r="CS131" s="221" t="s">
        <v>4868</v>
      </c>
      <c r="CT131" s="221" t="s">
        <v>4869</v>
      </c>
      <c r="CU131" s="225"/>
      <c r="CV131" s="225"/>
      <c r="CW131" s="225"/>
      <c r="CX131" s="225"/>
      <c r="CY131" s="225"/>
      <c r="CZ131" s="225"/>
      <c r="DA131" s="225"/>
      <c r="DB131" s="225"/>
      <c r="DC131" s="221" t="s">
        <v>4870</v>
      </c>
      <c r="DD131" s="225"/>
      <c r="DE131" s="225"/>
    </row>
    <row r="132" spans="38:109" ht="15" hidden="1" customHeight="1">
      <c r="AL132" s="219" t="str">
        <f t="shared" si="3"/>
        <v/>
      </c>
      <c r="AM132" s="219" t="str">
        <f t="shared" ref="AM132:AM195" si="4">IFERROR(IF(AL132="", "", HLOOKUP($N$8, $AQ$3:$BV$574, AP132, FALSE)), "")</f>
        <v/>
      </c>
      <c r="AN132"/>
      <c r="AO132" s="213"/>
      <c r="AP132" s="206">
        <v>130</v>
      </c>
      <c r="AQ132" s="214"/>
      <c r="AR132" s="214"/>
      <c r="AS132" s="214"/>
      <c r="AT132" s="214"/>
      <c r="AU132" s="214"/>
      <c r="AV132" s="214"/>
      <c r="AW132" s="214"/>
      <c r="AX132" s="214"/>
      <c r="AY132" s="214"/>
      <c r="AZ132" s="214"/>
      <c r="BA132" s="214"/>
      <c r="BB132" s="214"/>
      <c r="BC132" s="214"/>
      <c r="BD132" s="214"/>
      <c r="BE132" s="214"/>
      <c r="BF132" s="214"/>
      <c r="BG132" s="214"/>
      <c r="BH132" s="214"/>
      <c r="BI132" s="214"/>
      <c r="BJ132" s="210" t="s">
        <v>4871</v>
      </c>
      <c r="BK132" s="210" t="s">
        <v>4872</v>
      </c>
      <c r="BL132" s="214"/>
      <c r="BM132" s="214"/>
      <c r="BN132" s="214"/>
      <c r="BO132" s="214"/>
      <c r="BP132" s="214"/>
      <c r="BQ132" s="214"/>
      <c r="BR132" s="214"/>
      <c r="BS132" s="214"/>
      <c r="BT132" s="210" t="s">
        <v>4873</v>
      </c>
      <c r="BU132" s="214"/>
      <c r="BV132" s="214"/>
      <c r="BW132" s="213"/>
      <c r="BX132" s="213"/>
      <c r="BY132" s="213"/>
      <c r="BZ132" s="225"/>
      <c r="CA132" s="225"/>
      <c r="CB132" s="225"/>
      <c r="CC132" s="225"/>
      <c r="CD132" s="225"/>
      <c r="CE132" s="225"/>
      <c r="CF132" s="225"/>
      <c r="CG132" s="225"/>
      <c r="CH132" s="225"/>
      <c r="CI132" s="225"/>
      <c r="CJ132" s="225"/>
      <c r="CK132" s="225"/>
      <c r="CL132" s="225"/>
      <c r="CM132" s="225"/>
      <c r="CN132" s="225"/>
      <c r="CO132" s="225"/>
      <c r="CP132" s="225"/>
      <c r="CQ132" s="225"/>
      <c r="CR132" s="225"/>
      <c r="CS132" s="221" t="s">
        <v>4874</v>
      </c>
      <c r="CT132" s="221" t="s">
        <v>4875</v>
      </c>
      <c r="CU132" s="225"/>
      <c r="CV132" s="225"/>
      <c r="CW132" s="225"/>
      <c r="CX132" s="225"/>
      <c r="CY132" s="225"/>
      <c r="CZ132" s="225"/>
      <c r="DA132" s="225"/>
      <c r="DB132" s="225"/>
      <c r="DC132" s="221" t="s">
        <v>4876</v>
      </c>
      <c r="DD132" s="225"/>
      <c r="DE132" s="225"/>
    </row>
    <row r="133" spans="38:109" ht="15" hidden="1" customHeight="1">
      <c r="AL133" s="219" t="str">
        <f t="shared" ref="AL133:AL196" si="5">IFERROR(IF(HLOOKUP($N$8, $BZ$3:$DE$574, $AP133, FALSE )="", "", HLOOKUP($N$8, $BZ$3:$DE$574, $AP133, FALSE)), "")</f>
        <v/>
      </c>
      <c r="AM133" s="219" t="str">
        <f t="shared" si="4"/>
        <v/>
      </c>
      <c r="AN133"/>
      <c r="AO133" s="213"/>
      <c r="AP133" s="206">
        <v>131</v>
      </c>
      <c r="AQ133" s="214"/>
      <c r="AR133" s="214"/>
      <c r="AS133" s="214"/>
      <c r="AT133" s="214"/>
      <c r="AU133" s="214"/>
      <c r="AV133" s="214"/>
      <c r="AW133" s="214"/>
      <c r="AX133" s="214"/>
      <c r="AY133" s="214"/>
      <c r="AZ133" s="214"/>
      <c r="BA133" s="214"/>
      <c r="BB133" s="214"/>
      <c r="BC133" s="214"/>
      <c r="BD133" s="214"/>
      <c r="BE133" s="214"/>
      <c r="BF133" s="214"/>
      <c r="BG133" s="214"/>
      <c r="BH133" s="214"/>
      <c r="BI133" s="214"/>
      <c r="BJ133" s="210" t="s">
        <v>4877</v>
      </c>
      <c r="BK133" s="210" t="s">
        <v>4878</v>
      </c>
      <c r="BL133" s="214"/>
      <c r="BM133" s="214"/>
      <c r="BN133" s="214"/>
      <c r="BO133" s="214"/>
      <c r="BP133" s="214"/>
      <c r="BQ133" s="214"/>
      <c r="BR133" s="214"/>
      <c r="BS133" s="214"/>
      <c r="BT133" s="210" t="s">
        <v>4879</v>
      </c>
      <c r="BU133" s="214"/>
      <c r="BV133" s="214"/>
      <c r="BW133" s="213"/>
      <c r="BX133" s="213"/>
      <c r="BY133" s="213"/>
      <c r="BZ133" s="225"/>
      <c r="CA133" s="225"/>
      <c r="CB133" s="225"/>
      <c r="CC133" s="225"/>
      <c r="CD133" s="225"/>
      <c r="CE133" s="225"/>
      <c r="CF133" s="225"/>
      <c r="CG133" s="225"/>
      <c r="CH133" s="225"/>
      <c r="CI133" s="225"/>
      <c r="CJ133" s="225"/>
      <c r="CK133" s="225"/>
      <c r="CL133" s="225"/>
      <c r="CM133" s="225"/>
      <c r="CN133" s="225"/>
      <c r="CO133" s="225"/>
      <c r="CP133" s="225"/>
      <c r="CQ133" s="225"/>
      <c r="CR133" s="225"/>
      <c r="CS133" s="221" t="s">
        <v>4880</v>
      </c>
      <c r="CT133" s="221" t="s">
        <v>4881</v>
      </c>
      <c r="CU133" s="225"/>
      <c r="CV133" s="225"/>
      <c r="CW133" s="225"/>
      <c r="CX133" s="225"/>
      <c r="CY133" s="225"/>
      <c r="CZ133" s="225"/>
      <c r="DA133" s="225"/>
      <c r="DB133" s="225"/>
      <c r="DC133" s="221" t="s">
        <v>4882</v>
      </c>
      <c r="DD133" s="225"/>
      <c r="DE133" s="225"/>
    </row>
    <row r="134" spans="38:109" ht="15" hidden="1" customHeight="1">
      <c r="AL134" s="219" t="str">
        <f t="shared" si="5"/>
        <v/>
      </c>
      <c r="AM134" s="219" t="str">
        <f t="shared" si="4"/>
        <v/>
      </c>
      <c r="AN134"/>
      <c r="AO134" s="213"/>
      <c r="AP134" s="206">
        <v>132</v>
      </c>
      <c r="AQ134" s="214"/>
      <c r="AR134" s="214"/>
      <c r="AS134" s="214"/>
      <c r="AT134" s="214"/>
      <c r="AU134" s="214"/>
      <c r="AV134" s="214"/>
      <c r="AW134" s="214"/>
      <c r="AX134" s="214"/>
      <c r="AY134" s="214"/>
      <c r="AZ134" s="214"/>
      <c r="BA134" s="214"/>
      <c r="BB134" s="214"/>
      <c r="BC134" s="214"/>
      <c r="BD134" s="214"/>
      <c r="BE134" s="214"/>
      <c r="BF134" s="214"/>
      <c r="BG134" s="214"/>
      <c r="BH134" s="214"/>
      <c r="BI134" s="214"/>
      <c r="BJ134" s="210" t="s">
        <v>4883</v>
      </c>
      <c r="BK134" s="210" t="s">
        <v>4884</v>
      </c>
      <c r="BL134" s="214"/>
      <c r="BM134" s="214"/>
      <c r="BN134" s="214"/>
      <c r="BO134" s="214"/>
      <c r="BP134" s="214"/>
      <c r="BQ134" s="214"/>
      <c r="BR134" s="214"/>
      <c r="BS134" s="214"/>
      <c r="BT134" s="210" t="s">
        <v>4885</v>
      </c>
      <c r="BU134" s="214"/>
      <c r="BV134" s="214"/>
      <c r="BW134" s="213"/>
      <c r="BX134" s="213"/>
      <c r="BY134" s="213"/>
      <c r="BZ134" s="225"/>
      <c r="CA134" s="225"/>
      <c r="CB134" s="225"/>
      <c r="CC134" s="225"/>
      <c r="CD134" s="225"/>
      <c r="CE134" s="225"/>
      <c r="CF134" s="225"/>
      <c r="CG134" s="225"/>
      <c r="CH134" s="225"/>
      <c r="CI134" s="225"/>
      <c r="CJ134" s="225"/>
      <c r="CK134" s="225"/>
      <c r="CL134" s="225"/>
      <c r="CM134" s="225"/>
      <c r="CN134" s="225"/>
      <c r="CO134" s="225"/>
      <c r="CP134" s="225"/>
      <c r="CQ134" s="225"/>
      <c r="CR134" s="225"/>
      <c r="CS134" s="221" t="s">
        <v>4886</v>
      </c>
      <c r="CT134" s="221" t="s">
        <v>4887</v>
      </c>
      <c r="CU134" s="225"/>
      <c r="CV134" s="225"/>
      <c r="CW134" s="225"/>
      <c r="CX134" s="225"/>
      <c r="CY134" s="225"/>
      <c r="CZ134" s="225"/>
      <c r="DA134" s="225"/>
      <c r="DB134" s="225"/>
      <c r="DC134" s="221" t="s">
        <v>4888</v>
      </c>
      <c r="DD134" s="225"/>
      <c r="DE134" s="225"/>
    </row>
    <row r="135" spans="38:109" hidden="1">
      <c r="AL135" s="219" t="str">
        <f t="shared" si="5"/>
        <v/>
      </c>
      <c r="AM135" s="219" t="str">
        <f t="shared" si="4"/>
        <v/>
      </c>
      <c r="AN135"/>
      <c r="AO135" s="213"/>
      <c r="AP135" s="206">
        <v>133</v>
      </c>
      <c r="AQ135" s="214"/>
      <c r="AR135" s="214"/>
      <c r="AS135" s="214"/>
      <c r="AT135" s="214"/>
      <c r="AU135" s="214"/>
      <c r="AV135" s="214"/>
      <c r="AW135" s="214"/>
      <c r="AX135" s="214"/>
      <c r="AY135" s="214"/>
      <c r="AZ135" s="214"/>
      <c r="BA135" s="214"/>
      <c r="BB135" s="214"/>
      <c r="BC135" s="214"/>
      <c r="BD135" s="214"/>
      <c r="BE135" s="214"/>
      <c r="BF135" s="214"/>
      <c r="BG135" s="214"/>
      <c r="BH135" s="214"/>
      <c r="BI135" s="214"/>
      <c r="BJ135" s="210" t="s">
        <v>4889</v>
      </c>
      <c r="BK135" s="210" t="s">
        <v>4890</v>
      </c>
      <c r="BL135" s="214"/>
      <c r="BM135" s="214"/>
      <c r="BN135" s="214"/>
      <c r="BO135" s="214"/>
      <c r="BP135" s="214"/>
      <c r="BQ135" s="214"/>
      <c r="BR135" s="214"/>
      <c r="BS135" s="214"/>
      <c r="BT135" s="210" t="s">
        <v>4891</v>
      </c>
      <c r="BU135" s="214"/>
      <c r="BV135" s="214"/>
      <c r="BW135" s="213"/>
      <c r="BX135" s="213"/>
      <c r="BY135" s="213"/>
      <c r="BZ135" s="225"/>
      <c r="CA135" s="225"/>
      <c r="CB135" s="225"/>
      <c r="CC135" s="225"/>
      <c r="CD135" s="225"/>
      <c r="CE135" s="225"/>
      <c r="CF135" s="225"/>
      <c r="CG135" s="225"/>
      <c r="CH135" s="225"/>
      <c r="CI135" s="225"/>
      <c r="CJ135" s="225"/>
      <c r="CK135" s="225"/>
      <c r="CL135" s="225"/>
      <c r="CM135" s="225"/>
      <c r="CN135" s="225"/>
      <c r="CO135" s="225"/>
      <c r="CP135" s="225"/>
      <c r="CQ135" s="225"/>
      <c r="CR135" s="225"/>
      <c r="CS135" s="221" t="s">
        <v>4892</v>
      </c>
      <c r="CT135" s="221" t="s">
        <v>4893</v>
      </c>
      <c r="CU135" s="225"/>
      <c r="CV135" s="225"/>
      <c r="CW135" s="225"/>
      <c r="CX135" s="225"/>
      <c r="CY135" s="225"/>
      <c r="CZ135" s="225"/>
      <c r="DA135" s="225"/>
      <c r="DB135" s="225"/>
      <c r="DC135" s="221" t="s">
        <v>4894</v>
      </c>
      <c r="DD135" s="225"/>
      <c r="DE135" s="225"/>
    </row>
    <row r="136" spans="38:109" hidden="1">
      <c r="AL136" s="219" t="str">
        <f t="shared" si="5"/>
        <v/>
      </c>
      <c r="AM136" s="219" t="str">
        <f t="shared" si="4"/>
        <v/>
      </c>
      <c r="AN136"/>
      <c r="AO136" s="213"/>
      <c r="AP136" s="206">
        <v>134</v>
      </c>
      <c r="AQ136" s="214"/>
      <c r="AR136" s="214"/>
      <c r="AS136" s="214"/>
      <c r="AT136" s="214"/>
      <c r="AU136" s="214"/>
      <c r="AV136" s="214"/>
      <c r="AW136" s="214"/>
      <c r="AX136" s="214"/>
      <c r="AY136" s="214"/>
      <c r="AZ136" s="214"/>
      <c r="BA136" s="214"/>
      <c r="BB136" s="214"/>
      <c r="BC136" s="214"/>
      <c r="BD136" s="214"/>
      <c r="BE136" s="214"/>
      <c r="BF136" s="214"/>
      <c r="BG136" s="214"/>
      <c r="BH136" s="214"/>
      <c r="BI136" s="214"/>
      <c r="BJ136" s="210" t="s">
        <v>4895</v>
      </c>
      <c r="BK136" s="210" t="s">
        <v>4896</v>
      </c>
      <c r="BL136" s="214"/>
      <c r="BM136" s="214"/>
      <c r="BN136" s="214"/>
      <c r="BO136" s="214"/>
      <c r="BP136" s="214"/>
      <c r="BQ136" s="214"/>
      <c r="BR136" s="214"/>
      <c r="BS136" s="214"/>
      <c r="BT136" s="210" t="s">
        <v>4897</v>
      </c>
      <c r="BU136" s="214"/>
      <c r="BV136" s="214"/>
      <c r="BW136" s="213"/>
      <c r="BX136" s="213"/>
      <c r="BY136" s="213"/>
      <c r="BZ136" s="225"/>
      <c r="CA136" s="225"/>
      <c r="CB136" s="225"/>
      <c r="CC136" s="225"/>
      <c r="CD136" s="225"/>
      <c r="CE136" s="225"/>
      <c r="CF136" s="225"/>
      <c r="CG136" s="225"/>
      <c r="CH136" s="225"/>
      <c r="CI136" s="225"/>
      <c r="CJ136" s="225"/>
      <c r="CK136" s="225"/>
      <c r="CL136" s="225"/>
      <c r="CM136" s="225"/>
      <c r="CN136" s="225"/>
      <c r="CO136" s="225"/>
      <c r="CP136" s="225"/>
      <c r="CQ136" s="225"/>
      <c r="CR136" s="225"/>
      <c r="CS136" s="221" t="s">
        <v>4898</v>
      </c>
      <c r="CT136" s="221" t="s">
        <v>4899</v>
      </c>
      <c r="CU136" s="225"/>
      <c r="CV136" s="225"/>
      <c r="CW136" s="225"/>
      <c r="CX136" s="225"/>
      <c r="CY136" s="225"/>
      <c r="CZ136" s="225"/>
      <c r="DA136" s="225"/>
      <c r="DB136" s="225"/>
      <c r="DC136" s="221" t="s">
        <v>4900</v>
      </c>
      <c r="DD136" s="225"/>
      <c r="DE136" s="225"/>
    </row>
    <row r="137" spans="38:109" hidden="1">
      <c r="AL137" s="219" t="str">
        <f t="shared" si="5"/>
        <v/>
      </c>
      <c r="AM137" s="219" t="str">
        <f t="shared" si="4"/>
        <v/>
      </c>
      <c r="AN137"/>
      <c r="AO137" s="213"/>
      <c r="AP137" s="206">
        <v>135</v>
      </c>
      <c r="AQ137" s="214"/>
      <c r="AR137" s="214"/>
      <c r="AS137" s="214"/>
      <c r="AT137" s="214"/>
      <c r="AU137" s="214"/>
      <c r="AV137" s="214"/>
      <c r="AW137" s="214"/>
      <c r="AX137" s="214"/>
      <c r="AY137" s="214"/>
      <c r="AZ137" s="214"/>
      <c r="BA137" s="214"/>
      <c r="BB137" s="214"/>
      <c r="BC137" s="214"/>
      <c r="BD137" s="214"/>
      <c r="BE137" s="214"/>
      <c r="BF137" s="214"/>
      <c r="BG137" s="214"/>
      <c r="BH137" s="214"/>
      <c r="BI137" s="214"/>
      <c r="BJ137" s="210" t="s">
        <v>4901</v>
      </c>
      <c r="BK137" s="210" t="s">
        <v>4902</v>
      </c>
      <c r="BL137" s="214"/>
      <c r="BM137" s="214"/>
      <c r="BN137" s="214"/>
      <c r="BO137" s="214"/>
      <c r="BP137" s="214"/>
      <c r="BQ137" s="214"/>
      <c r="BR137" s="214"/>
      <c r="BS137" s="214"/>
      <c r="BT137" s="210" t="s">
        <v>4903</v>
      </c>
      <c r="BU137" s="214"/>
      <c r="BV137" s="214"/>
      <c r="BW137" s="213"/>
      <c r="BX137" s="213"/>
      <c r="BY137" s="213"/>
      <c r="BZ137" s="225"/>
      <c r="CA137" s="225"/>
      <c r="CB137" s="225"/>
      <c r="CC137" s="225"/>
      <c r="CD137" s="225"/>
      <c r="CE137" s="225"/>
      <c r="CF137" s="225"/>
      <c r="CG137" s="225"/>
      <c r="CH137" s="225"/>
      <c r="CI137" s="225"/>
      <c r="CJ137" s="225"/>
      <c r="CK137" s="225"/>
      <c r="CL137" s="225"/>
      <c r="CM137" s="225"/>
      <c r="CN137" s="225"/>
      <c r="CO137" s="225"/>
      <c r="CP137" s="225"/>
      <c r="CQ137" s="225"/>
      <c r="CR137" s="225"/>
      <c r="CS137" s="221" t="s">
        <v>4904</v>
      </c>
      <c r="CT137" s="221" t="s">
        <v>4905</v>
      </c>
      <c r="CU137" s="225"/>
      <c r="CV137" s="225"/>
      <c r="CW137" s="225"/>
      <c r="CX137" s="225"/>
      <c r="CY137" s="225"/>
      <c r="CZ137" s="225"/>
      <c r="DA137" s="225"/>
      <c r="DB137" s="225"/>
      <c r="DC137" s="221" t="s">
        <v>4906</v>
      </c>
      <c r="DD137" s="225"/>
      <c r="DE137" s="225"/>
    </row>
    <row r="138" spans="38:109" hidden="1">
      <c r="AL138" s="219" t="str">
        <f t="shared" si="5"/>
        <v/>
      </c>
      <c r="AM138" s="219" t="str">
        <f t="shared" si="4"/>
        <v/>
      </c>
      <c r="AN138"/>
      <c r="AO138" s="213"/>
      <c r="AP138" s="206">
        <v>136</v>
      </c>
      <c r="AQ138" s="214"/>
      <c r="AR138" s="214"/>
      <c r="AS138" s="214"/>
      <c r="AT138" s="214"/>
      <c r="AU138" s="214"/>
      <c r="AV138" s="214"/>
      <c r="AW138" s="214"/>
      <c r="AX138" s="214"/>
      <c r="AY138" s="214"/>
      <c r="AZ138" s="214"/>
      <c r="BA138" s="214"/>
      <c r="BB138" s="214"/>
      <c r="BC138" s="214"/>
      <c r="BD138" s="214"/>
      <c r="BE138" s="214"/>
      <c r="BF138" s="214"/>
      <c r="BG138" s="214"/>
      <c r="BH138" s="214"/>
      <c r="BI138" s="214"/>
      <c r="BJ138" s="210" t="s">
        <v>4907</v>
      </c>
      <c r="BK138" s="210" t="s">
        <v>4908</v>
      </c>
      <c r="BL138" s="214"/>
      <c r="BM138" s="214"/>
      <c r="BN138" s="214"/>
      <c r="BO138" s="214"/>
      <c r="BP138" s="214"/>
      <c r="BQ138" s="214"/>
      <c r="BR138" s="214"/>
      <c r="BS138" s="214"/>
      <c r="BT138" s="210" t="s">
        <v>4909</v>
      </c>
      <c r="BU138" s="214"/>
      <c r="BV138" s="214"/>
      <c r="BW138" s="213"/>
      <c r="BX138" s="213"/>
      <c r="BY138" s="213"/>
      <c r="BZ138" s="225"/>
      <c r="CA138" s="225"/>
      <c r="CB138" s="225"/>
      <c r="CC138" s="225"/>
      <c r="CD138" s="225"/>
      <c r="CE138" s="225"/>
      <c r="CF138" s="225"/>
      <c r="CG138" s="225"/>
      <c r="CH138" s="225"/>
      <c r="CI138" s="225"/>
      <c r="CJ138" s="225"/>
      <c r="CK138" s="225"/>
      <c r="CL138" s="225"/>
      <c r="CM138" s="225"/>
      <c r="CN138" s="225"/>
      <c r="CO138" s="225"/>
      <c r="CP138" s="225"/>
      <c r="CQ138" s="225"/>
      <c r="CR138" s="225"/>
      <c r="CS138" s="221" t="s">
        <v>4910</v>
      </c>
      <c r="CT138" s="221" t="s">
        <v>4911</v>
      </c>
      <c r="CU138" s="225"/>
      <c r="CV138" s="225"/>
      <c r="CW138" s="225"/>
      <c r="CX138" s="225"/>
      <c r="CY138" s="225"/>
      <c r="CZ138" s="225"/>
      <c r="DA138" s="225"/>
      <c r="DB138" s="225"/>
      <c r="DC138" s="221" t="s">
        <v>4912</v>
      </c>
      <c r="DD138" s="225"/>
      <c r="DE138" s="225"/>
    </row>
    <row r="139" spans="38:109" hidden="1">
      <c r="AL139" s="219" t="str">
        <f t="shared" si="5"/>
        <v/>
      </c>
      <c r="AM139" s="219" t="str">
        <f t="shared" si="4"/>
        <v/>
      </c>
      <c r="AN139"/>
      <c r="AO139" s="213"/>
      <c r="AP139" s="206">
        <v>137</v>
      </c>
      <c r="AQ139" s="214"/>
      <c r="AR139" s="214"/>
      <c r="AS139" s="214"/>
      <c r="AT139" s="214"/>
      <c r="AU139" s="214"/>
      <c r="AV139" s="214"/>
      <c r="AW139" s="214"/>
      <c r="AX139" s="214"/>
      <c r="AY139" s="214"/>
      <c r="AZ139" s="214"/>
      <c r="BA139" s="214"/>
      <c r="BB139" s="214"/>
      <c r="BC139" s="214"/>
      <c r="BD139" s="214"/>
      <c r="BE139" s="214"/>
      <c r="BF139" s="214"/>
      <c r="BG139" s="214"/>
      <c r="BH139" s="214"/>
      <c r="BI139" s="214"/>
      <c r="BJ139" s="210" t="s">
        <v>4913</v>
      </c>
      <c r="BK139" s="210" t="s">
        <v>4914</v>
      </c>
      <c r="BL139" s="214"/>
      <c r="BM139" s="214"/>
      <c r="BN139" s="214"/>
      <c r="BO139" s="214"/>
      <c r="BP139" s="214"/>
      <c r="BQ139" s="214"/>
      <c r="BR139" s="214"/>
      <c r="BS139" s="214"/>
      <c r="BT139" s="210" t="s">
        <v>4915</v>
      </c>
      <c r="BU139" s="214"/>
      <c r="BV139" s="214"/>
      <c r="BW139" s="213"/>
      <c r="BX139" s="213"/>
      <c r="BY139" s="213"/>
      <c r="BZ139" s="225"/>
      <c r="CA139" s="225"/>
      <c r="CB139" s="225"/>
      <c r="CC139" s="225"/>
      <c r="CD139" s="225"/>
      <c r="CE139" s="225"/>
      <c r="CF139" s="225"/>
      <c r="CG139" s="225"/>
      <c r="CH139" s="225"/>
      <c r="CI139" s="225"/>
      <c r="CJ139" s="225"/>
      <c r="CK139" s="225"/>
      <c r="CL139" s="225"/>
      <c r="CM139" s="225"/>
      <c r="CN139" s="225"/>
      <c r="CO139" s="225"/>
      <c r="CP139" s="225"/>
      <c r="CQ139" s="225"/>
      <c r="CR139" s="225"/>
      <c r="CS139" s="221" t="s">
        <v>4916</v>
      </c>
      <c r="CT139" s="221" t="s">
        <v>4917</v>
      </c>
      <c r="CU139" s="225"/>
      <c r="CV139" s="225"/>
      <c r="CW139" s="225"/>
      <c r="CX139" s="225"/>
      <c r="CY139" s="225"/>
      <c r="CZ139" s="225"/>
      <c r="DA139" s="225"/>
      <c r="DB139" s="225"/>
      <c r="DC139" s="221" t="s">
        <v>4918</v>
      </c>
      <c r="DD139" s="225"/>
      <c r="DE139" s="225"/>
    </row>
    <row r="140" spans="38:109" hidden="1">
      <c r="AL140" s="219" t="str">
        <f t="shared" si="5"/>
        <v/>
      </c>
      <c r="AM140" s="219" t="str">
        <f t="shared" si="4"/>
        <v/>
      </c>
      <c r="AN140"/>
      <c r="AO140" s="213"/>
      <c r="AP140" s="206">
        <v>138</v>
      </c>
      <c r="AQ140" s="214"/>
      <c r="AR140" s="214"/>
      <c r="AS140" s="214"/>
      <c r="AT140" s="214"/>
      <c r="AU140" s="214"/>
      <c r="AV140" s="214"/>
      <c r="AW140" s="214"/>
      <c r="AX140" s="214"/>
      <c r="AY140" s="214"/>
      <c r="AZ140" s="214"/>
      <c r="BA140" s="214"/>
      <c r="BB140" s="214"/>
      <c r="BC140" s="214"/>
      <c r="BD140" s="214"/>
      <c r="BE140" s="214"/>
      <c r="BF140" s="214"/>
      <c r="BG140" s="214"/>
      <c r="BH140" s="214"/>
      <c r="BI140" s="214"/>
      <c r="BJ140" s="210" t="s">
        <v>4919</v>
      </c>
      <c r="BK140" s="210" t="s">
        <v>4920</v>
      </c>
      <c r="BL140" s="214"/>
      <c r="BM140" s="214"/>
      <c r="BN140" s="214"/>
      <c r="BO140" s="214"/>
      <c r="BP140" s="214"/>
      <c r="BQ140" s="214"/>
      <c r="BR140" s="214"/>
      <c r="BS140" s="214"/>
      <c r="BT140" s="210" t="s">
        <v>4921</v>
      </c>
      <c r="BU140" s="214"/>
      <c r="BV140" s="214"/>
      <c r="BW140" s="213"/>
      <c r="BX140" s="213"/>
      <c r="BY140" s="213"/>
      <c r="BZ140" s="225"/>
      <c r="CA140" s="225"/>
      <c r="CB140" s="225"/>
      <c r="CC140" s="225"/>
      <c r="CD140" s="225"/>
      <c r="CE140" s="225"/>
      <c r="CF140" s="225"/>
      <c r="CG140" s="225"/>
      <c r="CH140" s="225"/>
      <c r="CI140" s="225"/>
      <c r="CJ140" s="225"/>
      <c r="CK140" s="225"/>
      <c r="CL140" s="225"/>
      <c r="CM140" s="225"/>
      <c r="CN140" s="225"/>
      <c r="CO140" s="225"/>
      <c r="CP140" s="225"/>
      <c r="CQ140" s="225"/>
      <c r="CR140" s="225"/>
      <c r="CS140" s="221" t="s">
        <v>4922</v>
      </c>
      <c r="CT140" s="221" t="s">
        <v>4923</v>
      </c>
      <c r="CU140" s="225"/>
      <c r="CV140" s="225"/>
      <c r="CW140" s="225"/>
      <c r="CX140" s="225"/>
      <c r="CY140" s="225"/>
      <c r="CZ140" s="225"/>
      <c r="DA140" s="225"/>
      <c r="DB140" s="225"/>
      <c r="DC140" s="221" t="s">
        <v>4097</v>
      </c>
      <c r="DD140" s="225"/>
      <c r="DE140" s="225"/>
    </row>
    <row r="141" spans="38:109" hidden="1">
      <c r="AL141" s="219" t="str">
        <f t="shared" si="5"/>
        <v/>
      </c>
      <c r="AM141" s="219" t="str">
        <f t="shared" si="4"/>
        <v/>
      </c>
      <c r="AN141"/>
      <c r="AO141" s="213"/>
      <c r="AP141" s="206">
        <v>139</v>
      </c>
      <c r="AQ141" s="214"/>
      <c r="AR141" s="214"/>
      <c r="AS141" s="214"/>
      <c r="AT141" s="214"/>
      <c r="AU141" s="214"/>
      <c r="AV141" s="214"/>
      <c r="AW141" s="214"/>
      <c r="AX141" s="214"/>
      <c r="AY141" s="214"/>
      <c r="AZ141" s="214"/>
      <c r="BA141" s="214"/>
      <c r="BB141" s="214"/>
      <c r="BC141" s="214"/>
      <c r="BD141" s="214"/>
      <c r="BE141" s="214"/>
      <c r="BF141" s="214"/>
      <c r="BG141" s="214"/>
      <c r="BH141" s="214"/>
      <c r="BI141" s="214"/>
      <c r="BJ141" s="210" t="s">
        <v>4924</v>
      </c>
      <c r="BK141" s="210" t="s">
        <v>4925</v>
      </c>
      <c r="BL141" s="214"/>
      <c r="BM141" s="214"/>
      <c r="BN141" s="214"/>
      <c r="BO141" s="214"/>
      <c r="BP141" s="214"/>
      <c r="BQ141" s="214"/>
      <c r="BR141" s="214"/>
      <c r="BS141" s="214"/>
      <c r="BT141" s="210" t="s">
        <v>4926</v>
      </c>
      <c r="BU141" s="214"/>
      <c r="BV141" s="214"/>
      <c r="BW141" s="213"/>
      <c r="BX141" s="213"/>
      <c r="BY141" s="213"/>
      <c r="BZ141" s="225"/>
      <c r="CA141" s="225"/>
      <c r="CB141" s="225"/>
      <c r="CC141" s="225"/>
      <c r="CD141" s="225"/>
      <c r="CE141" s="225"/>
      <c r="CF141" s="225"/>
      <c r="CG141" s="225"/>
      <c r="CH141" s="225"/>
      <c r="CI141" s="225"/>
      <c r="CJ141" s="225"/>
      <c r="CK141" s="225"/>
      <c r="CL141" s="225"/>
      <c r="CM141" s="225"/>
      <c r="CN141" s="225"/>
      <c r="CO141" s="225"/>
      <c r="CP141" s="225"/>
      <c r="CQ141" s="225"/>
      <c r="CR141" s="225"/>
      <c r="CS141" s="221" t="s">
        <v>4927</v>
      </c>
      <c r="CT141" s="221" t="s">
        <v>4928</v>
      </c>
      <c r="CU141" s="225"/>
      <c r="CV141" s="225"/>
      <c r="CW141" s="225"/>
      <c r="CX141" s="225"/>
      <c r="CY141" s="225"/>
      <c r="CZ141" s="225"/>
      <c r="DA141" s="225"/>
      <c r="DB141" s="225"/>
      <c r="DC141" s="221" t="s">
        <v>4929</v>
      </c>
      <c r="DD141" s="225"/>
      <c r="DE141" s="225"/>
    </row>
    <row r="142" spans="38:109" hidden="1">
      <c r="AL142" s="219" t="str">
        <f t="shared" si="5"/>
        <v/>
      </c>
      <c r="AM142" s="219" t="str">
        <f t="shared" si="4"/>
        <v/>
      </c>
      <c r="AN142"/>
      <c r="AO142" s="213"/>
      <c r="AP142" s="206">
        <v>140</v>
      </c>
      <c r="AQ142" s="214"/>
      <c r="AR142" s="214"/>
      <c r="AS142" s="214"/>
      <c r="AT142" s="214"/>
      <c r="AU142" s="214"/>
      <c r="AV142" s="214"/>
      <c r="AW142" s="214"/>
      <c r="AX142" s="214"/>
      <c r="AY142" s="214"/>
      <c r="AZ142" s="214"/>
      <c r="BA142" s="214"/>
      <c r="BB142" s="214"/>
      <c r="BC142" s="214"/>
      <c r="BD142" s="214"/>
      <c r="BE142" s="214"/>
      <c r="BF142" s="214"/>
      <c r="BG142" s="214"/>
      <c r="BH142" s="214"/>
      <c r="BI142" s="214"/>
      <c r="BJ142" s="210" t="s">
        <v>4930</v>
      </c>
      <c r="BK142" s="210" t="s">
        <v>4931</v>
      </c>
      <c r="BL142" s="214"/>
      <c r="BM142" s="214"/>
      <c r="BN142" s="214"/>
      <c r="BO142" s="214"/>
      <c r="BP142" s="214"/>
      <c r="BQ142" s="214"/>
      <c r="BR142" s="214"/>
      <c r="BS142" s="214"/>
      <c r="BT142" s="210" t="s">
        <v>4932</v>
      </c>
      <c r="BU142" s="214"/>
      <c r="BV142" s="214"/>
      <c r="BW142" s="213"/>
      <c r="BX142" s="213"/>
      <c r="BY142" s="213"/>
      <c r="BZ142" s="225"/>
      <c r="CA142" s="225"/>
      <c r="CB142" s="225"/>
      <c r="CC142" s="225"/>
      <c r="CD142" s="225"/>
      <c r="CE142" s="225"/>
      <c r="CF142" s="225"/>
      <c r="CG142" s="225"/>
      <c r="CH142" s="225"/>
      <c r="CI142" s="225"/>
      <c r="CJ142" s="225"/>
      <c r="CK142" s="225"/>
      <c r="CL142" s="225"/>
      <c r="CM142" s="225"/>
      <c r="CN142" s="225"/>
      <c r="CO142" s="225"/>
      <c r="CP142" s="225"/>
      <c r="CQ142" s="225"/>
      <c r="CR142" s="225"/>
      <c r="CS142" s="221" t="s">
        <v>4933</v>
      </c>
      <c r="CT142" s="221" t="s">
        <v>4934</v>
      </c>
      <c r="CU142" s="225"/>
      <c r="CV142" s="225"/>
      <c r="CW142" s="225"/>
      <c r="CX142" s="225"/>
      <c r="CY142" s="225"/>
      <c r="CZ142" s="225"/>
      <c r="DA142" s="225"/>
      <c r="DB142" s="225"/>
      <c r="DC142" s="221" t="s">
        <v>4935</v>
      </c>
      <c r="DD142" s="225"/>
      <c r="DE142" s="225"/>
    </row>
    <row r="143" spans="38:109" hidden="1">
      <c r="AL143" s="219" t="str">
        <f t="shared" si="5"/>
        <v/>
      </c>
      <c r="AM143" s="219" t="str">
        <f t="shared" si="4"/>
        <v/>
      </c>
      <c r="AN143"/>
      <c r="AO143" s="213"/>
      <c r="AP143" s="206">
        <v>141</v>
      </c>
      <c r="AQ143" s="214"/>
      <c r="AR143" s="214"/>
      <c r="AS143" s="214"/>
      <c r="AT143" s="214"/>
      <c r="AU143" s="214"/>
      <c r="AV143" s="214"/>
      <c r="AW143" s="214"/>
      <c r="AX143" s="214"/>
      <c r="AY143" s="214"/>
      <c r="AZ143" s="214"/>
      <c r="BA143" s="214"/>
      <c r="BB143" s="214"/>
      <c r="BC143" s="214"/>
      <c r="BD143" s="214"/>
      <c r="BE143" s="214"/>
      <c r="BF143" s="214"/>
      <c r="BG143" s="214"/>
      <c r="BH143" s="214"/>
      <c r="BI143" s="214"/>
      <c r="BJ143" s="210" t="s">
        <v>4936</v>
      </c>
      <c r="BK143" s="210" t="s">
        <v>4937</v>
      </c>
      <c r="BL143" s="214"/>
      <c r="BM143" s="214"/>
      <c r="BN143" s="214"/>
      <c r="BO143" s="214"/>
      <c r="BP143" s="214"/>
      <c r="BQ143" s="214"/>
      <c r="BR143" s="214"/>
      <c r="BS143" s="214"/>
      <c r="BT143" s="210" t="s">
        <v>4938</v>
      </c>
      <c r="BU143" s="214"/>
      <c r="BV143" s="214"/>
      <c r="BW143" s="213"/>
      <c r="BX143" s="213"/>
      <c r="BY143" s="213"/>
      <c r="BZ143" s="225"/>
      <c r="CA143" s="225"/>
      <c r="CB143" s="225"/>
      <c r="CC143" s="225"/>
      <c r="CD143" s="225"/>
      <c r="CE143" s="225"/>
      <c r="CF143" s="225"/>
      <c r="CG143" s="225"/>
      <c r="CH143" s="225"/>
      <c r="CI143" s="225"/>
      <c r="CJ143" s="225"/>
      <c r="CK143" s="225"/>
      <c r="CL143" s="225"/>
      <c r="CM143" s="225"/>
      <c r="CN143" s="225"/>
      <c r="CO143" s="225"/>
      <c r="CP143" s="225"/>
      <c r="CQ143" s="225"/>
      <c r="CR143" s="225"/>
      <c r="CS143" s="221" t="s">
        <v>4939</v>
      </c>
      <c r="CT143" s="221" t="s">
        <v>4940</v>
      </c>
      <c r="CU143" s="225"/>
      <c r="CV143" s="225"/>
      <c r="CW143" s="225"/>
      <c r="CX143" s="225"/>
      <c r="CY143" s="225"/>
      <c r="CZ143" s="225"/>
      <c r="DA143" s="225"/>
      <c r="DB143" s="225"/>
      <c r="DC143" s="221" t="s">
        <v>4941</v>
      </c>
      <c r="DD143" s="225"/>
      <c r="DE143" s="225"/>
    </row>
    <row r="144" spans="38:109" hidden="1">
      <c r="AL144" s="219" t="str">
        <f t="shared" si="5"/>
        <v/>
      </c>
      <c r="AM144" s="219" t="str">
        <f t="shared" si="4"/>
        <v/>
      </c>
      <c r="AN144"/>
      <c r="AO144" s="213"/>
      <c r="AP144" s="206">
        <v>142</v>
      </c>
      <c r="AQ144" s="214"/>
      <c r="AR144" s="214"/>
      <c r="AS144" s="214"/>
      <c r="AT144" s="214"/>
      <c r="AU144" s="214"/>
      <c r="AV144" s="214"/>
      <c r="AW144" s="214"/>
      <c r="AX144" s="214"/>
      <c r="AY144" s="214"/>
      <c r="AZ144" s="214"/>
      <c r="BA144" s="214"/>
      <c r="BB144" s="214"/>
      <c r="BC144" s="214"/>
      <c r="BD144" s="214"/>
      <c r="BE144" s="214"/>
      <c r="BF144" s="214"/>
      <c r="BG144" s="214"/>
      <c r="BH144" s="214"/>
      <c r="BI144" s="214"/>
      <c r="BJ144" s="210" t="s">
        <v>4942</v>
      </c>
      <c r="BK144" s="210" t="s">
        <v>4943</v>
      </c>
      <c r="BL144" s="214"/>
      <c r="BM144" s="214"/>
      <c r="BN144" s="214"/>
      <c r="BO144" s="214"/>
      <c r="BP144" s="214"/>
      <c r="BQ144" s="214"/>
      <c r="BR144" s="214"/>
      <c r="BS144" s="214"/>
      <c r="BT144" s="210" t="s">
        <v>4944</v>
      </c>
      <c r="BU144" s="214"/>
      <c r="BV144" s="214"/>
      <c r="BW144" s="213"/>
      <c r="BX144" s="213"/>
      <c r="BY144" s="213"/>
      <c r="BZ144" s="225"/>
      <c r="CA144" s="225"/>
      <c r="CB144" s="225"/>
      <c r="CC144" s="225"/>
      <c r="CD144" s="225"/>
      <c r="CE144" s="225"/>
      <c r="CF144" s="225"/>
      <c r="CG144" s="225"/>
      <c r="CH144" s="225"/>
      <c r="CI144" s="225"/>
      <c r="CJ144" s="225"/>
      <c r="CK144" s="225"/>
      <c r="CL144" s="225"/>
      <c r="CM144" s="225"/>
      <c r="CN144" s="225"/>
      <c r="CO144" s="225"/>
      <c r="CP144" s="225"/>
      <c r="CQ144" s="225"/>
      <c r="CR144" s="225"/>
      <c r="CS144" s="221" t="s">
        <v>4945</v>
      </c>
      <c r="CT144" s="221" t="s">
        <v>4946</v>
      </c>
      <c r="CU144" s="225"/>
      <c r="CV144" s="225"/>
      <c r="CW144" s="225"/>
      <c r="CX144" s="225"/>
      <c r="CY144" s="225"/>
      <c r="CZ144" s="225"/>
      <c r="DA144" s="225"/>
      <c r="DB144" s="225"/>
      <c r="DC144" s="221" t="s">
        <v>4947</v>
      </c>
      <c r="DD144" s="225"/>
      <c r="DE144" s="225"/>
    </row>
    <row r="145" spans="38:109" hidden="1">
      <c r="AL145" s="219" t="str">
        <f t="shared" si="5"/>
        <v/>
      </c>
      <c r="AM145" s="219" t="str">
        <f t="shared" si="4"/>
        <v/>
      </c>
      <c r="AN145"/>
      <c r="AO145" s="213"/>
      <c r="AP145" s="206">
        <v>143</v>
      </c>
      <c r="AQ145" s="214"/>
      <c r="AR145" s="214"/>
      <c r="AS145" s="214"/>
      <c r="AT145" s="214"/>
      <c r="AU145" s="214"/>
      <c r="AV145" s="214"/>
      <c r="AW145" s="214"/>
      <c r="AX145" s="214"/>
      <c r="AY145" s="214"/>
      <c r="AZ145" s="214"/>
      <c r="BA145" s="214"/>
      <c r="BB145" s="214"/>
      <c r="BC145" s="214"/>
      <c r="BD145" s="214"/>
      <c r="BE145" s="214"/>
      <c r="BF145" s="214"/>
      <c r="BG145" s="214"/>
      <c r="BH145" s="214"/>
      <c r="BI145" s="214"/>
      <c r="BJ145" s="210" t="s">
        <v>4948</v>
      </c>
      <c r="BK145" s="210" t="s">
        <v>4949</v>
      </c>
      <c r="BL145" s="214"/>
      <c r="BM145" s="214"/>
      <c r="BN145" s="214"/>
      <c r="BO145" s="214"/>
      <c r="BP145" s="214"/>
      <c r="BQ145" s="214"/>
      <c r="BR145" s="214"/>
      <c r="BS145" s="214"/>
      <c r="BT145" s="210" t="s">
        <v>4950</v>
      </c>
      <c r="BU145" s="214"/>
      <c r="BV145" s="214"/>
      <c r="BW145" s="213"/>
      <c r="BX145" s="213"/>
      <c r="BY145" s="213"/>
      <c r="BZ145" s="225"/>
      <c r="CA145" s="225"/>
      <c r="CB145" s="225"/>
      <c r="CC145" s="225"/>
      <c r="CD145" s="225"/>
      <c r="CE145" s="225"/>
      <c r="CF145" s="225"/>
      <c r="CG145" s="225"/>
      <c r="CH145" s="225"/>
      <c r="CI145" s="225"/>
      <c r="CJ145" s="225"/>
      <c r="CK145" s="225"/>
      <c r="CL145" s="225"/>
      <c r="CM145" s="225"/>
      <c r="CN145" s="225"/>
      <c r="CO145" s="225"/>
      <c r="CP145" s="225"/>
      <c r="CQ145" s="225"/>
      <c r="CR145" s="225"/>
      <c r="CS145" s="221" t="s">
        <v>4951</v>
      </c>
      <c r="CT145" s="221" t="s">
        <v>4952</v>
      </c>
      <c r="CU145" s="225"/>
      <c r="CV145" s="225"/>
      <c r="CW145" s="225"/>
      <c r="CX145" s="225"/>
      <c r="CY145" s="225"/>
      <c r="CZ145" s="225"/>
      <c r="DA145" s="225"/>
      <c r="DB145" s="225"/>
      <c r="DC145" s="221" t="s">
        <v>4953</v>
      </c>
      <c r="DD145" s="225"/>
      <c r="DE145" s="225"/>
    </row>
    <row r="146" spans="38:109" hidden="1">
      <c r="AL146" s="219" t="str">
        <f t="shared" si="5"/>
        <v/>
      </c>
      <c r="AM146" s="219" t="str">
        <f t="shared" si="4"/>
        <v/>
      </c>
      <c r="AN146"/>
      <c r="AO146" s="213"/>
      <c r="AP146" s="206">
        <v>144</v>
      </c>
      <c r="AQ146" s="214"/>
      <c r="AR146" s="214"/>
      <c r="AS146" s="214"/>
      <c r="AT146" s="214"/>
      <c r="AU146" s="214"/>
      <c r="AV146" s="214"/>
      <c r="AW146" s="214"/>
      <c r="AX146" s="214"/>
      <c r="AY146" s="214"/>
      <c r="AZ146" s="214"/>
      <c r="BA146" s="214"/>
      <c r="BB146" s="214"/>
      <c r="BC146" s="214"/>
      <c r="BD146" s="214"/>
      <c r="BE146" s="214"/>
      <c r="BF146" s="214"/>
      <c r="BG146" s="214"/>
      <c r="BH146" s="214"/>
      <c r="BI146" s="214"/>
      <c r="BJ146" s="210" t="s">
        <v>4954</v>
      </c>
      <c r="BK146" s="210" t="s">
        <v>4955</v>
      </c>
      <c r="BL146" s="214"/>
      <c r="BM146" s="214"/>
      <c r="BN146" s="214"/>
      <c r="BO146" s="214"/>
      <c r="BP146" s="214"/>
      <c r="BQ146" s="214"/>
      <c r="BR146" s="214"/>
      <c r="BS146" s="214"/>
      <c r="BT146" s="210" t="s">
        <v>4956</v>
      </c>
      <c r="BU146" s="214"/>
      <c r="BV146" s="214"/>
      <c r="BW146" s="213"/>
      <c r="BX146" s="213"/>
      <c r="BY146" s="213"/>
      <c r="BZ146" s="225"/>
      <c r="CA146" s="225"/>
      <c r="CB146" s="225"/>
      <c r="CC146" s="225"/>
      <c r="CD146" s="225"/>
      <c r="CE146" s="225"/>
      <c r="CF146" s="225"/>
      <c r="CG146" s="225"/>
      <c r="CH146" s="225"/>
      <c r="CI146" s="225"/>
      <c r="CJ146" s="225"/>
      <c r="CK146" s="225"/>
      <c r="CL146" s="225"/>
      <c r="CM146" s="225"/>
      <c r="CN146" s="225"/>
      <c r="CO146" s="225"/>
      <c r="CP146" s="225"/>
      <c r="CQ146" s="225"/>
      <c r="CR146" s="225"/>
      <c r="CS146" s="221" t="s">
        <v>4957</v>
      </c>
      <c r="CT146" s="221" t="s">
        <v>4958</v>
      </c>
      <c r="CU146" s="225"/>
      <c r="CV146" s="225"/>
      <c r="CW146" s="225"/>
      <c r="CX146" s="225"/>
      <c r="CY146" s="225"/>
      <c r="CZ146" s="225"/>
      <c r="DA146" s="225"/>
      <c r="DB146" s="225"/>
      <c r="DC146" s="221" t="s">
        <v>4959</v>
      </c>
      <c r="DD146" s="225"/>
      <c r="DE146" s="225"/>
    </row>
    <row r="147" spans="38:109" hidden="1">
      <c r="AL147" s="219" t="str">
        <f t="shared" si="5"/>
        <v/>
      </c>
      <c r="AM147" s="219" t="str">
        <f t="shared" si="4"/>
        <v/>
      </c>
      <c r="AN147"/>
      <c r="AO147" s="213"/>
      <c r="AP147" s="206">
        <v>145</v>
      </c>
      <c r="AQ147" s="214"/>
      <c r="AR147" s="214"/>
      <c r="AS147" s="214"/>
      <c r="AT147" s="214"/>
      <c r="AU147" s="214"/>
      <c r="AV147" s="214"/>
      <c r="AW147" s="214"/>
      <c r="AX147" s="214"/>
      <c r="AY147" s="214"/>
      <c r="AZ147" s="214"/>
      <c r="BA147" s="214"/>
      <c r="BB147" s="214"/>
      <c r="BC147" s="214"/>
      <c r="BD147" s="214"/>
      <c r="BE147" s="214"/>
      <c r="BF147" s="214"/>
      <c r="BG147" s="214"/>
      <c r="BH147" s="214"/>
      <c r="BI147" s="214"/>
      <c r="BJ147" s="210" t="s">
        <v>4960</v>
      </c>
      <c r="BK147" s="210" t="s">
        <v>4961</v>
      </c>
      <c r="BL147" s="214"/>
      <c r="BM147" s="214"/>
      <c r="BN147" s="214"/>
      <c r="BO147" s="214"/>
      <c r="BP147" s="214"/>
      <c r="BQ147" s="214"/>
      <c r="BR147" s="214"/>
      <c r="BS147" s="214"/>
      <c r="BT147" s="210" t="s">
        <v>4962</v>
      </c>
      <c r="BU147" s="214"/>
      <c r="BV147" s="214"/>
      <c r="BW147" s="213"/>
      <c r="BX147" s="213"/>
      <c r="BY147" s="213"/>
      <c r="BZ147" s="225"/>
      <c r="CA147" s="225"/>
      <c r="CB147" s="225"/>
      <c r="CC147" s="225"/>
      <c r="CD147" s="225"/>
      <c r="CE147" s="225"/>
      <c r="CF147" s="225"/>
      <c r="CG147" s="225"/>
      <c r="CH147" s="225"/>
      <c r="CI147" s="225"/>
      <c r="CJ147" s="225"/>
      <c r="CK147" s="225"/>
      <c r="CL147" s="225"/>
      <c r="CM147" s="225"/>
      <c r="CN147" s="225"/>
      <c r="CO147" s="225"/>
      <c r="CP147" s="225"/>
      <c r="CQ147" s="225"/>
      <c r="CR147" s="225"/>
      <c r="CS147" s="221" t="s">
        <v>4963</v>
      </c>
      <c r="CT147" s="221" t="s">
        <v>4964</v>
      </c>
      <c r="CU147" s="225"/>
      <c r="CV147" s="225"/>
      <c r="CW147" s="225"/>
      <c r="CX147" s="225"/>
      <c r="CY147" s="225"/>
      <c r="CZ147" s="225"/>
      <c r="DA147" s="225"/>
      <c r="DB147" s="225"/>
      <c r="DC147" s="221" t="s">
        <v>4965</v>
      </c>
      <c r="DD147" s="225"/>
      <c r="DE147" s="225"/>
    </row>
    <row r="148" spans="38:109" hidden="1">
      <c r="AL148" s="219" t="str">
        <f t="shared" si="5"/>
        <v/>
      </c>
      <c r="AM148" s="219" t="str">
        <f t="shared" si="4"/>
        <v/>
      </c>
      <c r="AN148"/>
      <c r="AO148" s="213"/>
      <c r="AP148" s="206">
        <v>146</v>
      </c>
      <c r="AQ148" s="214"/>
      <c r="AR148" s="214"/>
      <c r="AS148" s="214"/>
      <c r="AT148" s="214"/>
      <c r="AU148" s="214"/>
      <c r="AV148" s="214"/>
      <c r="AW148" s="214"/>
      <c r="AX148" s="214"/>
      <c r="AY148" s="214"/>
      <c r="AZ148" s="214"/>
      <c r="BA148" s="214"/>
      <c r="BB148" s="214"/>
      <c r="BC148" s="214"/>
      <c r="BD148" s="214"/>
      <c r="BE148" s="214"/>
      <c r="BF148" s="214"/>
      <c r="BG148" s="214"/>
      <c r="BH148" s="214"/>
      <c r="BI148" s="214"/>
      <c r="BJ148" s="210" t="s">
        <v>4966</v>
      </c>
      <c r="BK148" s="210" t="s">
        <v>4967</v>
      </c>
      <c r="BL148" s="214"/>
      <c r="BM148" s="214"/>
      <c r="BN148" s="214"/>
      <c r="BO148" s="214"/>
      <c r="BP148" s="214"/>
      <c r="BQ148" s="214"/>
      <c r="BR148" s="214"/>
      <c r="BS148" s="214"/>
      <c r="BT148" s="210" t="s">
        <v>4968</v>
      </c>
      <c r="BU148" s="214"/>
      <c r="BV148" s="214"/>
      <c r="BW148" s="213"/>
      <c r="BX148" s="213"/>
      <c r="BY148" s="213"/>
      <c r="BZ148" s="225"/>
      <c r="CA148" s="225"/>
      <c r="CB148" s="225"/>
      <c r="CC148" s="225"/>
      <c r="CD148" s="225"/>
      <c r="CE148" s="225"/>
      <c r="CF148" s="225"/>
      <c r="CG148" s="225"/>
      <c r="CH148" s="225"/>
      <c r="CI148" s="225"/>
      <c r="CJ148" s="225"/>
      <c r="CK148" s="225"/>
      <c r="CL148" s="225"/>
      <c r="CM148" s="225"/>
      <c r="CN148" s="225"/>
      <c r="CO148" s="225"/>
      <c r="CP148" s="225"/>
      <c r="CQ148" s="225"/>
      <c r="CR148" s="225"/>
      <c r="CS148" s="221" t="s">
        <v>4969</v>
      </c>
      <c r="CT148" s="221" t="s">
        <v>4970</v>
      </c>
      <c r="CU148" s="225"/>
      <c r="CV148" s="225"/>
      <c r="CW148" s="225"/>
      <c r="CX148" s="225"/>
      <c r="CY148" s="225"/>
      <c r="CZ148" s="225"/>
      <c r="DA148" s="225"/>
      <c r="DB148" s="225"/>
      <c r="DC148" s="221" t="s">
        <v>4971</v>
      </c>
      <c r="DD148" s="225"/>
      <c r="DE148" s="225"/>
    </row>
    <row r="149" spans="38:109" hidden="1">
      <c r="AL149" s="219" t="str">
        <f t="shared" si="5"/>
        <v/>
      </c>
      <c r="AM149" s="219" t="str">
        <f t="shared" si="4"/>
        <v/>
      </c>
      <c r="AN149"/>
      <c r="AO149" s="213"/>
      <c r="AP149" s="206">
        <v>147</v>
      </c>
      <c r="AQ149" s="214"/>
      <c r="AR149" s="214"/>
      <c r="AS149" s="214"/>
      <c r="AT149" s="214"/>
      <c r="AU149" s="214"/>
      <c r="AV149" s="214"/>
      <c r="AW149" s="214"/>
      <c r="AX149" s="214"/>
      <c r="AY149" s="214"/>
      <c r="AZ149" s="214"/>
      <c r="BA149" s="214"/>
      <c r="BB149" s="214"/>
      <c r="BC149" s="214"/>
      <c r="BD149" s="214"/>
      <c r="BE149" s="214"/>
      <c r="BF149" s="214"/>
      <c r="BG149" s="214"/>
      <c r="BH149" s="214"/>
      <c r="BI149" s="214"/>
      <c r="BJ149" s="210" t="s">
        <v>4972</v>
      </c>
      <c r="BK149" s="210" t="s">
        <v>4973</v>
      </c>
      <c r="BL149" s="214"/>
      <c r="BM149" s="214"/>
      <c r="BN149" s="214"/>
      <c r="BO149" s="214"/>
      <c r="BP149" s="214"/>
      <c r="BQ149" s="214"/>
      <c r="BR149" s="214"/>
      <c r="BS149" s="214"/>
      <c r="BT149" s="210" t="s">
        <v>4974</v>
      </c>
      <c r="BU149" s="214"/>
      <c r="BV149" s="214"/>
      <c r="BW149" s="213"/>
      <c r="BX149" s="213"/>
      <c r="BY149" s="213"/>
      <c r="BZ149" s="225"/>
      <c r="CA149" s="225"/>
      <c r="CB149" s="225"/>
      <c r="CC149" s="225"/>
      <c r="CD149" s="225"/>
      <c r="CE149" s="225"/>
      <c r="CF149" s="225"/>
      <c r="CG149" s="225"/>
      <c r="CH149" s="225"/>
      <c r="CI149" s="225"/>
      <c r="CJ149" s="225"/>
      <c r="CK149" s="225"/>
      <c r="CL149" s="225"/>
      <c r="CM149" s="225"/>
      <c r="CN149" s="225"/>
      <c r="CO149" s="225"/>
      <c r="CP149" s="225"/>
      <c r="CQ149" s="225"/>
      <c r="CR149" s="225"/>
      <c r="CS149" s="221" t="s">
        <v>4975</v>
      </c>
      <c r="CT149" s="221" t="s">
        <v>4976</v>
      </c>
      <c r="CU149" s="225"/>
      <c r="CV149" s="225"/>
      <c r="CW149" s="225"/>
      <c r="CX149" s="225"/>
      <c r="CY149" s="225"/>
      <c r="CZ149" s="225"/>
      <c r="DA149" s="225"/>
      <c r="DB149" s="225"/>
      <c r="DC149" s="221" t="s">
        <v>4977</v>
      </c>
      <c r="DD149" s="225"/>
      <c r="DE149" s="225"/>
    </row>
    <row r="150" spans="38:109" hidden="1">
      <c r="AL150" s="219" t="str">
        <f t="shared" si="5"/>
        <v/>
      </c>
      <c r="AM150" s="219" t="str">
        <f t="shared" si="4"/>
        <v/>
      </c>
      <c r="AN150"/>
      <c r="AO150" s="213"/>
      <c r="AP150" s="206">
        <v>148</v>
      </c>
      <c r="AQ150" s="214"/>
      <c r="AR150" s="214"/>
      <c r="AS150" s="214"/>
      <c r="AT150" s="214"/>
      <c r="AU150" s="214"/>
      <c r="AV150" s="214"/>
      <c r="AW150" s="214"/>
      <c r="AX150" s="214"/>
      <c r="AY150" s="214"/>
      <c r="AZ150" s="214"/>
      <c r="BA150" s="214"/>
      <c r="BB150" s="214"/>
      <c r="BC150" s="214"/>
      <c r="BD150" s="214"/>
      <c r="BE150" s="214"/>
      <c r="BF150" s="214"/>
      <c r="BG150" s="214"/>
      <c r="BH150" s="214"/>
      <c r="BI150" s="214"/>
      <c r="BJ150" s="210" t="s">
        <v>4978</v>
      </c>
      <c r="BK150" s="210" t="s">
        <v>4979</v>
      </c>
      <c r="BL150" s="214"/>
      <c r="BM150" s="214"/>
      <c r="BN150" s="214"/>
      <c r="BO150" s="214"/>
      <c r="BP150" s="214"/>
      <c r="BQ150" s="214"/>
      <c r="BR150" s="214"/>
      <c r="BS150" s="214"/>
      <c r="BT150" s="210" t="s">
        <v>4980</v>
      </c>
      <c r="BU150" s="214"/>
      <c r="BV150" s="214"/>
      <c r="BW150" s="213"/>
      <c r="BX150" s="213"/>
      <c r="BY150" s="213"/>
      <c r="BZ150" s="225"/>
      <c r="CA150" s="225"/>
      <c r="CB150" s="225"/>
      <c r="CC150" s="225"/>
      <c r="CD150" s="225"/>
      <c r="CE150" s="225"/>
      <c r="CF150" s="225"/>
      <c r="CG150" s="225"/>
      <c r="CH150" s="225"/>
      <c r="CI150" s="225"/>
      <c r="CJ150" s="225"/>
      <c r="CK150" s="225"/>
      <c r="CL150" s="225"/>
      <c r="CM150" s="225"/>
      <c r="CN150" s="225"/>
      <c r="CO150" s="225"/>
      <c r="CP150" s="225"/>
      <c r="CQ150" s="225"/>
      <c r="CR150" s="225"/>
      <c r="CS150" s="221" t="s">
        <v>4981</v>
      </c>
      <c r="CT150" s="221" t="s">
        <v>4982</v>
      </c>
      <c r="CU150" s="225"/>
      <c r="CV150" s="225"/>
      <c r="CW150" s="225"/>
      <c r="CX150" s="225"/>
      <c r="CY150" s="225"/>
      <c r="CZ150" s="225"/>
      <c r="DA150" s="225"/>
      <c r="DB150" s="225"/>
      <c r="DC150" s="221" t="s">
        <v>4983</v>
      </c>
      <c r="DD150" s="225"/>
      <c r="DE150" s="225"/>
    </row>
    <row r="151" spans="38:109" hidden="1">
      <c r="AL151" s="219" t="str">
        <f t="shared" si="5"/>
        <v/>
      </c>
      <c r="AM151" s="219" t="str">
        <f t="shared" si="4"/>
        <v/>
      </c>
      <c r="AN151"/>
      <c r="AO151" s="213"/>
      <c r="AP151" s="206">
        <v>149</v>
      </c>
      <c r="AQ151" s="214"/>
      <c r="AR151" s="214"/>
      <c r="AS151" s="214"/>
      <c r="AT151" s="214"/>
      <c r="AU151" s="214"/>
      <c r="AV151" s="214"/>
      <c r="AW151" s="214"/>
      <c r="AX151" s="214"/>
      <c r="AY151" s="214"/>
      <c r="AZ151" s="214"/>
      <c r="BA151" s="214"/>
      <c r="BB151" s="214"/>
      <c r="BC151" s="214"/>
      <c r="BD151" s="214"/>
      <c r="BE151" s="214"/>
      <c r="BF151" s="214"/>
      <c r="BG151" s="214"/>
      <c r="BH151" s="214"/>
      <c r="BI151" s="214"/>
      <c r="BJ151" s="210" t="s">
        <v>4984</v>
      </c>
      <c r="BK151" s="210" t="s">
        <v>4985</v>
      </c>
      <c r="BL151" s="214"/>
      <c r="BM151" s="214"/>
      <c r="BN151" s="214"/>
      <c r="BO151" s="214"/>
      <c r="BP151" s="214"/>
      <c r="BQ151" s="214"/>
      <c r="BR151" s="214"/>
      <c r="BS151" s="214"/>
      <c r="BT151" s="210" t="s">
        <v>4986</v>
      </c>
      <c r="BU151" s="214"/>
      <c r="BV151" s="214"/>
      <c r="BW151" s="213"/>
      <c r="BX151" s="213"/>
      <c r="BY151" s="213"/>
      <c r="BZ151" s="225"/>
      <c r="CA151" s="225"/>
      <c r="CB151" s="225"/>
      <c r="CC151" s="225"/>
      <c r="CD151" s="225"/>
      <c r="CE151" s="225"/>
      <c r="CF151" s="225"/>
      <c r="CG151" s="225"/>
      <c r="CH151" s="225"/>
      <c r="CI151" s="225"/>
      <c r="CJ151" s="225"/>
      <c r="CK151" s="225"/>
      <c r="CL151" s="225"/>
      <c r="CM151" s="225"/>
      <c r="CN151" s="225"/>
      <c r="CO151" s="225"/>
      <c r="CP151" s="225"/>
      <c r="CQ151" s="225"/>
      <c r="CR151" s="225"/>
      <c r="CS151" s="221" t="s">
        <v>4987</v>
      </c>
      <c r="CT151" s="221" t="s">
        <v>4988</v>
      </c>
      <c r="CU151" s="225"/>
      <c r="CV151" s="225"/>
      <c r="CW151" s="225"/>
      <c r="CX151" s="225"/>
      <c r="CY151" s="225"/>
      <c r="CZ151" s="225"/>
      <c r="DA151" s="225"/>
      <c r="DB151" s="225"/>
      <c r="DC151" s="221" t="s">
        <v>4989</v>
      </c>
      <c r="DD151" s="225"/>
      <c r="DE151" s="225"/>
    </row>
    <row r="152" spans="38:109" hidden="1">
      <c r="AL152" s="219" t="str">
        <f t="shared" si="5"/>
        <v/>
      </c>
      <c r="AM152" s="219" t="str">
        <f t="shared" si="4"/>
        <v/>
      </c>
      <c r="AN152"/>
      <c r="AO152" s="213"/>
      <c r="AP152" s="206">
        <v>150</v>
      </c>
      <c r="AQ152" s="214"/>
      <c r="AR152" s="214"/>
      <c r="AS152" s="214"/>
      <c r="AT152" s="214"/>
      <c r="AU152" s="214"/>
      <c r="AV152" s="214"/>
      <c r="AW152" s="214"/>
      <c r="AX152" s="214"/>
      <c r="AY152" s="214"/>
      <c r="AZ152" s="214"/>
      <c r="BA152" s="214"/>
      <c r="BB152" s="214"/>
      <c r="BC152" s="214"/>
      <c r="BD152" s="214"/>
      <c r="BE152" s="214"/>
      <c r="BF152" s="214"/>
      <c r="BG152" s="214"/>
      <c r="BH152" s="214"/>
      <c r="BI152" s="214"/>
      <c r="BJ152" s="210" t="s">
        <v>4990</v>
      </c>
      <c r="BK152" s="210" t="s">
        <v>4991</v>
      </c>
      <c r="BL152" s="214"/>
      <c r="BM152" s="214"/>
      <c r="BN152" s="214"/>
      <c r="BO152" s="214"/>
      <c r="BP152" s="214"/>
      <c r="BQ152" s="214"/>
      <c r="BR152" s="214"/>
      <c r="BS152" s="214"/>
      <c r="BT152" s="210" t="s">
        <v>4992</v>
      </c>
      <c r="BU152" s="214"/>
      <c r="BV152" s="214"/>
      <c r="BW152" s="213"/>
      <c r="BX152" s="213"/>
      <c r="BY152" s="213"/>
      <c r="BZ152" s="225"/>
      <c r="CA152" s="225"/>
      <c r="CB152" s="225"/>
      <c r="CC152" s="225"/>
      <c r="CD152" s="225"/>
      <c r="CE152" s="225"/>
      <c r="CF152" s="225"/>
      <c r="CG152" s="225"/>
      <c r="CH152" s="225"/>
      <c r="CI152" s="225"/>
      <c r="CJ152" s="225"/>
      <c r="CK152" s="225"/>
      <c r="CL152" s="225"/>
      <c r="CM152" s="225"/>
      <c r="CN152" s="225"/>
      <c r="CO152" s="225"/>
      <c r="CP152" s="225"/>
      <c r="CQ152" s="225"/>
      <c r="CR152" s="225"/>
      <c r="CS152" s="221" t="s">
        <v>4993</v>
      </c>
      <c r="CT152" s="221" t="s">
        <v>4994</v>
      </c>
      <c r="CU152" s="225"/>
      <c r="CV152" s="225"/>
      <c r="CW152" s="225"/>
      <c r="CX152" s="225"/>
      <c r="CY152" s="225"/>
      <c r="CZ152" s="225"/>
      <c r="DA152" s="225"/>
      <c r="DB152" s="225"/>
      <c r="DC152" s="221" t="s">
        <v>4995</v>
      </c>
      <c r="DD152" s="225"/>
      <c r="DE152" s="225"/>
    </row>
    <row r="153" spans="38:109" hidden="1">
      <c r="AL153" s="219" t="str">
        <f t="shared" si="5"/>
        <v/>
      </c>
      <c r="AM153" s="219" t="str">
        <f t="shared" si="4"/>
        <v/>
      </c>
      <c r="AN153"/>
      <c r="AO153" s="213"/>
      <c r="AP153" s="206">
        <v>151</v>
      </c>
      <c r="AQ153" s="214"/>
      <c r="AR153" s="214"/>
      <c r="AS153" s="214"/>
      <c r="AT153" s="214"/>
      <c r="AU153" s="214"/>
      <c r="AV153" s="214"/>
      <c r="AW153" s="214"/>
      <c r="AX153" s="214"/>
      <c r="AY153" s="214"/>
      <c r="AZ153" s="214"/>
      <c r="BA153" s="214"/>
      <c r="BB153" s="214"/>
      <c r="BC153" s="214"/>
      <c r="BD153" s="214"/>
      <c r="BE153" s="214"/>
      <c r="BF153" s="214"/>
      <c r="BG153" s="214"/>
      <c r="BH153" s="214"/>
      <c r="BI153" s="214"/>
      <c r="BJ153" s="210" t="s">
        <v>4996</v>
      </c>
      <c r="BK153" s="210" t="s">
        <v>4997</v>
      </c>
      <c r="BL153" s="214"/>
      <c r="BM153" s="214"/>
      <c r="BN153" s="214"/>
      <c r="BO153" s="214"/>
      <c r="BP153" s="214"/>
      <c r="BQ153" s="214"/>
      <c r="BR153" s="214"/>
      <c r="BS153" s="214"/>
      <c r="BT153" s="210" t="s">
        <v>4998</v>
      </c>
      <c r="BU153" s="214"/>
      <c r="BV153" s="214"/>
      <c r="BW153" s="213"/>
      <c r="BX153" s="213"/>
      <c r="BY153" s="213"/>
      <c r="BZ153" s="225"/>
      <c r="CA153" s="225"/>
      <c r="CB153" s="225"/>
      <c r="CC153" s="225"/>
      <c r="CD153" s="225"/>
      <c r="CE153" s="225"/>
      <c r="CF153" s="225"/>
      <c r="CG153" s="225"/>
      <c r="CH153" s="225"/>
      <c r="CI153" s="225"/>
      <c r="CJ153" s="225"/>
      <c r="CK153" s="225"/>
      <c r="CL153" s="225"/>
      <c r="CM153" s="225"/>
      <c r="CN153" s="225"/>
      <c r="CO153" s="225"/>
      <c r="CP153" s="225"/>
      <c r="CQ153" s="225"/>
      <c r="CR153" s="225"/>
      <c r="CS153" s="221" t="s">
        <v>4999</v>
      </c>
      <c r="CT153" s="221" t="s">
        <v>5000</v>
      </c>
      <c r="CU153" s="225"/>
      <c r="CV153" s="225"/>
      <c r="CW153" s="225"/>
      <c r="CX153" s="225"/>
      <c r="CY153" s="225"/>
      <c r="CZ153" s="225"/>
      <c r="DA153" s="225"/>
      <c r="DB153" s="225"/>
      <c r="DC153" s="221" t="s">
        <v>5001</v>
      </c>
      <c r="DD153" s="225"/>
      <c r="DE153" s="225"/>
    </row>
    <row r="154" spans="38:109" hidden="1">
      <c r="AL154" s="219" t="str">
        <f t="shared" si="5"/>
        <v/>
      </c>
      <c r="AM154" s="219" t="str">
        <f t="shared" si="4"/>
        <v/>
      </c>
      <c r="AN154"/>
      <c r="AO154" s="213"/>
      <c r="AP154" s="206">
        <v>152</v>
      </c>
      <c r="AQ154" s="214"/>
      <c r="AR154" s="214"/>
      <c r="AS154" s="214"/>
      <c r="AT154" s="214"/>
      <c r="AU154" s="214"/>
      <c r="AV154" s="214"/>
      <c r="AW154" s="214"/>
      <c r="AX154" s="214"/>
      <c r="AY154" s="214"/>
      <c r="AZ154" s="214"/>
      <c r="BA154" s="214"/>
      <c r="BB154" s="214"/>
      <c r="BC154" s="214"/>
      <c r="BD154" s="214"/>
      <c r="BE154" s="214"/>
      <c r="BF154" s="214"/>
      <c r="BG154" s="214"/>
      <c r="BH154" s="214"/>
      <c r="BI154" s="214"/>
      <c r="BJ154" s="210" t="s">
        <v>5002</v>
      </c>
      <c r="BK154" s="210" t="s">
        <v>5003</v>
      </c>
      <c r="BL154" s="214"/>
      <c r="BM154" s="214"/>
      <c r="BN154" s="214"/>
      <c r="BO154" s="214"/>
      <c r="BP154" s="214"/>
      <c r="BQ154" s="214"/>
      <c r="BR154" s="214"/>
      <c r="BS154" s="214"/>
      <c r="BT154" s="210" t="s">
        <v>5004</v>
      </c>
      <c r="BU154" s="214"/>
      <c r="BV154" s="214"/>
      <c r="BW154" s="213"/>
      <c r="BX154" s="213"/>
      <c r="BY154" s="213"/>
      <c r="BZ154" s="225"/>
      <c r="CA154" s="225"/>
      <c r="CB154" s="225"/>
      <c r="CC154" s="225"/>
      <c r="CD154" s="225"/>
      <c r="CE154" s="225"/>
      <c r="CF154" s="225"/>
      <c r="CG154" s="225"/>
      <c r="CH154" s="225"/>
      <c r="CI154" s="225"/>
      <c r="CJ154" s="225"/>
      <c r="CK154" s="225"/>
      <c r="CL154" s="225"/>
      <c r="CM154" s="225"/>
      <c r="CN154" s="225"/>
      <c r="CO154" s="225"/>
      <c r="CP154" s="225"/>
      <c r="CQ154" s="225"/>
      <c r="CR154" s="225"/>
      <c r="CS154" s="221" t="s">
        <v>5005</v>
      </c>
      <c r="CT154" s="221" t="s">
        <v>5006</v>
      </c>
      <c r="CU154" s="225"/>
      <c r="CV154" s="225"/>
      <c r="CW154" s="225"/>
      <c r="CX154" s="225"/>
      <c r="CY154" s="225"/>
      <c r="CZ154" s="225"/>
      <c r="DA154" s="225"/>
      <c r="DB154" s="225"/>
      <c r="DC154" s="221" t="s">
        <v>5007</v>
      </c>
      <c r="DD154" s="225"/>
      <c r="DE154" s="225"/>
    </row>
    <row r="155" spans="38:109" hidden="1">
      <c r="AL155" s="219" t="str">
        <f t="shared" si="5"/>
        <v/>
      </c>
      <c r="AM155" s="219" t="str">
        <f t="shared" si="4"/>
        <v/>
      </c>
      <c r="AN155"/>
      <c r="AO155" s="213"/>
      <c r="AP155" s="206">
        <v>153</v>
      </c>
      <c r="AQ155" s="214"/>
      <c r="AR155" s="214"/>
      <c r="AS155" s="214"/>
      <c r="AT155" s="214"/>
      <c r="AU155" s="214"/>
      <c r="AV155" s="214"/>
      <c r="AW155" s="214"/>
      <c r="AX155" s="214"/>
      <c r="AY155" s="214"/>
      <c r="AZ155" s="214"/>
      <c r="BA155" s="214"/>
      <c r="BB155" s="214"/>
      <c r="BC155" s="214"/>
      <c r="BD155" s="214"/>
      <c r="BE155" s="214"/>
      <c r="BF155" s="214"/>
      <c r="BG155" s="214"/>
      <c r="BH155" s="214"/>
      <c r="BI155" s="214"/>
      <c r="BJ155" s="210" t="s">
        <v>5008</v>
      </c>
      <c r="BK155" s="210" t="s">
        <v>5009</v>
      </c>
      <c r="BL155" s="214"/>
      <c r="BM155" s="214"/>
      <c r="BN155" s="214"/>
      <c r="BO155" s="214"/>
      <c r="BP155" s="214"/>
      <c r="BQ155" s="214"/>
      <c r="BR155" s="214"/>
      <c r="BS155" s="214"/>
      <c r="BT155" s="210" t="s">
        <v>5010</v>
      </c>
      <c r="BU155" s="214"/>
      <c r="BV155" s="214"/>
      <c r="BW155" s="213"/>
      <c r="BX155" s="213"/>
      <c r="BY155" s="213"/>
      <c r="BZ155" s="225"/>
      <c r="CA155" s="225"/>
      <c r="CB155" s="225"/>
      <c r="CC155" s="225"/>
      <c r="CD155" s="225"/>
      <c r="CE155" s="225"/>
      <c r="CF155" s="225"/>
      <c r="CG155" s="225"/>
      <c r="CH155" s="225"/>
      <c r="CI155" s="225"/>
      <c r="CJ155" s="225"/>
      <c r="CK155" s="225"/>
      <c r="CL155" s="225"/>
      <c r="CM155" s="225"/>
      <c r="CN155" s="225"/>
      <c r="CO155" s="225"/>
      <c r="CP155" s="225"/>
      <c r="CQ155" s="225"/>
      <c r="CR155" s="225"/>
      <c r="CS155" s="221" t="s">
        <v>5011</v>
      </c>
      <c r="CT155" s="221" t="s">
        <v>5012</v>
      </c>
      <c r="CU155" s="225"/>
      <c r="CV155" s="225"/>
      <c r="CW155" s="225"/>
      <c r="CX155" s="225"/>
      <c r="CY155" s="225"/>
      <c r="CZ155" s="225"/>
      <c r="DA155" s="225"/>
      <c r="DB155" s="225"/>
      <c r="DC155" s="221" t="s">
        <v>5013</v>
      </c>
      <c r="DD155" s="225"/>
      <c r="DE155" s="225"/>
    </row>
    <row r="156" spans="38:109" hidden="1">
      <c r="AL156" s="219" t="str">
        <f t="shared" si="5"/>
        <v/>
      </c>
      <c r="AM156" s="219" t="str">
        <f t="shared" si="4"/>
        <v/>
      </c>
      <c r="AN156"/>
      <c r="AO156" s="213"/>
      <c r="AP156" s="206">
        <v>154</v>
      </c>
      <c r="AQ156" s="214"/>
      <c r="AR156" s="214"/>
      <c r="AS156" s="214"/>
      <c r="AT156" s="214"/>
      <c r="AU156" s="214"/>
      <c r="AV156" s="214"/>
      <c r="AW156" s="214"/>
      <c r="AX156" s="214"/>
      <c r="AY156" s="214"/>
      <c r="AZ156" s="214"/>
      <c r="BA156" s="214"/>
      <c r="BB156" s="214"/>
      <c r="BC156" s="214"/>
      <c r="BD156" s="214"/>
      <c r="BE156" s="214"/>
      <c r="BF156" s="214"/>
      <c r="BG156" s="214"/>
      <c r="BH156" s="214"/>
      <c r="BI156" s="214"/>
      <c r="BJ156" s="210" t="s">
        <v>5014</v>
      </c>
      <c r="BK156" s="210" t="s">
        <v>5015</v>
      </c>
      <c r="BL156" s="214"/>
      <c r="BM156" s="214"/>
      <c r="BN156" s="214"/>
      <c r="BO156" s="214"/>
      <c r="BP156" s="214"/>
      <c r="BQ156" s="214"/>
      <c r="BR156" s="214"/>
      <c r="BS156" s="214"/>
      <c r="BT156" s="210" t="s">
        <v>5016</v>
      </c>
      <c r="BU156" s="214"/>
      <c r="BV156" s="214"/>
      <c r="BW156" s="213"/>
      <c r="BX156" s="213"/>
      <c r="BY156" s="213"/>
      <c r="BZ156" s="225"/>
      <c r="CA156" s="225"/>
      <c r="CB156" s="225"/>
      <c r="CC156" s="225"/>
      <c r="CD156" s="225"/>
      <c r="CE156" s="225"/>
      <c r="CF156" s="225"/>
      <c r="CG156" s="225"/>
      <c r="CH156" s="225"/>
      <c r="CI156" s="225"/>
      <c r="CJ156" s="225"/>
      <c r="CK156" s="225"/>
      <c r="CL156" s="225"/>
      <c r="CM156" s="225"/>
      <c r="CN156" s="225"/>
      <c r="CO156" s="225"/>
      <c r="CP156" s="225"/>
      <c r="CQ156" s="225"/>
      <c r="CR156" s="225"/>
      <c r="CS156" s="221" t="s">
        <v>5017</v>
      </c>
      <c r="CT156" s="221" t="s">
        <v>5018</v>
      </c>
      <c r="CU156" s="225"/>
      <c r="CV156" s="225"/>
      <c r="CW156" s="225"/>
      <c r="CX156" s="225"/>
      <c r="CY156" s="225"/>
      <c r="CZ156" s="225"/>
      <c r="DA156" s="225"/>
      <c r="DB156" s="225"/>
      <c r="DC156" s="221" t="s">
        <v>5019</v>
      </c>
      <c r="DD156" s="225"/>
      <c r="DE156" s="225"/>
    </row>
    <row r="157" spans="38:109" hidden="1">
      <c r="AL157" s="219" t="str">
        <f t="shared" si="5"/>
        <v/>
      </c>
      <c r="AM157" s="219" t="str">
        <f t="shared" si="4"/>
        <v/>
      </c>
      <c r="AN157"/>
      <c r="AO157" s="213"/>
      <c r="AP157" s="206">
        <v>155</v>
      </c>
      <c r="AQ157" s="214"/>
      <c r="AR157" s="214"/>
      <c r="AS157" s="214"/>
      <c r="AT157" s="214"/>
      <c r="AU157" s="214"/>
      <c r="AV157" s="214"/>
      <c r="AW157" s="214"/>
      <c r="AX157" s="214"/>
      <c r="AY157" s="214"/>
      <c r="AZ157" s="214"/>
      <c r="BA157" s="214"/>
      <c r="BB157" s="214"/>
      <c r="BC157" s="214"/>
      <c r="BD157" s="214"/>
      <c r="BE157" s="214"/>
      <c r="BF157" s="214"/>
      <c r="BG157" s="214"/>
      <c r="BH157" s="214"/>
      <c r="BI157" s="214"/>
      <c r="BJ157" s="210" t="s">
        <v>5020</v>
      </c>
      <c r="BK157" s="210" t="s">
        <v>5021</v>
      </c>
      <c r="BL157" s="214"/>
      <c r="BM157" s="214"/>
      <c r="BN157" s="214"/>
      <c r="BO157" s="214"/>
      <c r="BP157" s="214"/>
      <c r="BQ157" s="214"/>
      <c r="BR157" s="214"/>
      <c r="BS157" s="214"/>
      <c r="BT157" s="210" t="s">
        <v>5022</v>
      </c>
      <c r="BU157" s="214"/>
      <c r="BV157" s="214"/>
      <c r="BW157" s="213"/>
      <c r="BX157" s="213"/>
      <c r="BY157" s="213"/>
      <c r="BZ157" s="225"/>
      <c r="CA157" s="225"/>
      <c r="CB157" s="225"/>
      <c r="CC157" s="225"/>
      <c r="CD157" s="225"/>
      <c r="CE157" s="225"/>
      <c r="CF157" s="225"/>
      <c r="CG157" s="225"/>
      <c r="CH157" s="225"/>
      <c r="CI157" s="225"/>
      <c r="CJ157" s="225"/>
      <c r="CK157" s="225"/>
      <c r="CL157" s="225"/>
      <c r="CM157" s="225"/>
      <c r="CN157" s="225"/>
      <c r="CO157" s="225"/>
      <c r="CP157" s="225"/>
      <c r="CQ157" s="225"/>
      <c r="CR157" s="225"/>
      <c r="CS157" s="221" t="s">
        <v>5023</v>
      </c>
      <c r="CT157" s="221" t="s">
        <v>5024</v>
      </c>
      <c r="CU157" s="225"/>
      <c r="CV157" s="225"/>
      <c r="CW157" s="225"/>
      <c r="CX157" s="225"/>
      <c r="CY157" s="225"/>
      <c r="CZ157" s="225"/>
      <c r="DA157" s="225"/>
      <c r="DB157" s="225"/>
      <c r="DC157" s="221" t="s">
        <v>5025</v>
      </c>
      <c r="DD157" s="225"/>
      <c r="DE157" s="225"/>
    </row>
    <row r="158" spans="38:109" hidden="1">
      <c r="AL158" s="219" t="str">
        <f t="shared" si="5"/>
        <v/>
      </c>
      <c r="AM158" s="219" t="str">
        <f t="shared" si="4"/>
        <v/>
      </c>
      <c r="AN158"/>
      <c r="AO158" s="213"/>
      <c r="AP158" s="206">
        <v>156</v>
      </c>
      <c r="AQ158" s="214"/>
      <c r="AR158" s="214"/>
      <c r="AS158" s="214"/>
      <c r="AT158" s="214"/>
      <c r="AU158" s="214"/>
      <c r="AV158" s="214"/>
      <c r="AW158" s="214"/>
      <c r="AX158" s="214"/>
      <c r="AY158" s="214"/>
      <c r="AZ158" s="214"/>
      <c r="BA158" s="214"/>
      <c r="BB158" s="214"/>
      <c r="BC158" s="214"/>
      <c r="BD158" s="214"/>
      <c r="BE158" s="214"/>
      <c r="BF158" s="214"/>
      <c r="BG158" s="214"/>
      <c r="BH158" s="214"/>
      <c r="BI158" s="214"/>
      <c r="BJ158" s="210" t="s">
        <v>5026</v>
      </c>
      <c r="BK158" s="210" t="s">
        <v>5027</v>
      </c>
      <c r="BL158" s="214"/>
      <c r="BM158" s="214"/>
      <c r="BN158" s="214"/>
      <c r="BO158" s="214"/>
      <c r="BP158" s="214"/>
      <c r="BQ158" s="214"/>
      <c r="BR158" s="214"/>
      <c r="BS158" s="214"/>
      <c r="BT158" s="210" t="s">
        <v>5028</v>
      </c>
      <c r="BU158" s="214"/>
      <c r="BV158" s="214"/>
      <c r="BW158" s="213"/>
      <c r="BX158" s="213"/>
      <c r="BY158" s="213"/>
      <c r="BZ158" s="225"/>
      <c r="CA158" s="225"/>
      <c r="CB158" s="225"/>
      <c r="CC158" s="225"/>
      <c r="CD158" s="225"/>
      <c r="CE158" s="225"/>
      <c r="CF158" s="225"/>
      <c r="CG158" s="225"/>
      <c r="CH158" s="225"/>
      <c r="CI158" s="225"/>
      <c r="CJ158" s="225"/>
      <c r="CK158" s="225"/>
      <c r="CL158" s="225"/>
      <c r="CM158" s="225"/>
      <c r="CN158" s="225"/>
      <c r="CO158" s="225"/>
      <c r="CP158" s="225"/>
      <c r="CQ158" s="225"/>
      <c r="CR158" s="225"/>
      <c r="CS158" s="221" t="s">
        <v>5029</v>
      </c>
      <c r="CT158" s="221" t="s">
        <v>5030</v>
      </c>
      <c r="CU158" s="225"/>
      <c r="CV158" s="225"/>
      <c r="CW158" s="225"/>
      <c r="CX158" s="225"/>
      <c r="CY158" s="225"/>
      <c r="CZ158" s="225"/>
      <c r="DA158" s="225"/>
      <c r="DB158" s="225"/>
      <c r="DC158" s="221" t="s">
        <v>5031</v>
      </c>
      <c r="DD158" s="225"/>
      <c r="DE158" s="225"/>
    </row>
    <row r="159" spans="38:109" hidden="1">
      <c r="AL159" s="219" t="str">
        <f t="shared" si="5"/>
        <v/>
      </c>
      <c r="AM159" s="219" t="str">
        <f t="shared" si="4"/>
        <v/>
      </c>
      <c r="AN159"/>
      <c r="AO159" s="213"/>
      <c r="AP159" s="206">
        <v>157</v>
      </c>
      <c r="AQ159" s="214"/>
      <c r="AR159" s="214"/>
      <c r="AS159" s="214"/>
      <c r="AT159" s="214"/>
      <c r="AU159" s="214"/>
      <c r="AV159" s="214"/>
      <c r="AW159" s="214"/>
      <c r="AX159" s="214"/>
      <c r="AY159" s="214"/>
      <c r="AZ159" s="214"/>
      <c r="BA159" s="214"/>
      <c r="BB159" s="214"/>
      <c r="BC159" s="214"/>
      <c r="BD159" s="214"/>
      <c r="BE159" s="214"/>
      <c r="BF159" s="214"/>
      <c r="BG159" s="214"/>
      <c r="BH159" s="214"/>
      <c r="BI159" s="214"/>
      <c r="BJ159" s="210" t="s">
        <v>5032</v>
      </c>
      <c r="BK159" s="210" t="s">
        <v>5033</v>
      </c>
      <c r="BL159" s="214"/>
      <c r="BM159" s="214"/>
      <c r="BN159" s="214"/>
      <c r="BO159" s="214"/>
      <c r="BP159" s="214"/>
      <c r="BQ159" s="214"/>
      <c r="BR159" s="214"/>
      <c r="BS159" s="214"/>
      <c r="BT159" s="210" t="s">
        <v>5034</v>
      </c>
      <c r="BU159" s="214"/>
      <c r="BV159" s="214"/>
      <c r="BW159" s="213"/>
      <c r="BX159" s="213"/>
      <c r="BY159" s="213"/>
      <c r="BZ159" s="225"/>
      <c r="CA159" s="225"/>
      <c r="CB159" s="225"/>
      <c r="CC159" s="225"/>
      <c r="CD159" s="225"/>
      <c r="CE159" s="225"/>
      <c r="CF159" s="225"/>
      <c r="CG159" s="225"/>
      <c r="CH159" s="225"/>
      <c r="CI159" s="225"/>
      <c r="CJ159" s="225"/>
      <c r="CK159" s="225"/>
      <c r="CL159" s="225"/>
      <c r="CM159" s="225"/>
      <c r="CN159" s="225"/>
      <c r="CO159" s="225"/>
      <c r="CP159" s="225"/>
      <c r="CQ159" s="225"/>
      <c r="CR159" s="225"/>
      <c r="CS159" s="221" t="s">
        <v>5035</v>
      </c>
      <c r="CT159" s="221" t="s">
        <v>5036</v>
      </c>
      <c r="CU159" s="225"/>
      <c r="CV159" s="225"/>
      <c r="CW159" s="225"/>
      <c r="CX159" s="225"/>
      <c r="CY159" s="225"/>
      <c r="CZ159" s="225"/>
      <c r="DA159" s="225"/>
      <c r="DB159" s="225"/>
      <c r="DC159" s="221" t="s">
        <v>5037</v>
      </c>
      <c r="DD159" s="225"/>
      <c r="DE159" s="225"/>
    </row>
    <row r="160" spans="38:109" hidden="1">
      <c r="AL160" s="219" t="str">
        <f t="shared" si="5"/>
        <v/>
      </c>
      <c r="AM160" s="219" t="str">
        <f t="shared" si="4"/>
        <v/>
      </c>
      <c r="AN160"/>
      <c r="AO160" s="213"/>
      <c r="AP160" s="206">
        <v>158</v>
      </c>
      <c r="AQ160" s="214"/>
      <c r="AR160" s="214"/>
      <c r="AS160" s="214"/>
      <c r="AT160" s="214"/>
      <c r="AU160" s="214"/>
      <c r="AV160" s="214"/>
      <c r="AW160" s="214"/>
      <c r="AX160" s="214"/>
      <c r="AY160" s="214"/>
      <c r="AZ160" s="214"/>
      <c r="BA160" s="214"/>
      <c r="BB160" s="214"/>
      <c r="BC160" s="214"/>
      <c r="BD160" s="214"/>
      <c r="BE160" s="214"/>
      <c r="BF160" s="214"/>
      <c r="BG160" s="214"/>
      <c r="BH160" s="214"/>
      <c r="BI160" s="214"/>
      <c r="BJ160" s="210" t="s">
        <v>5038</v>
      </c>
      <c r="BK160" s="210" t="s">
        <v>5039</v>
      </c>
      <c r="BL160" s="214"/>
      <c r="BM160" s="214"/>
      <c r="BN160" s="214"/>
      <c r="BO160" s="214"/>
      <c r="BP160" s="214"/>
      <c r="BQ160" s="214"/>
      <c r="BR160" s="214"/>
      <c r="BS160" s="214"/>
      <c r="BT160" s="210" t="s">
        <v>5040</v>
      </c>
      <c r="BU160" s="214"/>
      <c r="BV160" s="214"/>
      <c r="BW160" s="213"/>
      <c r="BX160" s="213"/>
      <c r="BY160" s="213"/>
      <c r="BZ160" s="225"/>
      <c r="CA160" s="225"/>
      <c r="CB160" s="225"/>
      <c r="CC160" s="225"/>
      <c r="CD160" s="225"/>
      <c r="CE160" s="225"/>
      <c r="CF160" s="225"/>
      <c r="CG160" s="225"/>
      <c r="CH160" s="225"/>
      <c r="CI160" s="225"/>
      <c r="CJ160" s="225"/>
      <c r="CK160" s="225"/>
      <c r="CL160" s="225"/>
      <c r="CM160" s="225"/>
      <c r="CN160" s="225"/>
      <c r="CO160" s="225"/>
      <c r="CP160" s="225"/>
      <c r="CQ160" s="225"/>
      <c r="CR160" s="225"/>
      <c r="CS160" s="221" t="s">
        <v>5041</v>
      </c>
      <c r="CT160" s="221" t="s">
        <v>5042</v>
      </c>
      <c r="CU160" s="225"/>
      <c r="CV160" s="225"/>
      <c r="CW160" s="225"/>
      <c r="CX160" s="225"/>
      <c r="CY160" s="225"/>
      <c r="CZ160" s="225"/>
      <c r="DA160" s="225"/>
      <c r="DB160" s="225"/>
      <c r="DC160" s="221" t="s">
        <v>5043</v>
      </c>
      <c r="DD160" s="225"/>
      <c r="DE160" s="225"/>
    </row>
    <row r="161" spans="38:109" hidden="1">
      <c r="AL161" s="219" t="str">
        <f t="shared" si="5"/>
        <v/>
      </c>
      <c r="AM161" s="219" t="str">
        <f t="shared" si="4"/>
        <v/>
      </c>
      <c r="AN161"/>
      <c r="AO161" s="213"/>
      <c r="AP161" s="206">
        <v>159</v>
      </c>
      <c r="AQ161" s="214"/>
      <c r="AR161" s="214"/>
      <c r="AS161" s="214"/>
      <c r="AT161" s="214"/>
      <c r="AU161" s="214"/>
      <c r="AV161" s="214"/>
      <c r="AW161" s="214"/>
      <c r="AX161" s="214"/>
      <c r="AY161" s="214"/>
      <c r="AZ161" s="214"/>
      <c r="BA161" s="214"/>
      <c r="BB161" s="214"/>
      <c r="BC161" s="214"/>
      <c r="BD161" s="214"/>
      <c r="BE161" s="214"/>
      <c r="BF161" s="214"/>
      <c r="BG161" s="214"/>
      <c r="BH161" s="214"/>
      <c r="BI161" s="214"/>
      <c r="BJ161" s="210" t="s">
        <v>5044</v>
      </c>
      <c r="BK161" s="210" t="s">
        <v>5045</v>
      </c>
      <c r="BL161" s="214"/>
      <c r="BM161" s="214"/>
      <c r="BN161" s="214"/>
      <c r="BO161" s="214"/>
      <c r="BP161" s="214"/>
      <c r="BQ161" s="214"/>
      <c r="BR161" s="214"/>
      <c r="BS161" s="214"/>
      <c r="BT161" s="210" t="s">
        <v>5046</v>
      </c>
      <c r="BU161" s="214"/>
      <c r="BV161" s="214"/>
      <c r="BW161" s="213"/>
      <c r="BX161" s="213"/>
      <c r="BY161" s="213"/>
      <c r="BZ161" s="225"/>
      <c r="CA161" s="225"/>
      <c r="CB161" s="225"/>
      <c r="CC161" s="225"/>
      <c r="CD161" s="225"/>
      <c r="CE161" s="225"/>
      <c r="CF161" s="225"/>
      <c r="CG161" s="225"/>
      <c r="CH161" s="225"/>
      <c r="CI161" s="225"/>
      <c r="CJ161" s="225"/>
      <c r="CK161" s="225"/>
      <c r="CL161" s="225"/>
      <c r="CM161" s="225"/>
      <c r="CN161" s="225"/>
      <c r="CO161" s="225"/>
      <c r="CP161" s="225"/>
      <c r="CQ161" s="225"/>
      <c r="CR161" s="225"/>
      <c r="CS161" s="221" t="s">
        <v>5047</v>
      </c>
      <c r="CT161" s="221" t="s">
        <v>5048</v>
      </c>
      <c r="CU161" s="225"/>
      <c r="CV161" s="225"/>
      <c r="CW161" s="225"/>
      <c r="CX161" s="225"/>
      <c r="CY161" s="225"/>
      <c r="CZ161" s="225"/>
      <c r="DA161" s="225"/>
      <c r="DB161" s="225"/>
      <c r="DC161" s="221" t="s">
        <v>5049</v>
      </c>
      <c r="DD161" s="225"/>
      <c r="DE161" s="225"/>
    </row>
    <row r="162" spans="38:109" hidden="1">
      <c r="AL162" s="219" t="str">
        <f t="shared" si="5"/>
        <v/>
      </c>
      <c r="AM162" s="219" t="str">
        <f t="shared" si="4"/>
        <v/>
      </c>
      <c r="AN162"/>
      <c r="AO162" s="213"/>
      <c r="AP162" s="206">
        <v>160</v>
      </c>
      <c r="AQ162" s="214"/>
      <c r="AR162" s="214"/>
      <c r="AS162" s="214"/>
      <c r="AT162" s="214"/>
      <c r="AU162" s="214"/>
      <c r="AV162" s="214"/>
      <c r="AW162" s="214"/>
      <c r="AX162" s="214"/>
      <c r="AY162" s="214"/>
      <c r="AZ162" s="214"/>
      <c r="BA162" s="214"/>
      <c r="BB162" s="214"/>
      <c r="BC162" s="214"/>
      <c r="BD162" s="214"/>
      <c r="BE162" s="214"/>
      <c r="BF162" s="214"/>
      <c r="BG162" s="214"/>
      <c r="BH162" s="214"/>
      <c r="BI162" s="214"/>
      <c r="BJ162" s="210" t="s">
        <v>5050</v>
      </c>
      <c r="BK162" s="210" t="s">
        <v>5051</v>
      </c>
      <c r="BL162" s="214"/>
      <c r="BM162" s="214"/>
      <c r="BN162" s="214"/>
      <c r="BO162" s="214"/>
      <c r="BP162" s="214"/>
      <c r="BQ162" s="214"/>
      <c r="BR162" s="214"/>
      <c r="BS162" s="214"/>
      <c r="BT162" s="210" t="s">
        <v>5052</v>
      </c>
      <c r="BU162" s="214"/>
      <c r="BV162" s="214"/>
      <c r="BW162" s="213"/>
      <c r="BX162" s="213"/>
      <c r="BY162" s="213"/>
      <c r="BZ162" s="225"/>
      <c r="CA162" s="225"/>
      <c r="CB162" s="225"/>
      <c r="CC162" s="225"/>
      <c r="CD162" s="225"/>
      <c r="CE162" s="225"/>
      <c r="CF162" s="225"/>
      <c r="CG162" s="225"/>
      <c r="CH162" s="225"/>
      <c r="CI162" s="225"/>
      <c r="CJ162" s="225"/>
      <c r="CK162" s="225"/>
      <c r="CL162" s="225"/>
      <c r="CM162" s="225"/>
      <c r="CN162" s="225"/>
      <c r="CO162" s="225"/>
      <c r="CP162" s="225"/>
      <c r="CQ162" s="225"/>
      <c r="CR162" s="225"/>
      <c r="CS162" s="221" t="s">
        <v>5053</v>
      </c>
      <c r="CT162" s="221" t="s">
        <v>5054</v>
      </c>
      <c r="CU162" s="225"/>
      <c r="CV162" s="225"/>
      <c r="CW162" s="225"/>
      <c r="CX162" s="225"/>
      <c r="CY162" s="225"/>
      <c r="CZ162" s="225"/>
      <c r="DA162" s="225"/>
      <c r="DB162" s="225"/>
      <c r="DC162" s="221" t="s">
        <v>5055</v>
      </c>
      <c r="DD162" s="225"/>
      <c r="DE162" s="225"/>
    </row>
    <row r="163" spans="38:109" hidden="1">
      <c r="AL163" s="219" t="str">
        <f t="shared" si="5"/>
        <v/>
      </c>
      <c r="AM163" s="219" t="str">
        <f t="shared" si="4"/>
        <v/>
      </c>
      <c r="AN163"/>
      <c r="AO163" s="213"/>
      <c r="AP163" s="206">
        <v>161</v>
      </c>
      <c r="AQ163" s="214"/>
      <c r="AR163" s="214"/>
      <c r="AS163" s="214"/>
      <c r="AT163" s="214"/>
      <c r="AU163" s="214"/>
      <c r="AV163" s="214"/>
      <c r="AW163" s="214"/>
      <c r="AX163" s="214"/>
      <c r="AY163" s="214"/>
      <c r="AZ163" s="214"/>
      <c r="BA163" s="214"/>
      <c r="BB163" s="214"/>
      <c r="BC163" s="214"/>
      <c r="BD163" s="214"/>
      <c r="BE163" s="214"/>
      <c r="BF163" s="214"/>
      <c r="BG163" s="214"/>
      <c r="BH163" s="214"/>
      <c r="BI163" s="214"/>
      <c r="BJ163" s="210" t="s">
        <v>5056</v>
      </c>
      <c r="BK163" s="210" t="s">
        <v>5057</v>
      </c>
      <c r="BL163" s="214"/>
      <c r="BM163" s="214"/>
      <c r="BN163" s="214"/>
      <c r="BO163" s="214"/>
      <c r="BP163" s="214"/>
      <c r="BQ163" s="214"/>
      <c r="BR163" s="214"/>
      <c r="BS163" s="214"/>
      <c r="BT163" s="210" t="s">
        <v>5058</v>
      </c>
      <c r="BU163" s="214"/>
      <c r="BV163" s="214"/>
      <c r="BW163" s="213"/>
      <c r="BX163" s="213"/>
      <c r="BY163" s="213"/>
      <c r="BZ163" s="225"/>
      <c r="CA163" s="225"/>
      <c r="CB163" s="225"/>
      <c r="CC163" s="225"/>
      <c r="CD163" s="225"/>
      <c r="CE163" s="225"/>
      <c r="CF163" s="225"/>
      <c r="CG163" s="225"/>
      <c r="CH163" s="225"/>
      <c r="CI163" s="225"/>
      <c r="CJ163" s="225"/>
      <c r="CK163" s="225"/>
      <c r="CL163" s="225"/>
      <c r="CM163" s="225"/>
      <c r="CN163" s="225"/>
      <c r="CO163" s="225"/>
      <c r="CP163" s="225"/>
      <c r="CQ163" s="225"/>
      <c r="CR163" s="225"/>
      <c r="CS163" s="221" t="s">
        <v>5059</v>
      </c>
      <c r="CT163" s="221" t="s">
        <v>5060</v>
      </c>
      <c r="CU163" s="225"/>
      <c r="CV163" s="225"/>
      <c r="CW163" s="225"/>
      <c r="CX163" s="225"/>
      <c r="CY163" s="225"/>
      <c r="CZ163" s="225"/>
      <c r="DA163" s="225"/>
      <c r="DB163" s="225"/>
      <c r="DC163" s="221" t="s">
        <v>5061</v>
      </c>
      <c r="DD163" s="225"/>
      <c r="DE163" s="225"/>
    </row>
    <row r="164" spans="38:109" hidden="1">
      <c r="AL164" s="219" t="str">
        <f t="shared" si="5"/>
        <v/>
      </c>
      <c r="AM164" s="219" t="str">
        <f t="shared" si="4"/>
        <v/>
      </c>
      <c r="AN164"/>
      <c r="AO164" s="213"/>
      <c r="AP164" s="206">
        <v>162</v>
      </c>
      <c r="AQ164" s="214"/>
      <c r="AR164" s="214"/>
      <c r="AS164" s="214"/>
      <c r="AT164" s="214"/>
      <c r="AU164" s="214"/>
      <c r="AV164" s="214"/>
      <c r="AW164" s="214"/>
      <c r="AX164" s="214"/>
      <c r="AY164" s="214"/>
      <c r="AZ164" s="214"/>
      <c r="BA164" s="214"/>
      <c r="BB164" s="214"/>
      <c r="BC164" s="214"/>
      <c r="BD164" s="214"/>
      <c r="BE164" s="214"/>
      <c r="BF164" s="214"/>
      <c r="BG164" s="214"/>
      <c r="BH164" s="214"/>
      <c r="BI164" s="214"/>
      <c r="BJ164" s="210" t="s">
        <v>5062</v>
      </c>
      <c r="BK164" s="210" t="s">
        <v>5063</v>
      </c>
      <c r="BL164" s="214"/>
      <c r="BM164" s="214"/>
      <c r="BN164" s="214"/>
      <c r="BO164" s="214"/>
      <c r="BP164" s="214"/>
      <c r="BQ164" s="214"/>
      <c r="BR164" s="214"/>
      <c r="BS164" s="214"/>
      <c r="BT164" s="210" t="s">
        <v>5064</v>
      </c>
      <c r="BU164" s="214"/>
      <c r="BV164" s="214"/>
      <c r="BW164" s="213"/>
      <c r="BX164" s="213"/>
      <c r="BY164" s="213"/>
      <c r="BZ164" s="225"/>
      <c r="CA164" s="225"/>
      <c r="CB164" s="225"/>
      <c r="CC164" s="225"/>
      <c r="CD164" s="225"/>
      <c r="CE164" s="225"/>
      <c r="CF164" s="225"/>
      <c r="CG164" s="225"/>
      <c r="CH164" s="225"/>
      <c r="CI164" s="225"/>
      <c r="CJ164" s="225"/>
      <c r="CK164" s="225"/>
      <c r="CL164" s="225"/>
      <c r="CM164" s="225"/>
      <c r="CN164" s="225"/>
      <c r="CO164" s="225"/>
      <c r="CP164" s="225"/>
      <c r="CQ164" s="225"/>
      <c r="CR164" s="225"/>
      <c r="CS164" s="221" t="s">
        <v>5065</v>
      </c>
      <c r="CT164" s="221" t="s">
        <v>5066</v>
      </c>
      <c r="CU164" s="225"/>
      <c r="CV164" s="225"/>
      <c r="CW164" s="225"/>
      <c r="CX164" s="225"/>
      <c r="CY164" s="225"/>
      <c r="CZ164" s="225"/>
      <c r="DA164" s="225"/>
      <c r="DB164" s="225"/>
      <c r="DC164" s="221" t="s">
        <v>5067</v>
      </c>
      <c r="DD164" s="225"/>
      <c r="DE164" s="225"/>
    </row>
    <row r="165" spans="38:109" hidden="1">
      <c r="AL165" s="219" t="str">
        <f t="shared" si="5"/>
        <v/>
      </c>
      <c r="AM165" s="219" t="str">
        <f t="shared" si="4"/>
        <v/>
      </c>
      <c r="AN165"/>
      <c r="AO165" s="213"/>
      <c r="AP165" s="206">
        <v>163</v>
      </c>
      <c r="AQ165" s="214"/>
      <c r="AR165" s="214"/>
      <c r="AS165" s="214"/>
      <c r="AT165" s="214"/>
      <c r="AU165" s="214"/>
      <c r="AV165" s="214"/>
      <c r="AW165" s="214"/>
      <c r="AX165" s="214"/>
      <c r="AY165" s="214"/>
      <c r="AZ165" s="214"/>
      <c r="BA165" s="214"/>
      <c r="BB165" s="214"/>
      <c r="BC165" s="214"/>
      <c r="BD165" s="214"/>
      <c r="BE165" s="214"/>
      <c r="BF165" s="214"/>
      <c r="BG165" s="214"/>
      <c r="BH165" s="214"/>
      <c r="BI165" s="214"/>
      <c r="BJ165" s="210" t="s">
        <v>5068</v>
      </c>
      <c r="BK165" s="210" t="s">
        <v>5069</v>
      </c>
      <c r="BL165" s="214"/>
      <c r="BM165" s="214"/>
      <c r="BN165" s="214"/>
      <c r="BO165" s="214"/>
      <c r="BP165" s="214"/>
      <c r="BQ165" s="214"/>
      <c r="BR165" s="214"/>
      <c r="BS165" s="214"/>
      <c r="BT165" s="210" t="s">
        <v>5070</v>
      </c>
      <c r="BU165" s="214"/>
      <c r="BV165" s="214"/>
      <c r="BW165" s="213"/>
      <c r="BX165" s="213"/>
      <c r="BY165" s="213"/>
      <c r="BZ165" s="225"/>
      <c r="CA165" s="225"/>
      <c r="CB165" s="225"/>
      <c r="CC165" s="225"/>
      <c r="CD165" s="225"/>
      <c r="CE165" s="225"/>
      <c r="CF165" s="225"/>
      <c r="CG165" s="225"/>
      <c r="CH165" s="225"/>
      <c r="CI165" s="225"/>
      <c r="CJ165" s="225"/>
      <c r="CK165" s="225"/>
      <c r="CL165" s="225"/>
      <c r="CM165" s="225"/>
      <c r="CN165" s="225"/>
      <c r="CO165" s="225"/>
      <c r="CP165" s="225"/>
      <c r="CQ165" s="225"/>
      <c r="CR165" s="225"/>
      <c r="CS165" s="221" t="s">
        <v>5071</v>
      </c>
      <c r="CT165" s="221" t="s">
        <v>5072</v>
      </c>
      <c r="CU165" s="225"/>
      <c r="CV165" s="225"/>
      <c r="CW165" s="225"/>
      <c r="CX165" s="225"/>
      <c r="CY165" s="225"/>
      <c r="CZ165" s="225"/>
      <c r="DA165" s="225"/>
      <c r="DB165" s="225"/>
      <c r="DC165" s="221" t="s">
        <v>5073</v>
      </c>
      <c r="DD165" s="225"/>
      <c r="DE165" s="225"/>
    </row>
    <row r="166" spans="38:109" hidden="1">
      <c r="AL166" s="219" t="str">
        <f t="shared" si="5"/>
        <v/>
      </c>
      <c r="AM166" s="219" t="str">
        <f t="shared" si="4"/>
        <v/>
      </c>
      <c r="AN166"/>
      <c r="AO166" s="213"/>
      <c r="AP166" s="206">
        <v>164</v>
      </c>
      <c r="AQ166" s="214"/>
      <c r="AR166" s="214"/>
      <c r="AS166" s="214"/>
      <c r="AT166" s="214"/>
      <c r="AU166" s="214"/>
      <c r="AV166" s="214"/>
      <c r="AW166" s="214"/>
      <c r="AX166" s="214"/>
      <c r="AY166" s="214"/>
      <c r="AZ166" s="214"/>
      <c r="BA166" s="214"/>
      <c r="BB166" s="214"/>
      <c r="BC166" s="214"/>
      <c r="BD166" s="214"/>
      <c r="BE166" s="214"/>
      <c r="BF166" s="214"/>
      <c r="BG166" s="214"/>
      <c r="BH166" s="214"/>
      <c r="BI166" s="214"/>
      <c r="BJ166" s="210" t="s">
        <v>5074</v>
      </c>
      <c r="BK166" s="210" t="s">
        <v>5075</v>
      </c>
      <c r="BL166" s="214"/>
      <c r="BM166" s="214"/>
      <c r="BN166" s="214"/>
      <c r="BO166" s="214"/>
      <c r="BP166" s="214"/>
      <c r="BQ166" s="214"/>
      <c r="BR166" s="214"/>
      <c r="BS166" s="214"/>
      <c r="BT166" s="210" t="s">
        <v>5076</v>
      </c>
      <c r="BU166" s="214"/>
      <c r="BV166" s="214"/>
      <c r="BW166" s="213"/>
      <c r="BX166" s="213"/>
      <c r="BY166" s="213"/>
      <c r="BZ166" s="225"/>
      <c r="CA166" s="225"/>
      <c r="CB166" s="225"/>
      <c r="CC166" s="225"/>
      <c r="CD166" s="225"/>
      <c r="CE166" s="225"/>
      <c r="CF166" s="225"/>
      <c r="CG166" s="225"/>
      <c r="CH166" s="225"/>
      <c r="CI166" s="225"/>
      <c r="CJ166" s="225"/>
      <c r="CK166" s="225"/>
      <c r="CL166" s="225"/>
      <c r="CM166" s="225"/>
      <c r="CN166" s="225"/>
      <c r="CO166" s="225"/>
      <c r="CP166" s="225"/>
      <c r="CQ166" s="225"/>
      <c r="CR166" s="225"/>
      <c r="CS166" s="221" t="s">
        <v>5077</v>
      </c>
      <c r="CT166" s="221" t="s">
        <v>5078</v>
      </c>
      <c r="CU166" s="225"/>
      <c r="CV166" s="225"/>
      <c r="CW166" s="225"/>
      <c r="CX166" s="225"/>
      <c r="CY166" s="225"/>
      <c r="CZ166" s="225"/>
      <c r="DA166" s="225"/>
      <c r="DB166" s="225"/>
      <c r="DC166" s="221" t="s">
        <v>5079</v>
      </c>
      <c r="DD166" s="225"/>
      <c r="DE166" s="225"/>
    </row>
    <row r="167" spans="38:109" hidden="1">
      <c r="AL167" s="219" t="str">
        <f t="shared" si="5"/>
        <v/>
      </c>
      <c r="AM167" s="219" t="str">
        <f t="shared" si="4"/>
        <v/>
      </c>
      <c r="AN167"/>
      <c r="AO167" s="213"/>
      <c r="AP167" s="206">
        <v>165</v>
      </c>
      <c r="AQ167" s="214"/>
      <c r="AR167" s="214"/>
      <c r="AS167" s="214"/>
      <c r="AT167" s="214"/>
      <c r="AU167" s="214"/>
      <c r="AV167" s="214"/>
      <c r="AW167" s="214"/>
      <c r="AX167" s="214"/>
      <c r="AY167" s="214"/>
      <c r="AZ167" s="214"/>
      <c r="BA167" s="214"/>
      <c r="BB167" s="214"/>
      <c r="BC167" s="214"/>
      <c r="BD167" s="214"/>
      <c r="BE167" s="214"/>
      <c r="BF167" s="214"/>
      <c r="BG167" s="214"/>
      <c r="BH167" s="214"/>
      <c r="BI167" s="214"/>
      <c r="BJ167" s="210" t="s">
        <v>5080</v>
      </c>
      <c r="BK167" s="210" t="s">
        <v>5081</v>
      </c>
      <c r="BL167" s="214"/>
      <c r="BM167" s="214"/>
      <c r="BN167" s="214"/>
      <c r="BO167" s="214"/>
      <c r="BP167" s="214"/>
      <c r="BQ167" s="214"/>
      <c r="BR167" s="214"/>
      <c r="BS167" s="214"/>
      <c r="BT167" s="210" t="s">
        <v>5082</v>
      </c>
      <c r="BU167" s="214"/>
      <c r="BV167" s="214"/>
      <c r="BW167" s="213"/>
      <c r="BX167" s="213"/>
      <c r="BY167" s="213"/>
      <c r="BZ167" s="225"/>
      <c r="CA167" s="225"/>
      <c r="CB167" s="225"/>
      <c r="CC167" s="225"/>
      <c r="CD167" s="225"/>
      <c r="CE167" s="225"/>
      <c r="CF167" s="225"/>
      <c r="CG167" s="225"/>
      <c r="CH167" s="225"/>
      <c r="CI167" s="225"/>
      <c r="CJ167" s="225"/>
      <c r="CK167" s="225"/>
      <c r="CL167" s="225"/>
      <c r="CM167" s="225"/>
      <c r="CN167" s="225"/>
      <c r="CO167" s="225"/>
      <c r="CP167" s="225"/>
      <c r="CQ167" s="225"/>
      <c r="CR167" s="225"/>
      <c r="CS167" s="221" t="s">
        <v>5083</v>
      </c>
      <c r="CT167" s="221" t="s">
        <v>5084</v>
      </c>
      <c r="CU167" s="225"/>
      <c r="CV167" s="225"/>
      <c r="CW167" s="225"/>
      <c r="CX167" s="225"/>
      <c r="CY167" s="225"/>
      <c r="CZ167" s="225"/>
      <c r="DA167" s="225"/>
      <c r="DB167" s="225"/>
      <c r="DC167" s="221" t="s">
        <v>5085</v>
      </c>
      <c r="DD167" s="225"/>
      <c r="DE167" s="225"/>
    </row>
    <row r="168" spans="38:109" hidden="1">
      <c r="AL168" s="219" t="str">
        <f t="shared" si="5"/>
        <v/>
      </c>
      <c r="AM168" s="219" t="str">
        <f t="shared" si="4"/>
        <v/>
      </c>
      <c r="AN168"/>
      <c r="AO168" s="213"/>
      <c r="AP168" s="206">
        <v>166</v>
      </c>
      <c r="AQ168" s="214"/>
      <c r="AR168" s="214"/>
      <c r="AS168" s="214"/>
      <c r="AT168" s="214"/>
      <c r="AU168" s="214"/>
      <c r="AV168" s="214"/>
      <c r="AW168" s="214"/>
      <c r="AX168" s="214"/>
      <c r="AY168" s="214"/>
      <c r="AZ168" s="214"/>
      <c r="BA168" s="214"/>
      <c r="BB168" s="214"/>
      <c r="BC168" s="214"/>
      <c r="BD168" s="214"/>
      <c r="BE168" s="214"/>
      <c r="BF168" s="214"/>
      <c r="BG168" s="214"/>
      <c r="BH168" s="214"/>
      <c r="BI168" s="214"/>
      <c r="BJ168" s="210" t="s">
        <v>5086</v>
      </c>
      <c r="BK168" s="210" t="s">
        <v>5087</v>
      </c>
      <c r="BL168" s="214"/>
      <c r="BM168" s="214"/>
      <c r="BN168" s="214"/>
      <c r="BO168" s="214"/>
      <c r="BP168" s="214"/>
      <c r="BQ168" s="214"/>
      <c r="BR168" s="214"/>
      <c r="BS168" s="214"/>
      <c r="BT168" s="210" t="s">
        <v>5088</v>
      </c>
      <c r="BU168" s="214"/>
      <c r="BV168" s="214"/>
      <c r="BW168" s="213"/>
      <c r="BX168" s="213"/>
      <c r="BY168" s="213"/>
      <c r="BZ168" s="225"/>
      <c r="CA168" s="225"/>
      <c r="CB168" s="225"/>
      <c r="CC168" s="225"/>
      <c r="CD168" s="225"/>
      <c r="CE168" s="225"/>
      <c r="CF168" s="225"/>
      <c r="CG168" s="225"/>
      <c r="CH168" s="225"/>
      <c r="CI168" s="225"/>
      <c r="CJ168" s="225"/>
      <c r="CK168" s="225"/>
      <c r="CL168" s="225"/>
      <c r="CM168" s="225"/>
      <c r="CN168" s="225"/>
      <c r="CO168" s="225"/>
      <c r="CP168" s="225"/>
      <c r="CQ168" s="225"/>
      <c r="CR168" s="225"/>
      <c r="CS168" s="221" t="s">
        <v>5089</v>
      </c>
      <c r="CT168" s="221" t="s">
        <v>5090</v>
      </c>
      <c r="CU168" s="225"/>
      <c r="CV168" s="225"/>
      <c r="CW168" s="225"/>
      <c r="CX168" s="225"/>
      <c r="CY168" s="225"/>
      <c r="CZ168" s="225"/>
      <c r="DA168" s="225"/>
      <c r="DB168" s="225"/>
      <c r="DC168" s="221" t="s">
        <v>5091</v>
      </c>
      <c r="DD168" s="225"/>
      <c r="DE168" s="225"/>
    </row>
    <row r="169" spans="38:109" hidden="1">
      <c r="AL169" s="219" t="str">
        <f t="shared" si="5"/>
        <v/>
      </c>
      <c r="AM169" s="219" t="str">
        <f t="shared" si="4"/>
        <v/>
      </c>
      <c r="AN169"/>
      <c r="AO169" s="213"/>
      <c r="AP169" s="206">
        <v>167</v>
      </c>
      <c r="AQ169" s="214"/>
      <c r="AR169" s="214"/>
      <c r="AS169" s="214"/>
      <c r="AT169" s="214"/>
      <c r="AU169" s="214"/>
      <c r="AV169" s="214"/>
      <c r="AW169" s="214"/>
      <c r="AX169" s="214"/>
      <c r="AY169" s="214"/>
      <c r="AZ169" s="214"/>
      <c r="BA169" s="214"/>
      <c r="BB169" s="214"/>
      <c r="BC169" s="214"/>
      <c r="BD169" s="214"/>
      <c r="BE169" s="214"/>
      <c r="BF169" s="214"/>
      <c r="BG169" s="214"/>
      <c r="BH169" s="214"/>
      <c r="BI169" s="214"/>
      <c r="BJ169" s="210" t="s">
        <v>5092</v>
      </c>
      <c r="BK169" s="210" t="s">
        <v>5093</v>
      </c>
      <c r="BL169" s="214"/>
      <c r="BM169" s="214"/>
      <c r="BN169" s="214"/>
      <c r="BO169" s="214"/>
      <c r="BP169" s="214"/>
      <c r="BQ169" s="214"/>
      <c r="BR169" s="214"/>
      <c r="BS169" s="214"/>
      <c r="BT169" s="210" t="s">
        <v>5094</v>
      </c>
      <c r="BU169" s="214"/>
      <c r="BV169" s="214"/>
      <c r="BW169" s="213"/>
      <c r="BX169" s="213"/>
      <c r="BY169" s="213"/>
      <c r="BZ169" s="225"/>
      <c r="CA169" s="225"/>
      <c r="CB169" s="225"/>
      <c r="CC169" s="225"/>
      <c r="CD169" s="225"/>
      <c r="CE169" s="225"/>
      <c r="CF169" s="225"/>
      <c r="CG169" s="225"/>
      <c r="CH169" s="225"/>
      <c r="CI169" s="225"/>
      <c r="CJ169" s="225"/>
      <c r="CK169" s="225"/>
      <c r="CL169" s="225"/>
      <c r="CM169" s="225"/>
      <c r="CN169" s="225"/>
      <c r="CO169" s="225"/>
      <c r="CP169" s="225"/>
      <c r="CQ169" s="225"/>
      <c r="CR169" s="225"/>
      <c r="CS169" s="221" t="s">
        <v>5095</v>
      </c>
      <c r="CT169" s="221" t="s">
        <v>5096</v>
      </c>
      <c r="CU169" s="225"/>
      <c r="CV169" s="225"/>
      <c r="CW169" s="225"/>
      <c r="CX169" s="225"/>
      <c r="CY169" s="225"/>
      <c r="CZ169" s="225"/>
      <c r="DA169" s="225"/>
      <c r="DB169" s="225"/>
      <c r="DC169" s="221" t="s">
        <v>5097</v>
      </c>
      <c r="DD169" s="225"/>
      <c r="DE169" s="225"/>
    </row>
    <row r="170" spans="38:109" hidden="1">
      <c r="AL170" s="219" t="str">
        <f t="shared" si="5"/>
        <v/>
      </c>
      <c r="AM170" s="219" t="str">
        <f t="shared" si="4"/>
        <v/>
      </c>
      <c r="AN170"/>
      <c r="AO170" s="213"/>
      <c r="AP170" s="206">
        <v>168</v>
      </c>
      <c r="AQ170" s="214"/>
      <c r="AR170" s="214"/>
      <c r="AS170" s="214"/>
      <c r="AT170" s="214"/>
      <c r="AU170" s="214"/>
      <c r="AV170" s="214"/>
      <c r="AW170" s="214"/>
      <c r="AX170" s="214"/>
      <c r="AY170" s="214"/>
      <c r="AZ170" s="214"/>
      <c r="BA170" s="214"/>
      <c r="BB170" s="214"/>
      <c r="BC170" s="214"/>
      <c r="BD170" s="214"/>
      <c r="BE170" s="214"/>
      <c r="BF170" s="214"/>
      <c r="BG170" s="214"/>
      <c r="BH170" s="214"/>
      <c r="BI170" s="214"/>
      <c r="BJ170" s="210" t="s">
        <v>5098</v>
      </c>
      <c r="BK170" s="210" t="s">
        <v>5099</v>
      </c>
      <c r="BL170" s="214"/>
      <c r="BM170" s="214"/>
      <c r="BN170" s="214"/>
      <c r="BO170" s="214"/>
      <c r="BP170" s="214"/>
      <c r="BQ170" s="214"/>
      <c r="BR170" s="214"/>
      <c r="BS170" s="214"/>
      <c r="BT170" s="210" t="s">
        <v>5100</v>
      </c>
      <c r="BU170" s="214"/>
      <c r="BV170" s="214"/>
      <c r="BW170" s="213"/>
      <c r="BX170" s="213"/>
      <c r="BY170" s="213"/>
      <c r="BZ170" s="225"/>
      <c r="CA170" s="225"/>
      <c r="CB170" s="225"/>
      <c r="CC170" s="225"/>
      <c r="CD170" s="225"/>
      <c r="CE170" s="225"/>
      <c r="CF170" s="225"/>
      <c r="CG170" s="225"/>
      <c r="CH170" s="225"/>
      <c r="CI170" s="225"/>
      <c r="CJ170" s="225"/>
      <c r="CK170" s="225"/>
      <c r="CL170" s="225"/>
      <c r="CM170" s="225"/>
      <c r="CN170" s="225"/>
      <c r="CO170" s="225"/>
      <c r="CP170" s="225"/>
      <c r="CQ170" s="225"/>
      <c r="CR170" s="225"/>
      <c r="CS170" s="221" t="s">
        <v>5101</v>
      </c>
      <c r="CT170" s="221" t="s">
        <v>5102</v>
      </c>
      <c r="CU170" s="225"/>
      <c r="CV170" s="225"/>
      <c r="CW170" s="225"/>
      <c r="CX170" s="225"/>
      <c r="CY170" s="225"/>
      <c r="CZ170" s="225"/>
      <c r="DA170" s="225"/>
      <c r="DB170" s="225"/>
      <c r="DC170" s="221" t="s">
        <v>5102</v>
      </c>
      <c r="DD170" s="225"/>
      <c r="DE170" s="225"/>
    </row>
    <row r="171" spans="38:109" hidden="1">
      <c r="AL171" s="219" t="str">
        <f t="shared" si="5"/>
        <v/>
      </c>
      <c r="AM171" s="219" t="str">
        <f t="shared" si="4"/>
        <v/>
      </c>
      <c r="AN171"/>
      <c r="AO171" s="213"/>
      <c r="AP171" s="206">
        <v>169</v>
      </c>
      <c r="AQ171" s="214"/>
      <c r="AR171" s="214"/>
      <c r="AS171" s="214"/>
      <c r="AT171" s="214"/>
      <c r="AU171" s="214"/>
      <c r="AV171" s="214"/>
      <c r="AW171" s="214"/>
      <c r="AX171" s="214"/>
      <c r="AY171" s="214"/>
      <c r="AZ171" s="214"/>
      <c r="BA171" s="214"/>
      <c r="BB171" s="214"/>
      <c r="BC171" s="214"/>
      <c r="BD171" s="214"/>
      <c r="BE171" s="214"/>
      <c r="BF171" s="214"/>
      <c r="BG171" s="214"/>
      <c r="BH171" s="214"/>
      <c r="BI171" s="214"/>
      <c r="BJ171" s="210" t="s">
        <v>5103</v>
      </c>
      <c r="BK171" s="210" t="s">
        <v>5104</v>
      </c>
      <c r="BL171" s="214"/>
      <c r="BM171" s="214"/>
      <c r="BN171" s="214"/>
      <c r="BO171" s="214"/>
      <c r="BP171" s="214"/>
      <c r="BQ171" s="214"/>
      <c r="BR171" s="214"/>
      <c r="BS171" s="214"/>
      <c r="BT171" s="210" t="s">
        <v>5105</v>
      </c>
      <c r="BU171" s="214"/>
      <c r="BV171" s="214"/>
      <c r="BW171" s="213"/>
      <c r="BX171" s="213"/>
      <c r="BY171" s="213"/>
      <c r="BZ171" s="225"/>
      <c r="CA171" s="225"/>
      <c r="CB171" s="225"/>
      <c r="CC171" s="225"/>
      <c r="CD171" s="225"/>
      <c r="CE171" s="225"/>
      <c r="CF171" s="225"/>
      <c r="CG171" s="225"/>
      <c r="CH171" s="225"/>
      <c r="CI171" s="225"/>
      <c r="CJ171" s="225"/>
      <c r="CK171" s="225"/>
      <c r="CL171" s="225"/>
      <c r="CM171" s="225"/>
      <c r="CN171" s="225"/>
      <c r="CO171" s="225"/>
      <c r="CP171" s="225"/>
      <c r="CQ171" s="225"/>
      <c r="CR171" s="225"/>
      <c r="CS171" s="221" t="s">
        <v>5106</v>
      </c>
      <c r="CT171" s="221" t="s">
        <v>5107</v>
      </c>
      <c r="CU171" s="225"/>
      <c r="CV171" s="225"/>
      <c r="CW171" s="225"/>
      <c r="CX171" s="225"/>
      <c r="CY171" s="225"/>
      <c r="CZ171" s="225"/>
      <c r="DA171" s="225"/>
      <c r="DB171" s="225"/>
      <c r="DC171" s="221" t="s">
        <v>4431</v>
      </c>
      <c r="DD171" s="225"/>
      <c r="DE171" s="225"/>
    </row>
    <row r="172" spans="38:109" hidden="1">
      <c r="AL172" s="219" t="str">
        <f t="shared" si="5"/>
        <v/>
      </c>
      <c r="AM172" s="219" t="str">
        <f t="shared" si="4"/>
        <v/>
      </c>
      <c r="AN172"/>
      <c r="AO172" s="213"/>
      <c r="AP172" s="206">
        <v>170</v>
      </c>
      <c r="AQ172" s="214"/>
      <c r="AR172" s="214"/>
      <c r="AS172" s="214"/>
      <c r="AT172" s="214"/>
      <c r="AU172" s="214"/>
      <c r="AV172" s="214"/>
      <c r="AW172" s="214"/>
      <c r="AX172" s="214"/>
      <c r="AY172" s="214"/>
      <c r="AZ172" s="214"/>
      <c r="BA172" s="214"/>
      <c r="BB172" s="214"/>
      <c r="BC172" s="214"/>
      <c r="BD172" s="214"/>
      <c r="BE172" s="214"/>
      <c r="BF172" s="214"/>
      <c r="BG172" s="214"/>
      <c r="BH172" s="214"/>
      <c r="BI172" s="214"/>
      <c r="BJ172" s="210" t="s">
        <v>5108</v>
      </c>
      <c r="BK172" s="210" t="s">
        <v>5109</v>
      </c>
      <c r="BL172" s="214"/>
      <c r="BM172" s="214"/>
      <c r="BN172" s="214"/>
      <c r="BO172" s="214"/>
      <c r="BP172" s="214"/>
      <c r="BQ172" s="214"/>
      <c r="BR172" s="214"/>
      <c r="BS172" s="214"/>
      <c r="BT172" s="210" t="s">
        <v>5110</v>
      </c>
      <c r="BU172" s="214"/>
      <c r="BV172" s="214"/>
      <c r="BW172" s="213"/>
      <c r="BX172" s="213"/>
      <c r="BY172" s="213"/>
      <c r="BZ172" s="225"/>
      <c r="CA172" s="225"/>
      <c r="CB172" s="225"/>
      <c r="CC172" s="225"/>
      <c r="CD172" s="225"/>
      <c r="CE172" s="225"/>
      <c r="CF172" s="225"/>
      <c r="CG172" s="225"/>
      <c r="CH172" s="225"/>
      <c r="CI172" s="225"/>
      <c r="CJ172" s="225"/>
      <c r="CK172" s="225"/>
      <c r="CL172" s="225"/>
      <c r="CM172" s="225"/>
      <c r="CN172" s="225"/>
      <c r="CO172" s="225"/>
      <c r="CP172" s="225"/>
      <c r="CQ172" s="225"/>
      <c r="CR172" s="225"/>
      <c r="CS172" s="221" t="s">
        <v>5111</v>
      </c>
      <c r="CT172" s="221" t="s">
        <v>5112</v>
      </c>
      <c r="CU172" s="225"/>
      <c r="CV172" s="225"/>
      <c r="CW172" s="225"/>
      <c r="CX172" s="225"/>
      <c r="CY172" s="225"/>
      <c r="CZ172" s="225"/>
      <c r="DA172" s="225"/>
      <c r="DB172" s="225"/>
      <c r="DC172" s="221" t="s">
        <v>5113</v>
      </c>
      <c r="DD172" s="225"/>
      <c r="DE172" s="225"/>
    </row>
    <row r="173" spans="38:109" hidden="1">
      <c r="AL173" s="219" t="str">
        <f t="shared" si="5"/>
        <v/>
      </c>
      <c r="AM173" s="219" t="str">
        <f t="shared" si="4"/>
        <v/>
      </c>
      <c r="AN173"/>
      <c r="AO173" s="213"/>
      <c r="AP173" s="206">
        <v>171</v>
      </c>
      <c r="AQ173" s="214"/>
      <c r="AR173" s="214"/>
      <c r="AS173" s="214"/>
      <c r="AT173" s="214"/>
      <c r="AU173" s="214"/>
      <c r="AV173" s="214"/>
      <c r="AW173" s="214"/>
      <c r="AX173" s="214"/>
      <c r="AY173" s="214"/>
      <c r="AZ173" s="214"/>
      <c r="BA173" s="214"/>
      <c r="BB173" s="214"/>
      <c r="BC173" s="214"/>
      <c r="BD173" s="214"/>
      <c r="BE173" s="214"/>
      <c r="BF173" s="214"/>
      <c r="BG173" s="214"/>
      <c r="BH173" s="214"/>
      <c r="BI173" s="214"/>
      <c r="BJ173" s="210" t="s">
        <v>5114</v>
      </c>
      <c r="BK173" s="210" t="s">
        <v>5115</v>
      </c>
      <c r="BL173" s="214"/>
      <c r="BM173" s="214"/>
      <c r="BN173" s="214"/>
      <c r="BO173" s="214"/>
      <c r="BP173" s="214"/>
      <c r="BQ173" s="214"/>
      <c r="BR173" s="214"/>
      <c r="BS173" s="214"/>
      <c r="BT173" s="210" t="s">
        <v>5116</v>
      </c>
      <c r="BU173" s="214"/>
      <c r="BV173" s="214"/>
      <c r="BW173" s="213"/>
      <c r="BX173" s="213"/>
      <c r="BY173" s="213"/>
      <c r="BZ173" s="225"/>
      <c r="CA173" s="225"/>
      <c r="CB173" s="225"/>
      <c r="CC173" s="225"/>
      <c r="CD173" s="225"/>
      <c r="CE173" s="225"/>
      <c r="CF173" s="225"/>
      <c r="CG173" s="225"/>
      <c r="CH173" s="225"/>
      <c r="CI173" s="225"/>
      <c r="CJ173" s="225"/>
      <c r="CK173" s="225"/>
      <c r="CL173" s="225"/>
      <c r="CM173" s="225"/>
      <c r="CN173" s="225"/>
      <c r="CO173" s="225"/>
      <c r="CP173" s="225"/>
      <c r="CQ173" s="225"/>
      <c r="CR173" s="225"/>
      <c r="CS173" s="221" t="s">
        <v>5117</v>
      </c>
      <c r="CT173" s="221" t="s">
        <v>5118</v>
      </c>
      <c r="CU173" s="225"/>
      <c r="CV173" s="225"/>
      <c r="CW173" s="225"/>
      <c r="CX173" s="225"/>
      <c r="CY173" s="225"/>
      <c r="CZ173" s="225"/>
      <c r="DA173" s="225"/>
      <c r="DB173" s="225"/>
      <c r="DC173" s="221" t="s">
        <v>5119</v>
      </c>
      <c r="DD173" s="225"/>
      <c r="DE173" s="225"/>
    </row>
    <row r="174" spans="38:109" hidden="1">
      <c r="AL174" s="219" t="str">
        <f t="shared" si="5"/>
        <v/>
      </c>
      <c r="AM174" s="219" t="str">
        <f t="shared" si="4"/>
        <v/>
      </c>
      <c r="AN174"/>
      <c r="AO174" s="213"/>
      <c r="AP174" s="206">
        <v>172</v>
      </c>
      <c r="AQ174" s="214"/>
      <c r="AR174" s="214"/>
      <c r="AS174" s="214"/>
      <c r="AT174" s="214"/>
      <c r="AU174" s="214"/>
      <c r="AV174" s="214"/>
      <c r="AW174" s="214"/>
      <c r="AX174" s="214"/>
      <c r="AY174" s="214"/>
      <c r="AZ174" s="214"/>
      <c r="BA174" s="214"/>
      <c r="BB174" s="214"/>
      <c r="BC174" s="214"/>
      <c r="BD174" s="214"/>
      <c r="BE174" s="214"/>
      <c r="BF174" s="214"/>
      <c r="BG174" s="214"/>
      <c r="BH174" s="214"/>
      <c r="BI174" s="214"/>
      <c r="BJ174" s="210" t="s">
        <v>5120</v>
      </c>
      <c r="BK174" s="210" t="s">
        <v>5121</v>
      </c>
      <c r="BL174" s="214"/>
      <c r="BM174" s="214"/>
      <c r="BN174" s="214"/>
      <c r="BO174" s="214"/>
      <c r="BP174" s="214"/>
      <c r="BQ174" s="214"/>
      <c r="BR174" s="214"/>
      <c r="BS174" s="214"/>
      <c r="BT174" s="210" t="s">
        <v>5122</v>
      </c>
      <c r="BU174" s="214"/>
      <c r="BV174" s="214"/>
      <c r="BW174" s="213"/>
      <c r="BX174" s="213"/>
      <c r="BY174" s="213"/>
      <c r="BZ174" s="225"/>
      <c r="CA174" s="225"/>
      <c r="CB174" s="225"/>
      <c r="CC174" s="225"/>
      <c r="CD174" s="225"/>
      <c r="CE174" s="225"/>
      <c r="CF174" s="225"/>
      <c r="CG174" s="225"/>
      <c r="CH174" s="225"/>
      <c r="CI174" s="225"/>
      <c r="CJ174" s="225"/>
      <c r="CK174" s="225"/>
      <c r="CL174" s="225"/>
      <c r="CM174" s="225"/>
      <c r="CN174" s="225"/>
      <c r="CO174" s="225"/>
      <c r="CP174" s="225"/>
      <c r="CQ174" s="225"/>
      <c r="CR174" s="225"/>
      <c r="CS174" s="221" t="s">
        <v>5123</v>
      </c>
      <c r="CT174" s="221" t="s">
        <v>5124</v>
      </c>
      <c r="CU174" s="225"/>
      <c r="CV174" s="225"/>
      <c r="CW174" s="225"/>
      <c r="CX174" s="225"/>
      <c r="CY174" s="225"/>
      <c r="CZ174" s="225"/>
      <c r="DA174" s="225"/>
      <c r="DB174" s="225"/>
      <c r="DC174" s="221" t="s">
        <v>5125</v>
      </c>
      <c r="DD174" s="225"/>
      <c r="DE174" s="225"/>
    </row>
    <row r="175" spans="38:109" hidden="1">
      <c r="AL175" s="219" t="str">
        <f t="shared" si="5"/>
        <v/>
      </c>
      <c r="AM175" s="219" t="str">
        <f t="shared" si="4"/>
        <v/>
      </c>
      <c r="AN175"/>
      <c r="AO175" s="213"/>
      <c r="AP175" s="206">
        <v>173</v>
      </c>
      <c r="AQ175" s="214"/>
      <c r="AR175" s="214"/>
      <c r="AS175" s="214"/>
      <c r="AT175" s="214"/>
      <c r="AU175" s="214"/>
      <c r="AV175" s="214"/>
      <c r="AW175" s="214"/>
      <c r="AX175" s="214"/>
      <c r="AY175" s="214"/>
      <c r="AZ175" s="214"/>
      <c r="BA175" s="214"/>
      <c r="BB175" s="214"/>
      <c r="BC175" s="214"/>
      <c r="BD175" s="214"/>
      <c r="BE175" s="214"/>
      <c r="BF175" s="214"/>
      <c r="BG175" s="214"/>
      <c r="BH175" s="214"/>
      <c r="BI175" s="214"/>
      <c r="BJ175" s="210" t="s">
        <v>5126</v>
      </c>
      <c r="BK175" s="210" t="s">
        <v>5127</v>
      </c>
      <c r="BL175" s="214"/>
      <c r="BM175" s="214"/>
      <c r="BN175" s="214"/>
      <c r="BO175" s="214"/>
      <c r="BP175" s="214"/>
      <c r="BQ175" s="214"/>
      <c r="BR175" s="214"/>
      <c r="BS175" s="214"/>
      <c r="BT175" s="210" t="s">
        <v>5128</v>
      </c>
      <c r="BU175" s="214"/>
      <c r="BV175" s="214"/>
      <c r="BW175" s="213"/>
      <c r="BX175" s="213"/>
      <c r="BY175" s="213"/>
      <c r="BZ175" s="225"/>
      <c r="CA175" s="225"/>
      <c r="CB175" s="225"/>
      <c r="CC175" s="225"/>
      <c r="CD175" s="225"/>
      <c r="CE175" s="225"/>
      <c r="CF175" s="225"/>
      <c r="CG175" s="225"/>
      <c r="CH175" s="225"/>
      <c r="CI175" s="225"/>
      <c r="CJ175" s="225"/>
      <c r="CK175" s="225"/>
      <c r="CL175" s="225"/>
      <c r="CM175" s="225"/>
      <c r="CN175" s="225"/>
      <c r="CO175" s="225"/>
      <c r="CP175" s="225"/>
      <c r="CQ175" s="225"/>
      <c r="CR175" s="225"/>
      <c r="CS175" s="221" t="s">
        <v>5129</v>
      </c>
      <c r="CT175" s="221" t="s">
        <v>5130</v>
      </c>
      <c r="CU175" s="225"/>
      <c r="CV175" s="225"/>
      <c r="CW175" s="225"/>
      <c r="CX175" s="225"/>
      <c r="CY175" s="225"/>
      <c r="CZ175" s="225"/>
      <c r="DA175" s="225"/>
      <c r="DB175" s="225"/>
      <c r="DC175" s="221" t="s">
        <v>5131</v>
      </c>
      <c r="DD175" s="225"/>
      <c r="DE175" s="225"/>
    </row>
    <row r="176" spans="38:109" hidden="1">
      <c r="AL176" s="219" t="str">
        <f t="shared" si="5"/>
        <v/>
      </c>
      <c r="AM176" s="219" t="str">
        <f t="shared" si="4"/>
        <v/>
      </c>
      <c r="AN176"/>
      <c r="AO176" s="213"/>
      <c r="AP176" s="206">
        <v>174</v>
      </c>
      <c r="AQ176" s="214"/>
      <c r="AR176" s="214"/>
      <c r="AS176" s="214"/>
      <c r="AT176" s="214"/>
      <c r="AU176" s="214"/>
      <c r="AV176" s="214"/>
      <c r="AW176" s="214"/>
      <c r="AX176" s="214"/>
      <c r="AY176" s="214"/>
      <c r="AZ176" s="214"/>
      <c r="BA176" s="214"/>
      <c r="BB176" s="214"/>
      <c r="BC176" s="214"/>
      <c r="BD176" s="214"/>
      <c r="BE176" s="214"/>
      <c r="BF176" s="214"/>
      <c r="BG176" s="214"/>
      <c r="BH176" s="214"/>
      <c r="BI176" s="214"/>
      <c r="BJ176" s="210" t="s">
        <v>5132</v>
      </c>
      <c r="BK176" s="210" t="s">
        <v>5133</v>
      </c>
      <c r="BL176" s="214"/>
      <c r="BM176" s="214"/>
      <c r="BN176" s="214"/>
      <c r="BO176" s="214"/>
      <c r="BP176" s="214"/>
      <c r="BQ176" s="214"/>
      <c r="BR176" s="214"/>
      <c r="BS176" s="214"/>
      <c r="BT176" s="210" t="s">
        <v>5134</v>
      </c>
      <c r="BU176" s="214"/>
      <c r="BV176" s="214"/>
      <c r="BW176" s="213"/>
      <c r="BX176" s="213"/>
      <c r="BY176" s="213"/>
      <c r="BZ176" s="225"/>
      <c r="CA176" s="225"/>
      <c r="CB176" s="225"/>
      <c r="CC176" s="225"/>
      <c r="CD176" s="225"/>
      <c r="CE176" s="225"/>
      <c r="CF176" s="225"/>
      <c r="CG176" s="225"/>
      <c r="CH176" s="225"/>
      <c r="CI176" s="225"/>
      <c r="CJ176" s="225"/>
      <c r="CK176" s="225"/>
      <c r="CL176" s="225"/>
      <c r="CM176" s="225"/>
      <c r="CN176" s="225"/>
      <c r="CO176" s="225"/>
      <c r="CP176" s="225"/>
      <c r="CQ176" s="225"/>
      <c r="CR176" s="225"/>
      <c r="CS176" s="221" t="s">
        <v>5135</v>
      </c>
      <c r="CT176" s="223" t="s">
        <v>5136</v>
      </c>
      <c r="CU176" s="225"/>
      <c r="CV176" s="225"/>
      <c r="CW176" s="225"/>
      <c r="CX176" s="225"/>
      <c r="CY176" s="225"/>
      <c r="CZ176" s="225"/>
      <c r="DA176" s="225"/>
      <c r="DB176" s="225"/>
      <c r="DC176" s="221" t="s">
        <v>5137</v>
      </c>
      <c r="DD176" s="225"/>
      <c r="DE176" s="225"/>
    </row>
    <row r="177" spans="38:109" hidden="1">
      <c r="AL177" s="219" t="str">
        <f t="shared" si="5"/>
        <v/>
      </c>
      <c r="AM177" s="219" t="str">
        <f t="shared" si="4"/>
        <v/>
      </c>
      <c r="AN177"/>
      <c r="AO177" s="213"/>
      <c r="AP177" s="206">
        <v>175</v>
      </c>
      <c r="AQ177" s="214"/>
      <c r="AR177" s="214"/>
      <c r="AS177" s="214"/>
      <c r="AT177" s="214"/>
      <c r="AU177" s="214"/>
      <c r="AV177" s="214"/>
      <c r="AW177" s="214"/>
      <c r="AX177" s="214"/>
      <c r="AY177" s="214"/>
      <c r="AZ177" s="214"/>
      <c r="BA177" s="214"/>
      <c r="BB177" s="214"/>
      <c r="BC177" s="214"/>
      <c r="BD177" s="214"/>
      <c r="BE177" s="214"/>
      <c r="BF177" s="214"/>
      <c r="BG177" s="214"/>
      <c r="BH177" s="214"/>
      <c r="BI177" s="214"/>
      <c r="BJ177" s="210" t="s">
        <v>5138</v>
      </c>
      <c r="BK177" s="210" t="s">
        <v>5139</v>
      </c>
      <c r="BL177" s="214"/>
      <c r="BM177" s="214"/>
      <c r="BN177" s="214"/>
      <c r="BO177" s="214"/>
      <c r="BP177" s="214"/>
      <c r="BQ177" s="214"/>
      <c r="BR177" s="214"/>
      <c r="BS177" s="214"/>
      <c r="BT177" s="210" t="s">
        <v>5140</v>
      </c>
      <c r="BU177" s="214"/>
      <c r="BV177" s="214"/>
      <c r="BW177" s="213"/>
      <c r="BX177" s="213"/>
      <c r="BY177" s="213"/>
      <c r="BZ177" s="225"/>
      <c r="CA177" s="225"/>
      <c r="CB177" s="225"/>
      <c r="CC177" s="225"/>
      <c r="CD177" s="225"/>
      <c r="CE177" s="225"/>
      <c r="CF177" s="225"/>
      <c r="CG177" s="225"/>
      <c r="CH177" s="225"/>
      <c r="CI177" s="225"/>
      <c r="CJ177" s="225"/>
      <c r="CK177" s="225"/>
      <c r="CL177" s="225"/>
      <c r="CM177" s="225"/>
      <c r="CN177" s="225"/>
      <c r="CO177" s="225"/>
      <c r="CP177" s="225"/>
      <c r="CQ177" s="225"/>
      <c r="CR177" s="225"/>
      <c r="CS177" s="221" t="s">
        <v>5141</v>
      </c>
      <c r="CT177" s="221" t="s">
        <v>5142</v>
      </c>
      <c r="CU177" s="225"/>
      <c r="CV177" s="225"/>
      <c r="CW177" s="225"/>
      <c r="CX177" s="225"/>
      <c r="CY177" s="225"/>
      <c r="CZ177" s="225"/>
      <c r="DA177" s="225"/>
      <c r="DB177" s="225"/>
      <c r="DC177" s="221" t="s">
        <v>3163</v>
      </c>
      <c r="DD177" s="225"/>
      <c r="DE177" s="225"/>
    </row>
    <row r="178" spans="38:109" hidden="1">
      <c r="AL178" s="219" t="str">
        <f t="shared" si="5"/>
        <v/>
      </c>
      <c r="AM178" s="219" t="str">
        <f t="shared" si="4"/>
        <v/>
      </c>
      <c r="AN178"/>
      <c r="AO178" s="213"/>
      <c r="AP178" s="206">
        <v>176</v>
      </c>
      <c r="AQ178" s="214"/>
      <c r="AR178" s="214"/>
      <c r="AS178" s="214"/>
      <c r="AT178" s="214"/>
      <c r="AU178" s="214"/>
      <c r="AV178" s="214"/>
      <c r="AW178" s="214"/>
      <c r="AX178" s="214"/>
      <c r="AY178" s="214"/>
      <c r="AZ178" s="214"/>
      <c r="BA178" s="214"/>
      <c r="BB178" s="214"/>
      <c r="BC178" s="214"/>
      <c r="BD178" s="214"/>
      <c r="BE178" s="214"/>
      <c r="BF178" s="214"/>
      <c r="BG178" s="214"/>
      <c r="BH178" s="214"/>
      <c r="BI178" s="214"/>
      <c r="BJ178" s="210" t="s">
        <v>5143</v>
      </c>
      <c r="BK178" s="210" t="s">
        <v>5144</v>
      </c>
      <c r="BL178" s="214"/>
      <c r="BM178" s="214"/>
      <c r="BN178" s="214"/>
      <c r="BO178" s="214"/>
      <c r="BP178" s="214"/>
      <c r="BQ178" s="214"/>
      <c r="BR178" s="214"/>
      <c r="BS178" s="214"/>
      <c r="BT178" s="210" t="s">
        <v>5145</v>
      </c>
      <c r="BU178" s="214"/>
      <c r="BV178" s="214"/>
      <c r="BW178" s="213"/>
      <c r="BX178" s="213"/>
      <c r="BY178" s="213"/>
      <c r="BZ178" s="225"/>
      <c r="CA178" s="225"/>
      <c r="CB178" s="225"/>
      <c r="CC178" s="225"/>
      <c r="CD178" s="225"/>
      <c r="CE178" s="225"/>
      <c r="CF178" s="225"/>
      <c r="CG178" s="225"/>
      <c r="CH178" s="225"/>
      <c r="CI178" s="225"/>
      <c r="CJ178" s="225"/>
      <c r="CK178" s="225"/>
      <c r="CL178" s="225"/>
      <c r="CM178" s="225"/>
      <c r="CN178" s="225"/>
      <c r="CO178" s="225"/>
      <c r="CP178" s="225"/>
      <c r="CQ178" s="225"/>
      <c r="CR178" s="225"/>
      <c r="CS178" s="221" t="s">
        <v>5146</v>
      </c>
      <c r="CT178" s="221" t="s">
        <v>5147</v>
      </c>
      <c r="CU178" s="225"/>
      <c r="CV178" s="225"/>
      <c r="CW178" s="225"/>
      <c r="CX178" s="225"/>
      <c r="CY178" s="225"/>
      <c r="CZ178" s="225"/>
      <c r="DA178" s="225"/>
      <c r="DB178" s="225"/>
      <c r="DC178" s="221" t="s">
        <v>5148</v>
      </c>
      <c r="DD178" s="225"/>
      <c r="DE178" s="225"/>
    </row>
    <row r="179" spans="38:109" hidden="1">
      <c r="AL179" s="219" t="str">
        <f t="shared" si="5"/>
        <v/>
      </c>
      <c r="AM179" s="219" t="str">
        <f t="shared" si="4"/>
        <v/>
      </c>
      <c r="AN179"/>
      <c r="AO179" s="213"/>
      <c r="AP179" s="206">
        <v>177</v>
      </c>
      <c r="AQ179" s="214"/>
      <c r="AR179" s="214"/>
      <c r="AS179" s="214"/>
      <c r="AT179" s="214"/>
      <c r="AU179" s="214"/>
      <c r="AV179" s="214"/>
      <c r="AW179" s="214"/>
      <c r="AX179" s="214"/>
      <c r="AY179" s="214"/>
      <c r="AZ179" s="214"/>
      <c r="BA179" s="214"/>
      <c r="BB179" s="214"/>
      <c r="BC179" s="214"/>
      <c r="BD179" s="214"/>
      <c r="BE179" s="214"/>
      <c r="BF179" s="214"/>
      <c r="BG179" s="214"/>
      <c r="BH179" s="214"/>
      <c r="BI179" s="214"/>
      <c r="BJ179" s="210" t="s">
        <v>5149</v>
      </c>
      <c r="BK179" s="210" t="s">
        <v>5150</v>
      </c>
      <c r="BL179" s="214"/>
      <c r="BM179" s="214"/>
      <c r="BN179" s="214"/>
      <c r="BO179" s="214"/>
      <c r="BP179" s="214"/>
      <c r="BQ179" s="214"/>
      <c r="BR179" s="214"/>
      <c r="BS179" s="214"/>
      <c r="BT179" s="210" t="s">
        <v>5151</v>
      </c>
      <c r="BU179" s="214"/>
      <c r="BV179" s="214"/>
      <c r="BW179" s="213"/>
      <c r="BX179" s="213"/>
      <c r="BY179" s="213"/>
      <c r="BZ179" s="225"/>
      <c r="CA179" s="225"/>
      <c r="CB179" s="225"/>
      <c r="CC179" s="225"/>
      <c r="CD179" s="225"/>
      <c r="CE179" s="225"/>
      <c r="CF179" s="225"/>
      <c r="CG179" s="225"/>
      <c r="CH179" s="225"/>
      <c r="CI179" s="225"/>
      <c r="CJ179" s="225"/>
      <c r="CK179" s="225"/>
      <c r="CL179" s="225"/>
      <c r="CM179" s="225"/>
      <c r="CN179" s="225"/>
      <c r="CO179" s="225"/>
      <c r="CP179" s="225"/>
      <c r="CQ179" s="225"/>
      <c r="CR179" s="225"/>
      <c r="CS179" s="221" t="s">
        <v>5152</v>
      </c>
      <c r="CT179" s="221" t="s">
        <v>5153</v>
      </c>
      <c r="CU179" s="225"/>
      <c r="CV179" s="225"/>
      <c r="CW179" s="225"/>
      <c r="CX179" s="225"/>
      <c r="CY179" s="225"/>
      <c r="CZ179" s="225"/>
      <c r="DA179" s="225"/>
      <c r="DB179" s="225"/>
      <c r="DC179" s="221" t="s">
        <v>5154</v>
      </c>
      <c r="DD179" s="225"/>
      <c r="DE179" s="225"/>
    </row>
    <row r="180" spans="38:109" hidden="1">
      <c r="AL180" s="219" t="str">
        <f t="shared" si="5"/>
        <v/>
      </c>
      <c r="AM180" s="219" t="str">
        <f t="shared" si="4"/>
        <v/>
      </c>
      <c r="AN180"/>
      <c r="AO180" s="213"/>
      <c r="AP180" s="206">
        <v>178</v>
      </c>
      <c r="AQ180" s="214"/>
      <c r="AR180" s="214"/>
      <c r="AS180" s="214"/>
      <c r="AT180" s="214"/>
      <c r="AU180" s="214"/>
      <c r="AV180" s="214"/>
      <c r="AW180" s="214"/>
      <c r="AX180" s="214"/>
      <c r="AY180" s="214"/>
      <c r="AZ180" s="214"/>
      <c r="BA180" s="214"/>
      <c r="BB180" s="214"/>
      <c r="BC180" s="214"/>
      <c r="BD180" s="214"/>
      <c r="BE180" s="214"/>
      <c r="BF180" s="214"/>
      <c r="BG180" s="214"/>
      <c r="BH180" s="214"/>
      <c r="BI180" s="214"/>
      <c r="BJ180" s="210" t="s">
        <v>5155</v>
      </c>
      <c r="BK180" s="210" t="s">
        <v>5156</v>
      </c>
      <c r="BL180" s="214"/>
      <c r="BM180" s="214"/>
      <c r="BN180" s="214"/>
      <c r="BO180" s="214"/>
      <c r="BP180" s="214"/>
      <c r="BQ180" s="214"/>
      <c r="BR180" s="214"/>
      <c r="BS180" s="214"/>
      <c r="BT180" s="210" t="s">
        <v>5157</v>
      </c>
      <c r="BU180" s="214"/>
      <c r="BV180" s="214"/>
      <c r="BW180" s="213"/>
      <c r="BX180" s="213"/>
      <c r="BY180" s="213"/>
      <c r="BZ180" s="225"/>
      <c r="CA180" s="225"/>
      <c r="CB180" s="225"/>
      <c r="CC180" s="225"/>
      <c r="CD180" s="225"/>
      <c r="CE180" s="225"/>
      <c r="CF180" s="225"/>
      <c r="CG180" s="225"/>
      <c r="CH180" s="225"/>
      <c r="CI180" s="225"/>
      <c r="CJ180" s="225"/>
      <c r="CK180" s="225"/>
      <c r="CL180" s="225"/>
      <c r="CM180" s="225"/>
      <c r="CN180" s="225"/>
      <c r="CO180" s="225"/>
      <c r="CP180" s="225"/>
      <c r="CQ180" s="225"/>
      <c r="CR180" s="225"/>
      <c r="CS180" s="221" t="s">
        <v>5158</v>
      </c>
      <c r="CT180" s="221" t="s">
        <v>5159</v>
      </c>
      <c r="CU180" s="225"/>
      <c r="CV180" s="225"/>
      <c r="CW180" s="225"/>
      <c r="CX180" s="225"/>
      <c r="CY180" s="225"/>
      <c r="CZ180" s="225"/>
      <c r="DA180" s="225"/>
      <c r="DB180" s="225"/>
      <c r="DC180" s="221" t="s">
        <v>5160</v>
      </c>
      <c r="DD180" s="225"/>
      <c r="DE180" s="225"/>
    </row>
    <row r="181" spans="38:109" hidden="1">
      <c r="AL181" s="219" t="str">
        <f t="shared" si="5"/>
        <v/>
      </c>
      <c r="AM181" s="219" t="str">
        <f t="shared" si="4"/>
        <v/>
      </c>
      <c r="AN181"/>
      <c r="AO181" s="213"/>
      <c r="AP181" s="206">
        <v>179</v>
      </c>
      <c r="AQ181" s="214"/>
      <c r="AR181" s="214"/>
      <c r="AS181" s="214"/>
      <c r="AT181" s="214"/>
      <c r="AU181" s="214"/>
      <c r="AV181" s="214"/>
      <c r="AW181" s="214"/>
      <c r="AX181" s="214"/>
      <c r="AY181" s="214"/>
      <c r="AZ181" s="214"/>
      <c r="BA181" s="214"/>
      <c r="BB181" s="214"/>
      <c r="BC181" s="214"/>
      <c r="BD181" s="214"/>
      <c r="BE181" s="214"/>
      <c r="BF181" s="214"/>
      <c r="BG181" s="214"/>
      <c r="BH181" s="214"/>
      <c r="BI181" s="214"/>
      <c r="BJ181" s="210" t="s">
        <v>5161</v>
      </c>
      <c r="BK181" s="210" t="s">
        <v>5162</v>
      </c>
      <c r="BL181" s="214"/>
      <c r="BM181" s="214"/>
      <c r="BN181" s="214"/>
      <c r="BO181" s="214"/>
      <c r="BP181" s="214"/>
      <c r="BQ181" s="214"/>
      <c r="BR181" s="214"/>
      <c r="BS181" s="214"/>
      <c r="BT181" s="210" t="s">
        <v>5163</v>
      </c>
      <c r="BU181" s="214"/>
      <c r="BV181" s="214"/>
      <c r="BW181" s="213"/>
      <c r="BX181" s="213"/>
      <c r="BY181" s="213"/>
      <c r="BZ181" s="225"/>
      <c r="CA181" s="225"/>
      <c r="CB181" s="225"/>
      <c r="CC181" s="225"/>
      <c r="CD181" s="225"/>
      <c r="CE181" s="225"/>
      <c r="CF181" s="225"/>
      <c r="CG181" s="225"/>
      <c r="CH181" s="225"/>
      <c r="CI181" s="225"/>
      <c r="CJ181" s="225"/>
      <c r="CK181" s="225"/>
      <c r="CL181" s="225"/>
      <c r="CM181" s="225"/>
      <c r="CN181" s="225"/>
      <c r="CO181" s="225"/>
      <c r="CP181" s="225"/>
      <c r="CQ181" s="225"/>
      <c r="CR181" s="225"/>
      <c r="CS181" s="221" t="s">
        <v>5164</v>
      </c>
      <c r="CT181" s="221" t="s">
        <v>5165</v>
      </c>
      <c r="CU181" s="225"/>
      <c r="CV181" s="225"/>
      <c r="CW181" s="225"/>
      <c r="CX181" s="225"/>
      <c r="CY181" s="225"/>
      <c r="CZ181" s="225"/>
      <c r="DA181" s="225"/>
      <c r="DB181" s="225"/>
      <c r="DC181" s="221" t="s">
        <v>5166</v>
      </c>
      <c r="DD181" s="225"/>
      <c r="DE181" s="225"/>
    </row>
    <row r="182" spans="38:109" hidden="1">
      <c r="AL182" s="219" t="str">
        <f t="shared" si="5"/>
        <v/>
      </c>
      <c r="AM182" s="219" t="str">
        <f t="shared" si="4"/>
        <v/>
      </c>
      <c r="AN182"/>
      <c r="AO182" s="213"/>
      <c r="AP182" s="206">
        <v>180</v>
      </c>
      <c r="AQ182" s="214"/>
      <c r="AR182" s="214"/>
      <c r="AS182" s="214"/>
      <c r="AT182" s="214"/>
      <c r="AU182" s="214"/>
      <c r="AV182" s="214"/>
      <c r="AW182" s="214"/>
      <c r="AX182" s="214"/>
      <c r="AY182" s="214"/>
      <c r="AZ182" s="214"/>
      <c r="BA182" s="214"/>
      <c r="BB182" s="214"/>
      <c r="BC182" s="214"/>
      <c r="BD182" s="214"/>
      <c r="BE182" s="214"/>
      <c r="BF182" s="214"/>
      <c r="BG182" s="214"/>
      <c r="BH182" s="214"/>
      <c r="BI182" s="214"/>
      <c r="BJ182" s="210" t="s">
        <v>5167</v>
      </c>
      <c r="BK182" s="210" t="s">
        <v>5168</v>
      </c>
      <c r="BL182" s="214"/>
      <c r="BM182" s="214"/>
      <c r="BN182" s="214"/>
      <c r="BO182" s="214"/>
      <c r="BP182" s="214"/>
      <c r="BQ182" s="214"/>
      <c r="BR182" s="214"/>
      <c r="BS182" s="214"/>
      <c r="BT182" s="210" t="s">
        <v>5169</v>
      </c>
      <c r="BU182" s="214"/>
      <c r="BV182" s="214"/>
      <c r="BW182" s="213"/>
      <c r="BX182" s="213"/>
      <c r="BY182" s="213"/>
      <c r="BZ182" s="225"/>
      <c r="CA182" s="225"/>
      <c r="CB182" s="225"/>
      <c r="CC182" s="225"/>
      <c r="CD182" s="225"/>
      <c r="CE182" s="225"/>
      <c r="CF182" s="225"/>
      <c r="CG182" s="225"/>
      <c r="CH182" s="225"/>
      <c r="CI182" s="225"/>
      <c r="CJ182" s="225"/>
      <c r="CK182" s="225"/>
      <c r="CL182" s="225"/>
      <c r="CM182" s="225"/>
      <c r="CN182" s="225"/>
      <c r="CO182" s="225"/>
      <c r="CP182" s="225"/>
      <c r="CQ182" s="225"/>
      <c r="CR182" s="225"/>
      <c r="CS182" s="221" t="s">
        <v>5170</v>
      </c>
      <c r="CT182" s="221" t="s">
        <v>5171</v>
      </c>
      <c r="CU182" s="225"/>
      <c r="CV182" s="225"/>
      <c r="CW182" s="225"/>
      <c r="CX182" s="225"/>
      <c r="CY182" s="225"/>
      <c r="CZ182" s="225"/>
      <c r="DA182" s="225"/>
      <c r="DB182" s="225"/>
      <c r="DC182" s="221" t="s">
        <v>5172</v>
      </c>
      <c r="DD182" s="225"/>
      <c r="DE182" s="225"/>
    </row>
    <row r="183" spans="38:109" hidden="1">
      <c r="AL183" s="219" t="str">
        <f t="shared" si="5"/>
        <v/>
      </c>
      <c r="AM183" s="219" t="str">
        <f t="shared" si="4"/>
        <v/>
      </c>
      <c r="AN183"/>
      <c r="AO183" s="213"/>
      <c r="AP183" s="206">
        <v>181</v>
      </c>
      <c r="AQ183" s="214"/>
      <c r="AR183" s="214"/>
      <c r="AS183" s="214"/>
      <c r="AT183" s="214"/>
      <c r="AU183" s="214"/>
      <c r="AV183" s="214"/>
      <c r="AW183" s="214"/>
      <c r="AX183" s="214"/>
      <c r="AY183" s="214"/>
      <c r="AZ183" s="214"/>
      <c r="BA183" s="214"/>
      <c r="BB183" s="214"/>
      <c r="BC183" s="214"/>
      <c r="BD183" s="214"/>
      <c r="BE183" s="214"/>
      <c r="BF183" s="214"/>
      <c r="BG183" s="214"/>
      <c r="BH183" s="214"/>
      <c r="BI183" s="214"/>
      <c r="BJ183" s="210" t="s">
        <v>5173</v>
      </c>
      <c r="BK183" s="210" t="s">
        <v>5174</v>
      </c>
      <c r="BL183" s="214"/>
      <c r="BM183" s="214"/>
      <c r="BN183" s="214"/>
      <c r="BO183" s="214"/>
      <c r="BP183" s="214"/>
      <c r="BQ183" s="214"/>
      <c r="BR183" s="214"/>
      <c r="BS183" s="214"/>
      <c r="BT183" s="210" t="s">
        <v>5175</v>
      </c>
      <c r="BU183" s="214"/>
      <c r="BV183" s="214"/>
      <c r="BW183" s="213"/>
      <c r="BX183" s="213"/>
      <c r="BY183" s="213"/>
      <c r="BZ183" s="225"/>
      <c r="CA183" s="225"/>
      <c r="CB183" s="225"/>
      <c r="CC183" s="225"/>
      <c r="CD183" s="225"/>
      <c r="CE183" s="225"/>
      <c r="CF183" s="225"/>
      <c r="CG183" s="225"/>
      <c r="CH183" s="225"/>
      <c r="CI183" s="225"/>
      <c r="CJ183" s="225"/>
      <c r="CK183" s="225"/>
      <c r="CL183" s="225"/>
      <c r="CM183" s="225"/>
      <c r="CN183" s="225"/>
      <c r="CO183" s="225"/>
      <c r="CP183" s="225"/>
      <c r="CQ183" s="225"/>
      <c r="CR183" s="225"/>
      <c r="CS183" s="221" t="s">
        <v>5176</v>
      </c>
      <c r="CT183" s="221" t="s">
        <v>5177</v>
      </c>
      <c r="CU183" s="225"/>
      <c r="CV183" s="225"/>
      <c r="CW183" s="225"/>
      <c r="CX183" s="225"/>
      <c r="CY183" s="225"/>
      <c r="CZ183" s="225"/>
      <c r="DA183" s="225"/>
      <c r="DB183" s="225"/>
      <c r="DC183" s="221" t="s">
        <v>5178</v>
      </c>
      <c r="DD183" s="225"/>
      <c r="DE183" s="225"/>
    </row>
    <row r="184" spans="38:109" hidden="1">
      <c r="AL184" s="219" t="str">
        <f t="shared" si="5"/>
        <v/>
      </c>
      <c r="AM184" s="219" t="str">
        <f t="shared" si="4"/>
        <v/>
      </c>
      <c r="AN184"/>
      <c r="AO184" s="213"/>
      <c r="AP184" s="206">
        <v>182</v>
      </c>
      <c r="AQ184" s="214"/>
      <c r="AR184" s="214"/>
      <c r="AS184" s="214"/>
      <c r="AT184" s="214"/>
      <c r="AU184" s="214"/>
      <c r="AV184" s="214"/>
      <c r="AW184" s="214"/>
      <c r="AX184" s="214"/>
      <c r="AY184" s="214"/>
      <c r="AZ184" s="214"/>
      <c r="BA184" s="214"/>
      <c r="BB184" s="214"/>
      <c r="BC184" s="214"/>
      <c r="BD184" s="214"/>
      <c r="BE184" s="214"/>
      <c r="BF184" s="214"/>
      <c r="BG184" s="214"/>
      <c r="BH184" s="214"/>
      <c r="BI184" s="214"/>
      <c r="BJ184" s="210" t="s">
        <v>5179</v>
      </c>
      <c r="BK184" s="210" t="s">
        <v>5180</v>
      </c>
      <c r="BL184" s="214"/>
      <c r="BM184" s="214"/>
      <c r="BN184" s="214"/>
      <c r="BO184" s="214"/>
      <c r="BP184" s="214"/>
      <c r="BQ184" s="214"/>
      <c r="BR184" s="214"/>
      <c r="BS184" s="214"/>
      <c r="BT184" s="210" t="s">
        <v>5181</v>
      </c>
      <c r="BU184" s="214"/>
      <c r="BV184" s="214"/>
      <c r="BW184" s="213"/>
      <c r="BX184" s="213"/>
      <c r="BY184" s="213"/>
      <c r="BZ184" s="225"/>
      <c r="CA184" s="225"/>
      <c r="CB184" s="225"/>
      <c r="CC184" s="225"/>
      <c r="CD184" s="225"/>
      <c r="CE184" s="225"/>
      <c r="CF184" s="225"/>
      <c r="CG184" s="225"/>
      <c r="CH184" s="225"/>
      <c r="CI184" s="225"/>
      <c r="CJ184" s="225"/>
      <c r="CK184" s="225"/>
      <c r="CL184" s="225"/>
      <c r="CM184" s="225"/>
      <c r="CN184" s="225"/>
      <c r="CO184" s="225"/>
      <c r="CP184" s="225"/>
      <c r="CQ184" s="225"/>
      <c r="CR184" s="225"/>
      <c r="CS184" s="221" t="s">
        <v>5182</v>
      </c>
      <c r="CT184" s="221" t="s">
        <v>5183</v>
      </c>
      <c r="CU184" s="225"/>
      <c r="CV184" s="225"/>
      <c r="CW184" s="225"/>
      <c r="CX184" s="225"/>
      <c r="CY184" s="225"/>
      <c r="CZ184" s="225"/>
      <c r="DA184" s="225"/>
      <c r="DB184" s="225"/>
      <c r="DC184" s="221" t="s">
        <v>5184</v>
      </c>
      <c r="DD184" s="225"/>
      <c r="DE184" s="225"/>
    </row>
    <row r="185" spans="38:109" hidden="1">
      <c r="AL185" s="219" t="str">
        <f t="shared" si="5"/>
        <v/>
      </c>
      <c r="AM185" s="219" t="str">
        <f t="shared" si="4"/>
        <v/>
      </c>
      <c r="AN185"/>
      <c r="AO185" s="213"/>
      <c r="AP185" s="206">
        <v>183</v>
      </c>
      <c r="AQ185" s="214"/>
      <c r="AR185" s="214"/>
      <c r="AS185" s="214"/>
      <c r="AT185" s="214"/>
      <c r="AU185" s="214"/>
      <c r="AV185" s="214"/>
      <c r="AW185" s="214"/>
      <c r="AX185" s="214"/>
      <c r="AY185" s="214"/>
      <c r="AZ185" s="214"/>
      <c r="BA185" s="214"/>
      <c r="BB185" s="214"/>
      <c r="BC185" s="214"/>
      <c r="BD185" s="214"/>
      <c r="BE185" s="214"/>
      <c r="BF185" s="214"/>
      <c r="BG185" s="214"/>
      <c r="BH185" s="214"/>
      <c r="BI185" s="214"/>
      <c r="BJ185" s="210" t="s">
        <v>5185</v>
      </c>
      <c r="BK185" s="210" t="s">
        <v>5186</v>
      </c>
      <c r="BL185" s="214"/>
      <c r="BM185" s="214"/>
      <c r="BN185" s="214"/>
      <c r="BO185" s="214"/>
      <c r="BP185" s="214"/>
      <c r="BQ185" s="214"/>
      <c r="BR185" s="214"/>
      <c r="BS185" s="214"/>
      <c r="BT185" s="210" t="s">
        <v>5187</v>
      </c>
      <c r="BU185" s="214"/>
      <c r="BV185" s="214"/>
      <c r="BW185" s="213"/>
      <c r="BX185" s="213"/>
      <c r="BY185" s="213"/>
      <c r="BZ185" s="225"/>
      <c r="CA185" s="225"/>
      <c r="CB185" s="225"/>
      <c r="CC185" s="225"/>
      <c r="CD185" s="225"/>
      <c r="CE185" s="225"/>
      <c r="CF185" s="225"/>
      <c r="CG185" s="225"/>
      <c r="CH185" s="225"/>
      <c r="CI185" s="225"/>
      <c r="CJ185" s="225"/>
      <c r="CK185" s="225"/>
      <c r="CL185" s="225"/>
      <c r="CM185" s="225"/>
      <c r="CN185" s="225"/>
      <c r="CO185" s="225"/>
      <c r="CP185" s="225"/>
      <c r="CQ185" s="225"/>
      <c r="CR185" s="225"/>
      <c r="CS185" s="221" t="s">
        <v>5188</v>
      </c>
      <c r="CT185" s="221" t="s">
        <v>5189</v>
      </c>
      <c r="CU185" s="225"/>
      <c r="CV185" s="225"/>
      <c r="CW185" s="225"/>
      <c r="CX185" s="225"/>
      <c r="CY185" s="225"/>
      <c r="CZ185" s="225"/>
      <c r="DA185" s="225"/>
      <c r="DB185" s="225"/>
      <c r="DC185" s="221" t="s">
        <v>5190</v>
      </c>
      <c r="DD185" s="225"/>
      <c r="DE185" s="225"/>
    </row>
    <row r="186" spans="38:109" hidden="1">
      <c r="AL186" s="219" t="str">
        <f t="shared" si="5"/>
        <v/>
      </c>
      <c r="AM186" s="219" t="str">
        <f t="shared" si="4"/>
        <v/>
      </c>
      <c r="AN186"/>
      <c r="AO186" s="213"/>
      <c r="AP186" s="206">
        <v>184</v>
      </c>
      <c r="AQ186" s="214"/>
      <c r="AR186" s="214"/>
      <c r="AS186" s="214"/>
      <c r="AT186" s="214"/>
      <c r="AU186" s="214"/>
      <c r="AV186" s="214"/>
      <c r="AW186" s="214"/>
      <c r="AX186" s="214"/>
      <c r="AY186" s="214"/>
      <c r="AZ186" s="214"/>
      <c r="BA186" s="214"/>
      <c r="BB186" s="214"/>
      <c r="BC186" s="214"/>
      <c r="BD186" s="214"/>
      <c r="BE186" s="214"/>
      <c r="BF186" s="214"/>
      <c r="BG186" s="214"/>
      <c r="BH186" s="214"/>
      <c r="BI186" s="214"/>
      <c r="BJ186" s="210" t="s">
        <v>5191</v>
      </c>
      <c r="BK186" s="210" t="s">
        <v>5192</v>
      </c>
      <c r="BL186" s="214"/>
      <c r="BM186" s="214"/>
      <c r="BN186" s="214"/>
      <c r="BO186" s="214"/>
      <c r="BP186" s="214"/>
      <c r="BQ186" s="214"/>
      <c r="BR186" s="214"/>
      <c r="BS186" s="214"/>
      <c r="BT186" s="210" t="s">
        <v>5193</v>
      </c>
      <c r="BU186" s="214"/>
      <c r="BV186" s="214"/>
      <c r="BW186" s="213"/>
      <c r="BX186" s="213"/>
      <c r="BY186" s="213"/>
      <c r="BZ186" s="225"/>
      <c r="CA186" s="225"/>
      <c r="CB186" s="225"/>
      <c r="CC186" s="225"/>
      <c r="CD186" s="225"/>
      <c r="CE186" s="225"/>
      <c r="CF186" s="225"/>
      <c r="CG186" s="225"/>
      <c r="CH186" s="225"/>
      <c r="CI186" s="225"/>
      <c r="CJ186" s="225"/>
      <c r="CK186" s="225"/>
      <c r="CL186" s="225"/>
      <c r="CM186" s="225"/>
      <c r="CN186" s="225"/>
      <c r="CO186" s="225"/>
      <c r="CP186" s="225"/>
      <c r="CQ186" s="225"/>
      <c r="CR186" s="225"/>
      <c r="CS186" s="221" t="s">
        <v>5194</v>
      </c>
      <c r="CT186" s="221" t="s">
        <v>5195</v>
      </c>
      <c r="CU186" s="225"/>
      <c r="CV186" s="225"/>
      <c r="CW186" s="225"/>
      <c r="CX186" s="225"/>
      <c r="CY186" s="225"/>
      <c r="CZ186" s="225"/>
      <c r="DA186" s="225"/>
      <c r="DB186" s="225"/>
      <c r="DC186" s="221" t="s">
        <v>5196</v>
      </c>
      <c r="DD186" s="225"/>
      <c r="DE186" s="225"/>
    </row>
    <row r="187" spans="38:109" hidden="1">
      <c r="AL187" s="219" t="str">
        <f t="shared" si="5"/>
        <v/>
      </c>
      <c r="AM187" s="219" t="str">
        <f t="shared" si="4"/>
        <v/>
      </c>
      <c r="AN187"/>
      <c r="AO187" s="213"/>
      <c r="AP187" s="206">
        <v>185</v>
      </c>
      <c r="AQ187" s="214"/>
      <c r="AR187" s="214"/>
      <c r="AS187" s="214"/>
      <c r="AT187" s="214"/>
      <c r="AU187" s="214"/>
      <c r="AV187" s="214"/>
      <c r="AW187" s="214"/>
      <c r="AX187" s="214"/>
      <c r="AY187" s="214"/>
      <c r="AZ187" s="214"/>
      <c r="BA187" s="214"/>
      <c r="BB187" s="214"/>
      <c r="BC187" s="214"/>
      <c r="BD187" s="214"/>
      <c r="BE187" s="214"/>
      <c r="BF187" s="214"/>
      <c r="BG187" s="214"/>
      <c r="BH187" s="214"/>
      <c r="BI187" s="214"/>
      <c r="BJ187" s="210" t="s">
        <v>5197</v>
      </c>
      <c r="BK187" s="210" t="s">
        <v>5198</v>
      </c>
      <c r="BL187" s="214"/>
      <c r="BM187" s="214"/>
      <c r="BN187" s="214"/>
      <c r="BO187" s="214"/>
      <c r="BP187" s="214"/>
      <c r="BQ187" s="214"/>
      <c r="BR187" s="214"/>
      <c r="BS187" s="214"/>
      <c r="BT187" s="210" t="s">
        <v>5199</v>
      </c>
      <c r="BU187" s="214"/>
      <c r="BV187" s="214"/>
      <c r="BW187" s="213"/>
      <c r="BX187" s="213"/>
      <c r="BY187" s="213"/>
      <c r="BZ187" s="225"/>
      <c r="CA187" s="225"/>
      <c r="CB187" s="225"/>
      <c r="CC187" s="225"/>
      <c r="CD187" s="225"/>
      <c r="CE187" s="225"/>
      <c r="CF187" s="225"/>
      <c r="CG187" s="225"/>
      <c r="CH187" s="225"/>
      <c r="CI187" s="225"/>
      <c r="CJ187" s="225"/>
      <c r="CK187" s="225"/>
      <c r="CL187" s="225"/>
      <c r="CM187" s="225"/>
      <c r="CN187" s="225"/>
      <c r="CO187" s="225"/>
      <c r="CP187" s="225"/>
      <c r="CQ187" s="225"/>
      <c r="CR187" s="225"/>
      <c r="CS187" s="221" t="s">
        <v>5200</v>
      </c>
      <c r="CT187" s="221" t="s">
        <v>5201</v>
      </c>
      <c r="CU187" s="225"/>
      <c r="CV187" s="225"/>
      <c r="CW187" s="225"/>
      <c r="CX187" s="225"/>
      <c r="CY187" s="225"/>
      <c r="CZ187" s="225"/>
      <c r="DA187" s="225"/>
      <c r="DB187" s="225"/>
      <c r="DC187" s="221" t="s">
        <v>5202</v>
      </c>
      <c r="DD187" s="225"/>
      <c r="DE187" s="225"/>
    </row>
    <row r="188" spans="38:109" hidden="1">
      <c r="AL188" s="219" t="str">
        <f t="shared" si="5"/>
        <v/>
      </c>
      <c r="AM188" s="219" t="str">
        <f t="shared" si="4"/>
        <v/>
      </c>
      <c r="AN188"/>
      <c r="AO188" s="213"/>
      <c r="AP188" s="206">
        <v>186</v>
      </c>
      <c r="AQ188" s="214"/>
      <c r="AR188" s="214"/>
      <c r="AS188" s="214"/>
      <c r="AT188" s="214"/>
      <c r="AU188" s="214"/>
      <c r="AV188" s="214"/>
      <c r="AW188" s="214"/>
      <c r="AX188" s="214"/>
      <c r="AY188" s="214"/>
      <c r="AZ188" s="214"/>
      <c r="BA188" s="214"/>
      <c r="BB188" s="214"/>
      <c r="BC188" s="214"/>
      <c r="BD188" s="214"/>
      <c r="BE188" s="214"/>
      <c r="BF188" s="214"/>
      <c r="BG188" s="214"/>
      <c r="BH188" s="214"/>
      <c r="BI188" s="214"/>
      <c r="BJ188" s="210" t="s">
        <v>5203</v>
      </c>
      <c r="BK188" s="210" t="s">
        <v>5204</v>
      </c>
      <c r="BL188" s="214"/>
      <c r="BM188" s="214"/>
      <c r="BN188" s="214"/>
      <c r="BO188" s="214"/>
      <c r="BP188" s="214"/>
      <c r="BQ188" s="214"/>
      <c r="BR188" s="214"/>
      <c r="BS188" s="214"/>
      <c r="BT188" s="210" t="s">
        <v>5205</v>
      </c>
      <c r="BU188" s="214"/>
      <c r="BV188" s="214"/>
      <c r="BW188" s="213"/>
      <c r="BX188" s="213"/>
      <c r="BY188" s="213"/>
      <c r="BZ188" s="225"/>
      <c r="CA188" s="225"/>
      <c r="CB188" s="225"/>
      <c r="CC188" s="225"/>
      <c r="CD188" s="225"/>
      <c r="CE188" s="225"/>
      <c r="CF188" s="225"/>
      <c r="CG188" s="225"/>
      <c r="CH188" s="225"/>
      <c r="CI188" s="225"/>
      <c r="CJ188" s="225"/>
      <c r="CK188" s="225"/>
      <c r="CL188" s="225"/>
      <c r="CM188" s="225"/>
      <c r="CN188" s="225"/>
      <c r="CO188" s="225"/>
      <c r="CP188" s="225"/>
      <c r="CQ188" s="225"/>
      <c r="CR188" s="225"/>
      <c r="CS188" s="221" t="s">
        <v>5206</v>
      </c>
      <c r="CT188" s="221" t="s">
        <v>5207</v>
      </c>
      <c r="CU188" s="225"/>
      <c r="CV188" s="225"/>
      <c r="CW188" s="225"/>
      <c r="CX188" s="225"/>
      <c r="CY188" s="225"/>
      <c r="CZ188" s="225"/>
      <c r="DA188" s="225"/>
      <c r="DB188" s="225"/>
      <c r="DC188" s="221" t="s">
        <v>5208</v>
      </c>
      <c r="DD188" s="225"/>
      <c r="DE188" s="225"/>
    </row>
    <row r="189" spans="38:109" hidden="1">
      <c r="AL189" s="219" t="str">
        <f t="shared" si="5"/>
        <v/>
      </c>
      <c r="AM189" s="219" t="str">
        <f t="shared" si="4"/>
        <v/>
      </c>
      <c r="AN189"/>
      <c r="AO189" s="213"/>
      <c r="AP189" s="206">
        <v>187</v>
      </c>
      <c r="AQ189" s="214"/>
      <c r="AR189" s="214"/>
      <c r="AS189" s="214"/>
      <c r="AT189" s="214"/>
      <c r="AU189" s="214"/>
      <c r="AV189" s="214"/>
      <c r="AW189" s="214"/>
      <c r="AX189" s="214"/>
      <c r="AY189" s="214"/>
      <c r="AZ189" s="214"/>
      <c r="BA189" s="214"/>
      <c r="BB189" s="214"/>
      <c r="BC189" s="214"/>
      <c r="BD189" s="214"/>
      <c r="BE189" s="214"/>
      <c r="BF189" s="214"/>
      <c r="BG189" s="214"/>
      <c r="BH189" s="214"/>
      <c r="BI189" s="214"/>
      <c r="BJ189" s="210" t="s">
        <v>5209</v>
      </c>
      <c r="BK189" s="210" t="s">
        <v>5210</v>
      </c>
      <c r="BL189" s="214"/>
      <c r="BM189" s="214"/>
      <c r="BN189" s="214"/>
      <c r="BO189" s="214"/>
      <c r="BP189" s="214"/>
      <c r="BQ189" s="214"/>
      <c r="BR189" s="214"/>
      <c r="BS189" s="214"/>
      <c r="BT189" s="210" t="s">
        <v>5211</v>
      </c>
      <c r="BU189" s="214"/>
      <c r="BV189" s="214"/>
      <c r="BW189" s="213"/>
      <c r="BX189" s="213"/>
      <c r="BY189" s="213"/>
      <c r="BZ189" s="225"/>
      <c r="CA189" s="225"/>
      <c r="CB189" s="225"/>
      <c r="CC189" s="225"/>
      <c r="CD189" s="225"/>
      <c r="CE189" s="225"/>
      <c r="CF189" s="225"/>
      <c r="CG189" s="225"/>
      <c r="CH189" s="225"/>
      <c r="CI189" s="225"/>
      <c r="CJ189" s="225"/>
      <c r="CK189" s="225"/>
      <c r="CL189" s="225"/>
      <c r="CM189" s="225"/>
      <c r="CN189" s="225"/>
      <c r="CO189" s="225"/>
      <c r="CP189" s="225"/>
      <c r="CQ189" s="225"/>
      <c r="CR189" s="225"/>
      <c r="CS189" s="221" t="s">
        <v>5212</v>
      </c>
      <c r="CT189" s="221" t="s">
        <v>5213</v>
      </c>
      <c r="CU189" s="225"/>
      <c r="CV189" s="225"/>
      <c r="CW189" s="225"/>
      <c r="CX189" s="225"/>
      <c r="CY189" s="225"/>
      <c r="CZ189" s="225"/>
      <c r="DA189" s="225"/>
      <c r="DB189" s="225"/>
      <c r="DC189" s="221" t="s">
        <v>4524</v>
      </c>
      <c r="DD189" s="225"/>
      <c r="DE189" s="225"/>
    </row>
    <row r="190" spans="38:109" hidden="1">
      <c r="AL190" s="219" t="str">
        <f t="shared" si="5"/>
        <v/>
      </c>
      <c r="AM190" s="219" t="str">
        <f t="shared" si="4"/>
        <v/>
      </c>
      <c r="AN190"/>
      <c r="AO190" s="213"/>
      <c r="AP190" s="206">
        <v>188</v>
      </c>
      <c r="AQ190" s="214"/>
      <c r="AR190" s="214"/>
      <c r="AS190" s="214"/>
      <c r="AT190" s="214"/>
      <c r="AU190" s="214"/>
      <c r="AV190" s="214"/>
      <c r="AW190" s="214"/>
      <c r="AX190" s="214"/>
      <c r="AY190" s="214"/>
      <c r="AZ190" s="214"/>
      <c r="BA190" s="214"/>
      <c r="BB190" s="214"/>
      <c r="BC190" s="214"/>
      <c r="BD190" s="214"/>
      <c r="BE190" s="214"/>
      <c r="BF190" s="214"/>
      <c r="BG190" s="214"/>
      <c r="BH190" s="214"/>
      <c r="BI190" s="214"/>
      <c r="BJ190" s="210" t="s">
        <v>5214</v>
      </c>
      <c r="BK190" s="210" t="s">
        <v>5215</v>
      </c>
      <c r="BL190" s="214"/>
      <c r="BM190" s="214"/>
      <c r="BN190" s="214"/>
      <c r="BO190" s="214"/>
      <c r="BP190" s="214"/>
      <c r="BQ190" s="214"/>
      <c r="BR190" s="214"/>
      <c r="BS190" s="214"/>
      <c r="BT190" s="210" t="s">
        <v>5216</v>
      </c>
      <c r="BU190" s="214"/>
      <c r="BV190" s="214"/>
      <c r="BW190" s="213"/>
      <c r="BX190" s="213"/>
      <c r="BY190" s="213"/>
      <c r="BZ190" s="225"/>
      <c r="CA190" s="225"/>
      <c r="CB190" s="225"/>
      <c r="CC190" s="225"/>
      <c r="CD190" s="225"/>
      <c r="CE190" s="225"/>
      <c r="CF190" s="225"/>
      <c r="CG190" s="225"/>
      <c r="CH190" s="225"/>
      <c r="CI190" s="225"/>
      <c r="CJ190" s="225"/>
      <c r="CK190" s="225"/>
      <c r="CL190" s="225"/>
      <c r="CM190" s="225"/>
      <c r="CN190" s="225"/>
      <c r="CO190" s="225"/>
      <c r="CP190" s="225"/>
      <c r="CQ190" s="225"/>
      <c r="CR190" s="225"/>
      <c r="CS190" s="221" t="s">
        <v>5217</v>
      </c>
      <c r="CT190" s="221" t="s">
        <v>2943</v>
      </c>
      <c r="CU190" s="225"/>
      <c r="CV190" s="225"/>
      <c r="CW190" s="225"/>
      <c r="CX190" s="225"/>
      <c r="CY190" s="225"/>
      <c r="CZ190" s="225"/>
      <c r="DA190" s="225"/>
      <c r="DB190" s="225"/>
      <c r="DC190" s="221" t="s">
        <v>5218</v>
      </c>
      <c r="DD190" s="225"/>
      <c r="DE190" s="225"/>
    </row>
    <row r="191" spans="38:109" hidden="1">
      <c r="AL191" s="219" t="str">
        <f t="shared" si="5"/>
        <v/>
      </c>
      <c r="AM191" s="219" t="str">
        <f t="shared" si="4"/>
        <v/>
      </c>
      <c r="AN191"/>
      <c r="AO191" s="213"/>
      <c r="AP191" s="206">
        <v>189</v>
      </c>
      <c r="AQ191" s="214"/>
      <c r="AR191" s="214"/>
      <c r="AS191" s="214"/>
      <c r="AT191" s="214"/>
      <c r="AU191" s="214"/>
      <c r="AV191" s="214"/>
      <c r="AW191" s="214"/>
      <c r="AX191" s="214"/>
      <c r="AY191" s="214"/>
      <c r="AZ191" s="214"/>
      <c r="BA191" s="214"/>
      <c r="BB191" s="214"/>
      <c r="BC191" s="214"/>
      <c r="BD191" s="214"/>
      <c r="BE191" s="214"/>
      <c r="BF191" s="214"/>
      <c r="BG191" s="214"/>
      <c r="BH191" s="214"/>
      <c r="BI191" s="214"/>
      <c r="BJ191" s="210" t="s">
        <v>5219</v>
      </c>
      <c r="BK191" s="210" t="s">
        <v>5220</v>
      </c>
      <c r="BL191" s="214"/>
      <c r="BM191" s="214"/>
      <c r="BN191" s="214"/>
      <c r="BO191" s="214"/>
      <c r="BP191" s="214"/>
      <c r="BQ191" s="214"/>
      <c r="BR191" s="214"/>
      <c r="BS191" s="214"/>
      <c r="BT191" s="210" t="s">
        <v>5221</v>
      </c>
      <c r="BU191" s="214"/>
      <c r="BV191" s="214"/>
      <c r="BW191" s="213"/>
      <c r="BX191" s="213"/>
      <c r="BY191" s="213"/>
      <c r="BZ191" s="225"/>
      <c r="CA191" s="225"/>
      <c r="CB191" s="225"/>
      <c r="CC191" s="225"/>
      <c r="CD191" s="225"/>
      <c r="CE191" s="225"/>
      <c r="CF191" s="225"/>
      <c r="CG191" s="225"/>
      <c r="CH191" s="225"/>
      <c r="CI191" s="225"/>
      <c r="CJ191" s="225"/>
      <c r="CK191" s="225"/>
      <c r="CL191" s="225"/>
      <c r="CM191" s="225"/>
      <c r="CN191" s="225"/>
      <c r="CO191" s="225"/>
      <c r="CP191" s="225"/>
      <c r="CQ191" s="225"/>
      <c r="CR191" s="225"/>
      <c r="CS191" s="221" t="s">
        <v>5222</v>
      </c>
      <c r="CT191" s="221" t="s">
        <v>5223</v>
      </c>
      <c r="CU191" s="225"/>
      <c r="CV191" s="225"/>
      <c r="CW191" s="225"/>
      <c r="CX191" s="225"/>
      <c r="CY191" s="225"/>
      <c r="CZ191" s="225"/>
      <c r="DA191" s="225"/>
      <c r="DB191" s="225"/>
      <c r="DC191" s="221" t="s">
        <v>5224</v>
      </c>
      <c r="DD191" s="225"/>
      <c r="DE191" s="225"/>
    </row>
    <row r="192" spans="38:109" hidden="1">
      <c r="AL192" s="219" t="str">
        <f t="shared" si="5"/>
        <v/>
      </c>
      <c r="AM192" s="219" t="str">
        <f t="shared" si="4"/>
        <v/>
      </c>
      <c r="AN192"/>
      <c r="AO192" s="213"/>
      <c r="AP192" s="206">
        <v>190</v>
      </c>
      <c r="AQ192" s="214"/>
      <c r="AR192" s="214"/>
      <c r="AS192" s="214"/>
      <c r="AT192" s="214"/>
      <c r="AU192" s="214"/>
      <c r="AV192" s="214"/>
      <c r="AW192" s="214"/>
      <c r="AX192" s="214"/>
      <c r="AY192" s="214"/>
      <c r="AZ192" s="214"/>
      <c r="BA192" s="214"/>
      <c r="BB192" s="214"/>
      <c r="BC192" s="214"/>
      <c r="BD192" s="214"/>
      <c r="BE192" s="214"/>
      <c r="BF192" s="214"/>
      <c r="BG192" s="214"/>
      <c r="BH192" s="214"/>
      <c r="BI192" s="214"/>
      <c r="BJ192" s="210" t="s">
        <v>5225</v>
      </c>
      <c r="BK192" s="210" t="s">
        <v>5226</v>
      </c>
      <c r="BL192" s="214"/>
      <c r="BM192" s="214"/>
      <c r="BN192" s="214"/>
      <c r="BO192" s="214"/>
      <c r="BP192" s="214"/>
      <c r="BQ192" s="214"/>
      <c r="BR192" s="214"/>
      <c r="BS192" s="214"/>
      <c r="BT192" s="210" t="s">
        <v>5227</v>
      </c>
      <c r="BU192" s="214"/>
      <c r="BV192" s="214"/>
      <c r="BW192" s="213"/>
      <c r="BX192" s="213"/>
      <c r="BY192" s="213"/>
      <c r="BZ192" s="225"/>
      <c r="CA192" s="225"/>
      <c r="CB192" s="225"/>
      <c r="CC192" s="225"/>
      <c r="CD192" s="225"/>
      <c r="CE192" s="225"/>
      <c r="CF192" s="225"/>
      <c r="CG192" s="225"/>
      <c r="CH192" s="225"/>
      <c r="CI192" s="225"/>
      <c r="CJ192" s="225"/>
      <c r="CK192" s="225"/>
      <c r="CL192" s="225"/>
      <c r="CM192" s="225"/>
      <c r="CN192" s="225"/>
      <c r="CO192" s="225"/>
      <c r="CP192" s="225"/>
      <c r="CQ192" s="225"/>
      <c r="CR192" s="225"/>
      <c r="CS192" s="221" t="s">
        <v>5228</v>
      </c>
      <c r="CT192" s="221" t="s">
        <v>5229</v>
      </c>
      <c r="CU192" s="225"/>
      <c r="CV192" s="225"/>
      <c r="CW192" s="225"/>
      <c r="CX192" s="225"/>
      <c r="CY192" s="225"/>
      <c r="CZ192" s="225"/>
      <c r="DA192" s="225"/>
      <c r="DB192" s="225"/>
      <c r="DC192" s="221" t="s">
        <v>2288</v>
      </c>
      <c r="DD192" s="225"/>
      <c r="DE192" s="225"/>
    </row>
    <row r="193" spans="38:109" hidden="1">
      <c r="AL193" s="219" t="str">
        <f t="shared" si="5"/>
        <v/>
      </c>
      <c r="AM193" s="219" t="str">
        <f t="shared" si="4"/>
        <v/>
      </c>
      <c r="AN193"/>
      <c r="AO193" s="213"/>
      <c r="AP193" s="206">
        <v>191</v>
      </c>
      <c r="AQ193" s="214"/>
      <c r="AR193" s="214"/>
      <c r="AS193" s="214"/>
      <c r="AT193" s="214"/>
      <c r="AU193" s="214"/>
      <c r="AV193" s="214"/>
      <c r="AW193" s="214"/>
      <c r="AX193" s="214"/>
      <c r="AY193" s="214"/>
      <c r="AZ193" s="214"/>
      <c r="BA193" s="214"/>
      <c r="BB193" s="214"/>
      <c r="BC193" s="214"/>
      <c r="BD193" s="214"/>
      <c r="BE193" s="214"/>
      <c r="BF193" s="214"/>
      <c r="BG193" s="214"/>
      <c r="BH193" s="214"/>
      <c r="BI193" s="214"/>
      <c r="BJ193" s="210" t="s">
        <v>5230</v>
      </c>
      <c r="BK193" s="210" t="s">
        <v>5231</v>
      </c>
      <c r="BL193" s="214"/>
      <c r="BM193" s="214"/>
      <c r="BN193" s="214"/>
      <c r="BO193" s="214"/>
      <c r="BP193" s="214"/>
      <c r="BQ193" s="214"/>
      <c r="BR193" s="214"/>
      <c r="BS193" s="214"/>
      <c r="BT193" s="210" t="s">
        <v>5232</v>
      </c>
      <c r="BU193" s="214"/>
      <c r="BV193" s="214"/>
      <c r="BW193" s="213"/>
      <c r="BX193" s="213"/>
      <c r="BY193" s="213"/>
      <c r="BZ193" s="225"/>
      <c r="CA193" s="225"/>
      <c r="CB193" s="225"/>
      <c r="CC193" s="225"/>
      <c r="CD193" s="225"/>
      <c r="CE193" s="225"/>
      <c r="CF193" s="225"/>
      <c r="CG193" s="225"/>
      <c r="CH193" s="225"/>
      <c r="CI193" s="225"/>
      <c r="CJ193" s="225"/>
      <c r="CK193" s="225"/>
      <c r="CL193" s="225"/>
      <c r="CM193" s="225"/>
      <c r="CN193" s="225"/>
      <c r="CO193" s="225"/>
      <c r="CP193" s="225"/>
      <c r="CQ193" s="225"/>
      <c r="CR193" s="225"/>
      <c r="CS193" s="221" t="s">
        <v>5233</v>
      </c>
      <c r="CT193" s="221" t="s">
        <v>5234</v>
      </c>
      <c r="CU193" s="225"/>
      <c r="CV193" s="225"/>
      <c r="CW193" s="225"/>
      <c r="CX193" s="225"/>
      <c r="CY193" s="225"/>
      <c r="CZ193" s="225"/>
      <c r="DA193" s="225"/>
      <c r="DB193" s="225"/>
      <c r="DC193" s="221" t="s">
        <v>5235</v>
      </c>
      <c r="DD193" s="225"/>
      <c r="DE193" s="225"/>
    </row>
    <row r="194" spans="38:109" hidden="1">
      <c r="AL194" s="219" t="str">
        <f t="shared" si="5"/>
        <v/>
      </c>
      <c r="AM194" s="219" t="str">
        <f t="shared" si="4"/>
        <v/>
      </c>
      <c r="AN194"/>
      <c r="AO194" s="213"/>
      <c r="AP194" s="206">
        <v>192</v>
      </c>
      <c r="AQ194" s="214"/>
      <c r="AR194" s="214"/>
      <c r="AS194" s="214"/>
      <c r="AT194" s="214"/>
      <c r="AU194" s="214"/>
      <c r="AV194" s="214"/>
      <c r="AW194" s="214"/>
      <c r="AX194" s="214"/>
      <c r="AY194" s="214"/>
      <c r="AZ194" s="214"/>
      <c r="BA194" s="214"/>
      <c r="BB194" s="214"/>
      <c r="BC194" s="214"/>
      <c r="BD194" s="214"/>
      <c r="BE194" s="214"/>
      <c r="BF194" s="214"/>
      <c r="BG194" s="214"/>
      <c r="BH194" s="214"/>
      <c r="BI194" s="214"/>
      <c r="BJ194" s="210" t="s">
        <v>5236</v>
      </c>
      <c r="BK194" s="210" t="s">
        <v>5237</v>
      </c>
      <c r="BL194" s="214"/>
      <c r="BM194" s="214"/>
      <c r="BN194" s="214"/>
      <c r="BO194" s="214"/>
      <c r="BP194" s="214"/>
      <c r="BQ194" s="214"/>
      <c r="BR194" s="214"/>
      <c r="BS194" s="214"/>
      <c r="BT194" s="210" t="s">
        <v>5238</v>
      </c>
      <c r="BU194" s="214"/>
      <c r="BV194" s="214"/>
      <c r="BW194" s="213"/>
      <c r="BX194" s="213"/>
      <c r="BY194" s="213"/>
      <c r="BZ194" s="225"/>
      <c r="CA194" s="225"/>
      <c r="CB194" s="225"/>
      <c r="CC194" s="225"/>
      <c r="CD194" s="225"/>
      <c r="CE194" s="225"/>
      <c r="CF194" s="225"/>
      <c r="CG194" s="225"/>
      <c r="CH194" s="225"/>
      <c r="CI194" s="225"/>
      <c r="CJ194" s="225"/>
      <c r="CK194" s="225"/>
      <c r="CL194" s="225"/>
      <c r="CM194" s="225"/>
      <c r="CN194" s="225"/>
      <c r="CO194" s="225"/>
      <c r="CP194" s="225"/>
      <c r="CQ194" s="225"/>
      <c r="CR194" s="225"/>
      <c r="CS194" s="221" t="s">
        <v>5239</v>
      </c>
      <c r="CT194" s="221" t="s">
        <v>5240</v>
      </c>
      <c r="CU194" s="225"/>
      <c r="CV194" s="225"/>
      <c r="CW194" s="225"/>
      <c r="CX194" s="225"/>
      <c r="CY194" s="225"/>
      <c r="CZ194" s="225"/>
      <c r="DA194" s="225"/>
      <c r="DB194" s="225"/>
      <c r="DC194" s="221" t="s">
        <v>5241</v>
      </c>
      <c r="DD194" s="225"/>
      <c r="DE194" s="225"/>
    </row>
    <row r="195" spans="38:109" hidden="1">
      <c r="AL195" s="219" t="str">
        <f t="shared" si="5"/>
        <v/>
      </c>
      <c r="AM195" s="219" t="str">
        <f t="shared" si="4"/>
        <v/>
      </c>
      <c r="AN195"/>
      <c r="AO195" s="213"/>
      <c r="AP195" s="206">
        <v>193</v>
      </c>
      <c r="AQ195" s="214"/>
      <c r="AR195" s="214"/>
      <c r="AS195" s="214"/>
      <c r="AT195" s="214"/>
      <c r="AU195" s="214"/>
      <c r="AV195" s="214"/>
      <c r="AW195" s="214"/>
      <c r="AX195" s="214"/>
      <c r="AY195" s="214"/>
      <c r="AZ195" s="214"/>
      <c r="BA195" s="214"/>
      <c r="BB195" s="214"/>
      <c r="BC195" s="214"/>
      <c r="BD195" s="214"/>
      <c r="BE195" s="214"/>
      <c r="BF195" s="214"/>
      <c r="BG195" s="214"/>
      <c r="BH195" s="214"/>
      <c r="BI195" s="214"/>
      <c r="BJ195" s="210" t="s">
        <v>5242</v>
      </c>
      <c r="BK195" s="210" t="s">
        <v>5243</v>
      </c>
      <c r="BL195" s="214"/>
      <c r="BM195" s="214"/>
      <c r="BN195" s="214"/>
      <c r="BO195" s="214"/>
      <c r="BP195" s="214"/>
      <c r="BQ195" s="214"/>
      <c r="BR195" s="214"/>
      <c r="BS195" s="214"/>
      <c r="BT195" s="210" t="s">
        <v>5244</v>
      </c>
      <c r="BU195" s="214"/>
      <c r="BV195" s="214"/>
      <c r="BW195" s="213"/>
      <c r="BX195" s="213"/>
      <c r="BY195" s="213"/>
      <c r="BZ195" s="225"/>
      <c r="CA195" s="225"/>
      <c r="CB195" s="225"/>
      <c r="CC195" s="225"/>
      <c r="CD195" s="225"/>
      <c r="CE195" s="225"/>
      <c r="CF195" s="225"/>
      <c r="CG195" s="225"/>
      <c r="CH195" s="225"/>
      <c r="CI195" s="225"/>
      <c r="CJ195" s="225"/>
      <c r="CK195" s="225"/>
      <c r="CL195" s="225"/>
      <c r="CM195" s="225"/>
      <c r="CN195" s="225"/>
      <c r="CO195" s="225"/>
      <c r="CP195" s="225"/>
      <c r="CQ195" s="225"/>
      <c r="CR195" s="225"/>
      <c r="CS195" s="221" t="s">
        <v>5245</v>
      </c>
      <c r="CT195" s="221" t="s">
        <v>5246</v>
      </c>
      <c r="CU195" s="225"/>
      <c r="CV195" s="225"/>
      <c r="CW195" s="225"/>
      <c r="CX195" s="225"/>
      <c r="CY195" s="225"/>
      <c r="CZ195" s="225"/>
      <c r="DA195" s="225"/>
      <c r="DB195" s="225"/>
      <c r="DC195" s="221" t="s">
        <v>5247</v>
      </c>
      <c r="DD195" s="225"/>
      <c r="DE195" s="225"/>
    </row>
    <row r="196" spans="38:109" hidden="1">
      <c r="AL196" s="219" t="str">
        <f t="shared" si="5"/>
        <v/>
      </c>
      <c r="AM196" s="219" t="str">
        <f t="shared" ref="AM196:AM259" si="6">IFERROR(IF(AL196="", "", HLOOKUP($N$8, $AQ$3:$BV$574, AP196, FALSE)), "")</f>
        <v/>
      </c>
      <c r="AN196"/>
      <c r="AO196" s="213"/>
      <c r="AP196" s="206">
        <v>194</v>
      </c>
      <c r="AQ196" s="214"/>
      <c r="AR196" s="214"/>
      <c r="AS196" s="214"/>
      <c r="AT196" s="214"/>
      <c r="AU196" s="214"/>
      <c r="AV196" s="214"/>
      <c r="AW196" s="214"/>
      <c r="AX196" s="214"/>
      <c r="AY196" s="214"/>
      <c r="AZ196" s="214"/>
      <c r="BA196" s="214"/>
      <c r="BB196" s="214"/>
      <c r="BC196" s="214"/>
      <c r="BD196" s="214"/>
      <c r="BE196" s="214"/>
      <c r="BF196" s="214"/>
      <c r="BG196" s="214"/>
      <c r="BH196" s="214"/>
      <c r="BI196" s="214"/>
      <c r="BJ196" s="210" t="s">
        <v>5248</v>
      </c>
      <c r="BK196" s="210" t="s">
        <v>5249</v>
      </c>
      <c r="BL196" s="214"/>
      <c r="BM196" s="214"/>
      <c r="BN196" s="214"/>
      <c r="BO196" s="214"/>
      <c r="BP196" s="214"/>
      <c r="BQ196" s="214"/>
      <c r="BR196" s="214"/>
      <c r="BS196" s="214"/>
      <c r="BT196" s="210" t="s">
        <v>5250</v>
      </c>
      <c r="BU196" s="214"/>
      <c r="BV196" s="214"/>
      <c r="BW196" s="213"/>
      <c r="BX196" s="213"/>
      <c r="BY196" s="213"/>
      <c r="BZ196" s="225"/>
      <c r="CA196" s="225"/>
      <c r="CB196" s="225"/>
      <c r="CC196" s="225"/>
      <c r="CD196" s="225"/>
      <c r="CE196" s="225"/>
      <c r="CF196" s="225"/>
      <c r="CG196" s="225"/>
      <c r="CH196" s="225"/>
      <c r="CI196" s="225"/>
      <c r="CJ196" s="225"/>
      <c r="CK196" s="225"/>
      <c r="CL196" s="225"/>
      <c r="CM196" s="225"/>
      <c r="CN196" s="225"/>
      <c r="CO196" s="225"/>
      <c r="CP196" s="225"/>
      <c r="CQ196" s="225"/>
      <c r="CR196" s="225"/>
      <c r="CS196" s="221" t="s">
        <v>5251</v>
      </c>
      <c r="CT196" s="221" t="s">
        <v>5252</v>
      </c>
      <c r="CU196" s="225"/>
      <c r="CV196" s="225"/>
      <c r="CW196" s="225"/>
      <c r="CX196" s="225"/>
      <c r="CY196" s="225"/>
      <c r="CZ196" s="225"/>
      <c r="DA196" s="225"/>
      <c r="DB196" s="225"/>
      <c r="DC196" s="221" t="s">
        <v>5253</v>
      </c>
      <c r="DD196" s="225"/>
      <c r="DE196" s="225"/>
    </row>
    <row r="197" spans="38:109" hidden="1">
      <c r="AL197" s="219" t="str">
        <f t="shared" ref="AL197:AL260" si="7">IFERROR(IF(HLOOKUP($N$8, $BZ$3:$DE$574, $AP197, FALSE )="", "", HLOOKUP($N$8, $BZ$3:$DE$574, $AP197, FALSE)), "")</f>
        <v/>
      </c>
      <c r="AM197" s="219" t="str">
        <f t="shared" si="6"/>
        <v/>
      </c>
      <c r="AN197"/>
      <c r="AO197" s="213"/>
      <c r="AP197" s="206">
        <v>195</v>
      </c>
      <c r="AQ197" s="214"/>
      <c r="AR197" s="214"/>
      <c r="AS197" s="214"/>
      <c r="AT197" s="214"/>
      <c r="AU197" s="214"/>
      <c r="AV197" s="214"/>
      <c r="AW197" s="214"/>
      <c r="AX197" s="214"/>
      <c r="AY197" s="214"/>
      <c r="AZ197" s="214"/>
      <c r="BA197" s="214"/>
      <c r="BB197" s="214"/>
      <c r="BC197" s="214"/>
      <c r="BD197" s="214"/>
      <c r="BE197" s="214"/>
      <c r="BF197" s="214"/>
      <c r="BG197" s="214"/>
      <c r="BH197" s="214"/>
      <c r="BI197" s="214"/>
      <c r="BJ197" s="210" t="s">
        <v>5254</v>
      </c>
      <c r="BK197" s="210" t="s">
        <v>5255</v>
      </c>
      <c r="BL197" s="214"/>
      <c r="BM197" s="214"/>
      <c r="BN197" s="214"/>
      <c r="BO197" s="214"/>
      <c r="BP197" s="214"/>
      <c r="BQ197" s="214"/>
      <c r="BR197" s="214"/>
      <c r="BS197" s="214"/>
      <c r="BT197" s="210" t="s">
        <v>5256</v>
      </c>
      <c r="BU197" s="214"/>
      <c r="BV197" s="214"/>
      <c r="BW197" s="213"/>
      <c r="BX197" s="213"/>
      <c r="BY197" s="213"/>
      <c r="BZ197" s="225"/>
      <c r="CA197" s="225"/>
      <c r="CB197" s="225"/>
      <c r="CC197" s="225"/>
      <c r="CD197" s="225"/>
      <c r="CE197" s="225"/>
      <c r="CF197" s="225"/>
      <c r="CG197" s="225"/>
      <c r="CH197" s="225"/>
      <c r="CI197" s="225"/>
      <c r="CJ197" s="225"/>
      <c r="CK197" s="225"/>
      <c r="CL197" s="225"/>
      <c r="CM197" s="225"/>
      <c r="CN197" s="225"/>
      <c r="CO197" s="225"/>
      <c r="CP197" s="225"/>
      <c r="CQ197" s="225"/>
      <c r="CR197" s="225"/>
      <c r="CS197" s="221" t="s">
        <v>2196</v>
      </c>
      <c r="CT197" s="221" t="s">
        <v>2183</v>
      </c>
      <c r="CU197" s="225"/>
      <c r="CV197" s="225"/>
      <c r="CW197" s="225"/>
      <c r="CX197" s="225"/>
      <c r="CY197" s="225"/>
      <c r="CZ197" s="225"/>
      <c r="DA197" s="225"/>
      <c r="DB197" s="225"/>
      <c r="DC197" s="221" t="s">
        <v>5257</v>
      </c>
      <c r="DD197" s="225"/>
      <c r="DE197" s="225"/>
    </row>
    <row r="198" spans="38:109" hidden="1">
      <c r="AL198" s="219" t="str">
        <f t="shared" si="7"/>
        <v/>
      </c>
      <c r="AM198" s="219" t="str">
        <f t="shared" si="6"/>
        <v/>
      </c>
      <c r="AN198"/>
      <c r="AO198" s="213"/>
      <c r="AP198" s="206">
        <v>196</v>
      </c>
      <c r="AQ198" s="214"/>
      <c r="AR198" s="214"/>
      <c r="AS198" s="214"/>
      <c r="AT198" s="214"/>
      <c r="AU198" s="214"/>
      <c r="AV198" s="214"/>
      <c r="AW198" s="214"/>
      <c r="AX198" s="214"/>
      <c r="AY198" s="214"/>
      <c r="AZ198" s="214"/>
      <c r="BA198" s="214"/>
      <c r="BB198" s="214"/>
      <c r="BC198" s="214"/>
      <c r="BD198" s="214"/>
      <c r="BE198" s="214"/>
      <c r="BF198" s="214"/>
      <c r="BG198" s="214"/>
      <c r="BH198" s="214"/>
      <c r="BI198" s="214"/>
      <c r="BJ198" s="210" t="s">
        <v>5258</v>
      </c>
      <c r="BK198" s="210" t="s">
        <v>5259</v>
      </c>
      <c r="BL198" s="214"/>
      <c r="BM198" s="214"/>
      <c r="BN198" s="214"/>
      <c r="BO198" s="214"/>
      <c r="BP198" s="214"/>
      <c r="BQ198" s="214"/>
      <c r="BR198" s="214"/>
      <c r="BS198" s="214"/>
      <c r="BT198" s="210" t="s">
        <v>5260</v>
      </c>
      <c r="BU198" s="214"/>
      <c r="BV198" s="214"/>
      <c r="BW198" s="213"/>
      <c r="BX198" s="213"/>
      <c r="BY198" s="213"/>
      <c r="BZ198" s="225"/>
      <c r="CA198" s="225"/>
      <c r="CB198" s="225"/>
      <c r="CC198" s="225"/>
      <c r="CD198" s="225"/>
      <c r="CE198" s="225"/>
      <c r="CF198" s="225"/>
      <c r="CG198" s="225"/>
      <c r="CH198" s="225"/>
      <c r="CI198" s="225"/>
      <c r="CJ198" s="225"/>
      <c r="CK198" s="225"/>
      <c r="CL198" s="225"/>
      <c r="CM198" s="225"/>
      <c r="CN198" s="225"/>
      <c r="CO198" s="225"/>
      <c r="CP198" s="225"/>
      <c r="CQ198" s="225"/>
      <c r="CR198" s="225"/>
      <c r="CS198" s="221" t="s">
        <v>5261</v>
      </c>
      <c r="CT198" s="221" t="s">
        <v>3089</v>
      </c>
      <c r="CU198" s="225"/>
      <c r="CV198" s="225"/>
      <c r="CW198" s="225"/>
      <c r="CX198" s="225"/>
      <c r="CY198" s="225"/>
      <c r="CZ198" s="225"/>
      <c r="DA198" s="225"/>
      <c r="DB198" s="225"/>
      <c r="DC198" s="221" t="s">
        <v>2978</v>
      </c>
      <c r="DD198" s="225"/>
      <c r="DE198" s="225"/>
    </row>
    <row r="199" spans="38:109" hidden="1">
      <c r="AL199" s="219" t="str">
        <f t="shared" si="7"/>
        <v/>
      </c>
      <c r="AM199" s="219" t="str">
        <f t="shared" si="6"/>
        <v/>
      </c>
      <c r="AN199"/>
      <c r="AO199" s="213"/>
      <c r="AP199" s="206">
        <v>197</v>
      </c>
      <c r="AQ199" s="214"/>
      <c r="AR199" s="214"/>
      <c r="AS199" s="214"/>
      <c r="AT199" s="214"/>
      <c r="AU199" s="214"/>
      <c r="AV199" s="214"/>
      <c r="AW199" s="214"/>
      <c r="AX199" s="214"/>
      <c r="AY199" s="214"/>
      <c r="AZ199" s="214"/>
      <c r="BA199" s="214"/>
      <c r="BB199" s="214"/>
      <c r="BC199" s="214"/>
      <c r="BD199" s="214"/>
      <c r="BE199" s="214"/>
      <c r="BF199" s="214"/>
      <c r="BG199" s="214"/>
      <c r="BH199" s="214"/>
      <c r="BI199" s="214"/>
      <c r="BJ199" s="210" t="s">
        <v>5262</v>
      </c>
      <c r="BK199" s="210" t="s">
        <v>5263</v>
      </c>
      <c r="BL199" s="214"/>
      <c r="BM199" s="214"/>
      <c r="BN199" s="214"/>
      <c r="BO199" s="214"/>
      <c r="BP199" s="214"/>
      <c r="BQ199" s="214"/>
      <c r="BR199" s="214"/>
      <c r="BS199" s="214"/>
      <c r="BT199" s="210" t="s">
        <v>5264</v>
      </c>
      <c r="BU199" s="214"/>
      <c r="BV199" s="214"/>
      <c r="BW199" s="213"/>
      <c r="BX199" s="213"/>
      <c r="BY199" s="213"/>
      <c r="BZ199" s="225"/>
      <c r="CA199" s="225"/>
      <c r="CB199" s="225"/>
      <c r="CC199" s="225"/>
      <c r="CD199" s="225"/>
      <c r="CE199" s="225"/>
      <c r="CF199" s="225"/>
      <c r="CG199" s="225"/>
      <c r="CH199" s="225"/>
      <c r="CI199" s="225"/>
      <c r="CJ199" s="225"/>
      <c r="CK199" s="225"/>
      <c r="CL199" s="225"/>
      <c r="CM199" s="225"/>
      <c r="CN199" s="225"/>
      <c r="CO199" s="225"/>
      <c r="CP199" s="225"/>
      <c r="CQ199" s="225"/>
      <c r="CR199" s="225"/>
      <c r="CS199" s="221" t="s">
        <v>5265</v>
      </c>
      <c r="CT199" s="221" t="s">
        <v>5266</v>
      </c>
      <c r="CU199" s="225"/>
      <c r="CV199" s="225"/>
      <c r="CW199" s="225"/>
      <c r="CX199" s="225"/>
      <c r="CY199" s="225"/>
      <c r="CZ199" s="225"/>
      <c r="DA199" s="225"/>
      <c r="DB199" s="225"/>
      <c r="DC199" s="221" t="s">
        <v>5267</v>
      </c>
      <c r="DD199" s="225"/>
      <c r="DE199" s="225"/>
    </row>
    <row r="200" spans="38:109" hidden="1">
      <c r="AL200" s="219" t="str">
        <f t="shared" si="7"/>
        <v/>
      </c>
      <c r="AM200" s="219" t="str">
        <f t="shared" si="6"/>
        <v/>
      </c>
      <c r="AN200"/>
      <c r="AO200" s="213"/>
      <c r="AP200" s="206">
        <v>198</v>
      </c>
      <c r="AQ200" s="214"/>
      <c r="AR200" s="214"/>
      <c r="AS200" s="214"/>
      <c r="AT200" s="214"/>
      <c r="AU200" s="214"/>
      <c r="AV200" s="214"/>
      <c r="AW200" s="214"/>
      <c r="AX200" s="214"/>
      <c r="AY200" s="214"/>
      <c r="AZ200" s="214"/>
      <c r="BA200" s="214"/>
      <c r="BB200" s="214"/>
      <c r="BC200" s="214"/>
      <c r="BD200" s="214"/>
      <c r="BE200" s="214"/>
      <c r="BF200" s="214"/>
      <c r="BG200" s="214"/>
      <c r="BH200" s="214"/>
      <c r="BI200" s="214"/>
      <c r="BJ200" s="210" t="s">
        <v>5268</v>
      </c>
      <c r="BK200" s="210" t="s">
        <v>5269</v>
      </c>
      <c r="BL200" s="214"/>
      <c r="BM200" s="214"/>
      <c r="BN200" s="214"/>
      <c r="BO200" s="214"/>
      <c r="BP200" s="214"/>
      <c r="BQ200" s="214"/>
      <c r="BR200" s="214"/>
      <c r="BS200" s="214"/>
      <c r="BT200" s="210" t="s">
        <v>5270</v>
      </c>
      <c r="BU200" s="214"/>
      <c r="BV200" s="214"/>
      <c r="BW200" s="213"/>
      <c r="BX200" s="213"/>
      <c r="BY200" s="213"/>
      <c r="BZ200" s="225"/>
      <c r="CA200" s="225"/>
      <c r="CB200" s="225"/>
      <c r="CC200" s="225"/>
      <c r="CD200" s="225"/>
      <c r="CE200" s="225"/>
      <c r="CF200" s="225"/>
      <c r="CG200" s="225"/>
      <c r="CH200" s="225"/>
      <c r="CI200" s="225"/>
      <c r="CJ200" s="225"/>
      <c r="CK200" s="225"/>
      <c r="CL200" s="225"/>
      <c r="CM200" s="225"/>
      <c r="CN200" s="225"/>
      <c r="CO200" s="225"/>
      <c r="CP200" s="225"/>
      <c r="CQ200" s="225"/>
      <c r="CR200" s="225"/>
      <c r="CS200" s="221" t="s">
        <v>5271</v>
      </c>
      <c r="CT200" s="221" t="s">
        <v>5272</v>
      </c>
      <c r="CU200" s="225"/>
      <c r="CV200" s="225"/>
      <c r="CW200" s="225"/>
      <c r="CX200" s="225"/>
      <c r="CY200" s="225"/>
      <c r="CZ200" s="225"/>
      <c r="DA200" s="225"/>
      <c r="DB200" s="225"/>
      <c r="DC200" s="221" t="s">
        <v>5273</v>
      </c>
      <c r="DD200" s="225"/>
      <c r="DE200" s="225"/>
    </row>
    <row r="201" spans="38:109" hidden="1">
      <c r="AL201" s="219" t="str">
        <f t="shared" si="7"/>
        <v/>
      </c>
      <c r="AM201" s="219" t="str">
        <f t="shared" si="6"/>
        <v/>
      </c>
      <c r="AN201"/>
      <c r="AO201" s="213"/>
      <c r="AP201" s="206">
        <v>199</v>
      </c>
      <c r="AQ201" s="214"/>
      <c r="AR201" s="214"/>
      <c r="AS201" s="214"/>
      <c r="AT201" s="214"/>
      <c r="AU201" s="214"/>
      <c r="AV201" s="214"/>
      <c r="AW201" s="214"/>
      <c r="AX201" s="214"/>
      <c r="AY201" s="214"/>
      <c r="AZ201" s="214"/>
      <c r="BA201" s="214"/>
      <c r="BB201" s="214"/>
      <c r="BC201" s="214"/>
      <c r="BD201" s="214"/>
      <c r="BE201" s="214"/>
      <c r="BF201" s="214"/>
      <c r="BG201" s="214"/>
      <c r="BH201" s="214"/>
      <c r="BI201" s="214"/>
      <c r="BJ201" s="210" t="s">
        <v>5274</v>
      </c>
      <c r="BK201" s="210" t="s">
        <v>5275</v>
      </c>
      <c r="BL201" s="214"/>
      <c r="BM201" s="214"/>
      <c r="BN201" s="214"/>
      <c r="BO201" s="214"/>
      <c r="BP201" s="214"/>
      <c r="BQ201" s="214"/>
      <c r="BR201" s="214"/>
      <c r="BS201" s="214"/>
      <c r="BT201" s="210" t="s">
        <v>5276</v>
      </c>
      <c r="BU201" s="214"/>
      <c r="BV201" s="214"/>
      <c r="BW201" s="213"/>
      <c r="BX201" s="213"/>
      <c r="BY201" s="213"/>
      <c r="BZ201" s="225"/>
      <c r="CA201" s="225"/>
      <c r="CB201" s="225"/>
      <c r="CC201" s="225"/>
      <c r="CD201" s="225"/>
      <c r="CE201" s="225"/>
      <c r="CF201" s="225"/>
      <c r="CG201" s="225"/>
      <c r="CH201" s="225"/>
      <c r="CI201" s="225"/>
      <c r="CJ201" s="225"/>
      <c r="CK201" s="225"/>
      <c r="CL201" s="225"/>
      <c r="CM201" s="225"/>
      <c r="CN201" s="225"/>
      <c r="CO201" s="225"/>
      <c r="CP201" s="225"/>
      <c r="CQ201" s="225"/>
      <c r="CR201" s="225"/>
      <c r="CS201" s="221" t="s">
        <v>5277</v>
      </c>
      <c r="CT201" s="221" t="s">
        <v>5278</v>
      </c>
      <c r="CU201" s="225"/>
      <c r="CV201" s="225"/>
      <c r="CW201" s="225"/>
      <c r="CX201" s="225"/>
      <c r="CY201" s="225"/>
      <c r="CZ201" s="225"/>
      <c r="DA201" s="225"/>
      <c r="DB201" s="225"/>
      <c r="DC201" s="221" t="s">
        <v>4756</v>
      </c>
      <c r="DD201" s="225"/>
      <c r="DE201" s="225"/>
    </row>
    <row r="202" spans="38:109" hidden="1">
      <c r="AL202" s="219" t="str">
        <f t="shared" si="7"/>
        <v/>
      </c>
      <c r="AM202" s="219" t="str">
        <f t="shared" si="6"/>
        <v/>
      </c>
      <c r="AN202"/>
      <c r="AO202" s="213"/>
      <c r="AP202" s="206">
        <v>200</v>
      </c>
      <c r="AQ202" s="214"/>
      <c r="AR202" s="214"/>
      <c r="AS202" s="214"/>
      <c r="AT202" s="214"/>
      <c r="AU202" s="214"/>
      <c r="AV202" s="214"/>
      <c r="AW202" s="214"/>
      <c r="AX202" s="214"/>
      <c r="AY202" s="214"/>
      <c r="AZ202" s="214"/>
      <c r="BA202" s="214"/>
      <c r="BB202" s="214"/>
      <c r="BC202" s="214"/>
      <c r="BD202" s="214"/>
      <c r="BE202" s="214"/>
      <c r="BF202" s="214"/>
      <c r="BG202" s="214"/>
      <c r="BH202" s="214"/>
      <c r="BI202" s="214"/>
      <c r="BJ202" s="210" t="s">
        <v>5279</v>
      </c>
      <c r="BK202" s="210" t="s">
        <v>5280</v>
      </c>
      <c r="BL202" s="214"/>
      <c r="BM202" s="214"/>
      <c r="BN202" s="214"/>
      <c r="BO202" s="214"/>
      <c r="BP202" s="214"/>
      <c r="BQ202" s="214"/>
      <c r="BR202" s="214"/>
      <c r="BS202" s="214"/>
      <c r="BT202" s="210" t="s">
        <v>5281</v>
      </c>
      <c r="BU202" s="214"/>
      <c r="BV202" s="214"/>
      <c r="BW202" s="213"/>
      <c r="BX202" s="213"/>
      <c r="BY202" s="213"/>
      <c r="BZ202" s="225"/>
      <c r="CA202" s="225"/>
      <c r="CB202" s="225"/>
      <c r="CC202" s="225"/>
      <c r="CD202" s="225"/>
      <c r="CE202" s="225"/>
      <c r="CF202" s="225"/>
      <c r="CG202" s="225"/>
      <c r="CH202" s="225"/>
      <c r="CI202" s="225"/>
      <c r="CJ202" s="225"/>
      <c r="CK202" s="225"/>
      <c r="CL202" s="225"/>
      <c r="CM202" s="225"/>
      <c r="CN202" s="225"/>
      <c r="CO202" s="225"/>
      <c r="CP202" s="225"/>
      <c r="CQ202" s="225"/>
      <c r="CR202" s="225"/>
      <c r="CS202" s="221" t="s">
        <v>5282</v>
      </c>
      <c r="CT202" s="221" t="s">
        <v>5283</v>
      </c>
      <c r="CU202" s="225"/>
      <c r="CV202" s="225"/>
      <c r="CW202" s="225"/>
      <c r="CX202" s="225"/>
      <c r="CY202" s="225"/>
      <c r="CZ202" s="225"/>
      <c r="DA202" s="225"/>
      <c r="DB202" s="225"/>
      <c r="DC202" s="221" t="s">
        <v>3086</v>
      </c>
      <c r="DD202" s="225"/>
      <c r="DE202" s="225"/>
    </row>
    <row r="203" spans="38:109" hidden="1">
      <c r="AL203" s="219" t="str">
        <f t="shared" si="7"/>
        <v/>
      </c>
      <c r="AM203" s="219" t="str">
        <f t="shared" si="6"/>
        <v/>
      </c>
      <c r="AN203"/>
      <c r="AO203" s="213"/>
      <c r="AP203" s="206">
        <v>201</v>
      </c>
      <c r="AQ203" s="214"/>
      <c r="AR203" s="214"/>
      <c r="AS203" s="214"/>
      <c r="AT203" s="214"/>
      <c r="AU203" s="214"/>
      <c r="AV203" s="214"/>
      <c r="AW203" s="214"/>
      <c r="AX203" s="214"/>
      <c r="AY203" s="214"/>
      <c r="AZ203" s="214"/>
      <c r="BA203" s="214"/>
      <c r="BB203" s="214"/>
      <c r="BC203" s="214"/>
      <c r="BD203" s="214"/>
      <c r="BE203" s="214"/>
      <c r="BF203" s="214"/>
      <c r="BG203" s="214"/>
      <c r="BH203" s="214"/>
      <c r="BI203" s="214"/>
      <c r="BJ203" s="210" t="s">
        <v>5284</v>
      </c>
      <c r="BK203" s="210" t="s">
        <v>5285</v>
      </c>
      <c r="BL203" s="214"/>
      <c r="BM203" s="214"/>
      <c r="BN203" s="214"/>
      <c r="BO203" s="214"/>
      <c r="BP203" s="214"/>
      <c r="BQ203" s="214"/>
      <c r="BR203" s="214"/>
      <c r="BS203" s="214"/>
      <c r="BT203" s="210" t="s">
        <v>5286</v>
      </c>
      <c r="BU203" s="214"/>
      <c r="BV203" s="214"/>
      <c r="BW203" s="213"/>
      <c r="BX203" s="213"/>
      <c r="BY203" s="213"/>
      <c r="BZ203" s="225"/>
      <c r="CA203" s="225"/>
      <c r="CB203" s="225"/>
      <c r="CC203" s="225"/>
      <c r="CD203" s="225"/>
      <c r="CE203" s="225"/>
      <c r="CF203" s="225"/>
      <c r="CG203" s="225"/>
      <c r="CH203" s="225"/>
      <c r="CI203" s="225"/>
      <c r="CJ203" s="225"/>
      <c r="CK203" s="225"/>
      <c r="CL203" s="225"/>
      <c r="CM203" s="225"/>
      <c r="CN203" s="225"/>
      <c r="CO203" s="225"/>
      <c r="CP203" s="225"/>
      <c r="CQ203" s="225"/>
      <c r="CR203" s="225"/>
      <c r="CS203" s="221" t="s">
        <v>5287</v>
      </c>
      <c r="CT203" s="221" t="s">
        <v>5288</v>
      </c>
      <c r="CU203" s="225"/>
      <c r="CV203" s="225"/>
      <c r="CW203" s="225"/>
      <c r="CX203" s="225"/>
      <c r="CY203" s="225"/>
      <c r="CZ203" s="225"/>
      <c r="DA203" s="225"/>
      <c r="DB203" s="225"/>
      <c r="DC203" s="221" t="s">
        <v>5289</v>
      </c>
      <c r="DD203" s="225"/>
      <c r="DE203" s="225"/>
    </row>
    <row r="204" spans="38:109" hidden="1">
      <c r="AL204" s="219" t="str">
        <f t="shared" si="7"/>
        <v/>
      </c>
      <c r="AM204" s="219" t="str">
        <f t="shared" si="6"/>
        <v/>
      </c>
      <c r="AN204"/>
      <c r="AO204" s="213"/>
      <c r="AP204" s="206">
        <v>202</v>
      </c>
      <c r="AQ204" s="214"/>
      <c r="AR204" s="214"/>
      <c r="AS204" s="214"/>
      <c r="AT204" s="214"/>
      <c r="AU204" s="214"/>
      <c r="AV204" s="214"/>
      <c r="AW204" s="214"/>
      <c r="AX204" s="214"/>
      <c r="AY204" s="214"/>
      <c r="AZ204" s="214"/>
      <c r="BA204" s="214"/>
      <c r="BB204" s="214"/>
      <c r="BC204" s="214"/>
      <c r="BD204" s="214"/>
      <c r="BE204" s="214"/>
      <c r="BF204" s="214"/>
      <c r="BG204" s="214"/>
      <c r="BH204" s="214"/>
      <c r="BI204" s="214"/>
      <c r="BJ204" s="210" t="s">
        <v>5290</v>
      </c>
      <c r="BK204" s="210" t="s">
        <v>5291</v>
      </c>
      <c r="BL204" s="214"/>
      <c r="BM204" s="214"/>
      <c r="BN204" s="214"/>
      <c r="BO204" s="214"/>
      <c r="BP204" s="214"/>
      <c r="BQ204" s="214"/>
      <c r="BR204" s="214"/>
      <c r="BS204" s="214"/>
      <c r="BT204" s="210" t="s">
        <v>5292</v>
      </c>
      <c r="BU204" s="214"/>
      <c r="BV204" s="214"/>
      <c r="BW204" s="213"/>
      <c r="BX204" s="213"/>
      <c r="BY204" s="213"/>
      <c r="BZ204" s="225"/>
      <c r="CA204" s="225"/>
      <c r="CB204" s="225"/>
      <c r="CC204" s="225"/>
      <c r="CD204" s="225"/>
      <c r="CE204" s="225"/>
      <c r="CF204" s="225"/>
      <c r="CG204" s="225"/>
      <c r="CH204" s="225"/>
      <c r="CI204" s="225"/>
      <c r="CJ204" s="225"/>
      <c r="CK204" s="225"/>
      <c r="CL204" s="225"/>
      <c r="CM204" s="225"/>
      <c r="CN204" s="225"/>
      <c r="CO204" s="225"/>
      <c r="CP204" s="225"/>
      <c r="CQ204" s="225"/>
      <c r="CR204" s="225"/>
      <c r="CS204" s="221" t="s">
        <v>5293</v>
      </c>
      <c r="CT204" s="221" t="s">
        <v>5294</v>
      </c>
      <c r="CU204" s="225"/>
      <c r="CV204" s="225"/>
      <c r="CW204" s="225"/>
      <c r="CX204" s="225"/>
      <c r="CY204" s="225"/>
      <c r="CZ204" s="225"/>
      <c r="DA204" s="225"/>
      <c r="DB204" s="225"/>
      <c r="DC204" s="221" t="s">
        <v>5295</v>
      </c>
      <c r="DD204" s="225"/>
      <c r="DE204" s="225"/>
    </row>
    <row r="205" spans="38:109" hidden="1">
      <c r="AL205" s="219" t="str">
        <f t="shared" si="7"/>
        <v/>
      </c>
      <c r="AM205" s="219" t="str">
        <f t="shared" si="6"/>
        <v/>
      </c>
      <c r="AN205"/>
      <c r="AO205" s="213"/>
      <c r="AP205" s="206">
        <v>203</v>
      </c>
      <c r="AQ205" s="214"/>
      <c r="AR205" s="214"/>
      <c r="AS205" s="214"/>
      <c r="AT205" s="214"/>
      <c r="AU205" s="214"/>
      <c r="AV205" s="214"/>
      <c r="AW205" s="214"/>
      <c r="AX205" s="214"/>
      <c r="AY205" s="214"/>
      <c r="AZ205" s="214"/>
      <c r="BA205" s="214"/>
      <c r="BB205" s="214"/>
      <c r="BC205" s="214"/>
      <c r="BD205" s="214"/>
      <c r="BE205" s="214"/>
      <c r="BF205" s="214"/>
      <c r="BG205" s="214"/>
      <c r="BH205" s="214"/>
      <c r="BI205" s="214"/>
      <c r="BJ205" s="210" t="s">
        <v>5296</v>
      </c>
      <c r="BK205" s="210" t="s">
        <v>5297</v>
      </c>
      <c r="BL205" s="214"/>
      <c r="BM205" s="214"/>
      <c r="BN205" s="214"/>
      <c r="BO205" s="214"/>
      <c r="BP205" s="214"/>
      <c r="BQ205" s="214"/>
      <c r="BR205" s="214"/>
      <c r="BS205" s="214"/>
      <c r="BT205" s="210" t="s">
        <v>5298</v>
      </c>
      <c r="BU205" s="214"/>
      <c r="BV205" s="214"/>
      <c r="BW205" s="213"/>
      <c r="BX205" s="213"/>
      <c r="BY205" s="213"/>
      <c r="BZ205" s="225"/>
      <c r="CA205" s="225"/>
      <c r="CB205" s="225"/>
      <c r="CC205" s="225"/>
      <c r="CD205" s="225"/>
      <c r="CE205" s="225"/>
      <c r="CF205" s="225"/>
      <c r="CG205" s="225"/>
      <c r="CH205" s="225"/>
      <c r="CI205" s="225"/>
      <c r="CJ205" s="225"/>
      <c r="CK205" s="225"/>
      <c r="CL205" s="225"/>
      <c r="CM205" s="225"/>
      <c r="CN205" s="225"/>
      <c r="CO205" s="225"/>
      <c r="CP205" s="225"/>
      <c r="CQ205" s="225"/>
      <c r="CR205" s="225"/>
      <c r="CS205" s="221" t="s">
        <v>5299</v>
      </c>
      <c r="CT205" s="221" t="s">
        <v>5300</v>
      </c>
      <c r="CU205" s="225"/>
      <c r="CV205" s="225"/>
      <c r="CW205" s="225"/>
      <c r="CX205" s="225"/>
      <c r="CY205" s="225"/>
      <c r="CZ205" s="225"/>
      <c r="DA205" s="225"/>
      <c r="DB205" s="225"/>
      <c r="DC205" s="221" t="s">
        <v>5301</v>
      </c>
      <c r="DD205" s="225"/>
      <c r="DE205" s="225"/>
    </row>
    <row r="206" spans="38:109" hidden="1">
      <c r="AL206" s="219" t="str">
        <f t="shared" si="7"/>
        <v/>
      </c>
      <c r="AM206" s="219" t="str">
        <f t="shared" si="6"/>
        <v/>
      </c>
      <c r="AN206"/>
      <c r="AO206" s="213"/>
      <c r="AP206" s="206">
        <v>204</v>
      </c>
      <c r="AQ206" s="214"/>
      <c r="AR206" s="214"/>
      <c r="AS206" s="214"/>
      <c r="AT206" s="214"/>
      <c r="AU206" s="214"/>
      <c r="AV206" s="214"/>
      <c r="AW206" s="214"/>
      <c r="AX206" s="214"/>
      <c r="AY206" s="214"/>
      <c r="AZ206" s="214"/>
      <c r="BA206" s="214"/>
      <c r="BB206" s="214"/>
      <c r="BC206" s="214"/>
      <c r="BD206" s="214"/>
      <c r="BE206" s="214"/>
      <c r="BF206" s="214"/>
      <c r="BG206" s="214"/>
      <c r="BH206" s="214"/>
      <c r="BI206" s="214"/>
      <c r="BJ206" s="210" t="s">
        <v>5302</v>
      </c>
      <c r="BK206" s="210" t="s">
        <v>5303</v>
      </c>
      <c r="BL206" s="214"/>
      <c r="BM206" s="214"/>
      <c r="BN206" s="214"/>
      <c r="BO206" s="214"/>
      <c r="BP206" s="214"/>
      <c r="BQ206" s="214"/>
      <c r="BR206" s="214"/>
      <c r="BS206" s="214"/>
      <c r="BT206" s="210" t="s">
        <v>5304</v>
      </c>
      <c r="BU206" s="214"/>
      <c r="BV206" s="214"/>
      <c r="BW206" s="213"/>
      <c r="BX206" s="213"/>
      <c r="BY206" s="213"/>
      <c r="BZ206" s="225"/>
      <c r="CA206" s="225"/>
      <c r="CB206" s="225"/>
      <c r="CC206" s="225"/>
      <c r="CD206" s="225"/>
      <c r="CE206" s="225"/>
      <c r="CF206" s="225"/>
      <c r="CG206" s="225"/>
      <c r="CH206" s="225"/>
      <c r="CI206" s="225"/>
      <c r="CJ206" s="225"/>
      <c r="CK206" s="225"/>
      <c r="CL206" s="225"/>
      <c r="CM206" s="225"/>
      <c r="CN206" s="225"/>
      <c r="CO206" s="225"/>
      <c r="CP206" s="225"/>
      <c r="CQ206" s="225"/>
      <c r="CR206" s="225"/>
      <c r="CS206" s="221" t="s">
        <v>5305</v>
      </c>
      <c r="CT206" s="221" t="s">
        <v>5306</v>
      </c>
      <c r="CU206" s="225"/>
      <c r="CV206" s="225"/>
      <c r="CW206" s="225"/>
      <c r="CX206" s="225"/>
      <c r="CY206" s="225"/>
      <c r="CZ206" s="225"/>
      <c r="DA206" s="225"/>
      <c r="DB206" s="225"/>
      <c r="DC206" s="221" t="s">
        <v>5307</v>
      </c>
      <c r="DD206" s="225"/>
      <c r="DE206" s="225"/>
    </row>
    <row r="207" spans="38:109" hidden="1">
      <c r="AL207" s="219" t="str">
        <f t="shared" si="7"/>
        <v/>
      </c>
      <c r="AM207" s="219" t="str">
        <f t="shared" si="6"/>
        <v/>
      </c>
      <c r="AN207"/>
      <c r="AO207" s="213"/>
      <c r="AP207" s="206">
        <v>205</v>
      </c>
      <c r="AQ207" s="214"/>
      <c r="AR207" s="214"/>
      <c r="AS207" s="214"/>
      <c r="AT207" s="214"/>
      <c r="AU207" s="214"/>
      <c r="AV207" s="214"/>
      <c r="AW207" s="214"/>
      <c r="AX207" s="214"/>
      <c r="AY207" s="214"/>
      <c r="AZ207" s="214"/>
      <c r="BA207" s="214"/>
      <c r="BB207" s="214"/>
      <c r="BC207" s="214"/>
      <c r="BD207" s="214"/>
      <c r="BE207" s="214"/>
      <c r="BF207" s="214"/>
      <c r="BG207" s="214"/>
      <c r="BH207" s="214"/>
      <c r="BI207" s="214"/>
      <c r="BJ207" s="210" t="s">
        <v>5308</v>
      </c>
      <c r="BK207" s="210" t="s">
        <v>5309</v>
      </c>
      <c r="BL207" s="214"/>
      <c r="BM207" s="214"/>
      <c r="BN207" s="214"/>
      <c r="BO207" s="214"/>
      <c r="BP207" s="214"/>
      <c r="BQ207" s="214"/>
      <c r="BR207" s="214"/>
      <c r="BS207" s="214"/>
      <c r="BT207" s="210" t="s">
        <v>5310</v>
      </c>
      <c r="BU207" s="214"/>
      <c r="BV207" s="214"/>
      <c r="BW207" s="213"/>
      <c r="BX207" s="213"/>
      <c r="BY207" s="213"/>
      <c r="BZ207" s="225"/>
      <c r="CA207" s="225"/>
      <c r="CB207" s="225"/>
      <c r="CC207" s="225"/>
      <c r="CD207" s="225"/>
      <c r="CE207" s="225"/>
      <c r="CF207" s="225"/>
      <c r="CG207" s="225"/>
      <c r="CH207" s="225"/>
      <c r="CI207" s="225"/>
      <c r="CJ207" s="225"/>
      <c r="CK207" s="225"/>
      <c r="CL207" s="225"/>
      <c r="CM207" s="225"/>
      <c r="CN207" s="225"/>
      <c r="CO207" s="225"/>
      <c r="CP207" s="225"/>
      <c r="CQ207" s="225"/>
      <c r="CR207" s="225"/>
      <c r="CS207" s="221" t="s">
        <v>5311</v>
      </c>
      <c r="CT207" s="221" t="s">
        <v>5312</v>
      </c>
      <c r="CU207" s="225"/>
      <c r="CV207" s="225"/>
      <c r="CW207" s="225"/>
      <c r="CX207" s="225"/>
      <c r="CY207" s="225"/>
      <c r="CZ207" s="225"/>
      <c r="DA207" s="225"/>
      <c r="DB207" s="225"/>
      <c r="DC207" s="221" t="s">
        <v>5313</v>
      </c>
      <c r="DD207" s="225"/>
      <c r="DE207" s="225"/>
    </row>
    <row r="208" spans="38:109" hidden="1">
      <c r="AL208" s="219" t="str">
        <f t="shared" si="7"/>
        <v/>
      </c>
      <c r="AM208" s="219" t="str">
        <f t="shared" si="6"/>
        <v/>
      </c>
      <c r="AN208"/>
      <c r="AO208" s="213"/>
      <c r="AP208" s="206">
        <v>206</v>
      </c>
      <c r="AQ208" s="214"/>
      <c r="AR208" s="214"/>
      <c r="AS208" s="214"/>
      <c r="AT208" s="214"/>
      <c r="AU208" s="214"/>
      <c r="AV208" s="214"/>
      <c r="AW208" s="214"/>
      <c r="AX208" s="214"/>
      <c r="AY208" s="214"/>
      <c r="AZ208" s="214"/>
      <c r="BA208" s="214"/>
      <c r="BB208" s="214"/>
      <c r="BC208" s="214"/>
      <c r="BD208" s="214"/>
      <c r="BE208" s="214"/>
      <c r="BF208" s="214"/>
      <c r="BG208" s="214"/>
      <c r="BH208" s="214"/>
      <c r="BI208" s="214"/>
      <c r="BJ208" s="210" t="s">
        <v>5314</v>
      </c>
      <c r="BK208" s="210" t="s">
        <v>5315</v>
      </c>
      <c r="BL208" s="214"/>
      <c r="BM208" s="214"/>
      <c r="BN208" s="214"/>
      <c r="BO208" s="214"/>
      <c r="BP208" s="214"/>
      <c r="BQ208" s="214"/>
      <c r="BR208" s="214"/>
      <c r="BS208" s="214"/>
      <c r="BT208" s="210" t="s">
        <v>5316</v>
      </c>
      <c r="BU208" s="214"/>
      <c r="BV208" s="214"/>
      <c r="BW208" s="213"/>
      <c r="BX208" s="213"/>
      <c r="BY208" s="213"/>
      <c r="BZ208" s="225"/>
      <c r="CA208" s="225"/>
      <c r="CB208" s="225"/>
      <c r="CC208" s="225"/>
      <c r="CD208" s="225"/>
      <c r="CE208" s="225"/>
      <c r="CF208" s="225"/>
      <c r="CG208" s="225"/>
      <c r="CH208" s="225"/>
      <c r="CI208" s="225"/>
      <c r="CJ208" s="225"/>
      <c r="CK208" s="225"/>
      <c r="CL208" s="225"/>
      <c r="CM208" s="225"/>
      <c r="CN208" s="225"/>
      <c r="CO208" s="225"/>
      <c r="CP208" s="225"/>
      <c r="CQ208" s="225"/>
      <c r="CR208" s="225"/>
      <c r="CS208" s="221" t="s">
        <v>5317</v>
      </c>
      <c r="CT208" s="221" t="s">
        <v>5318</v>
      </c>
      <c r="CU208" s="225"/>
      <c r="CV208" s="225"/>
      <c r="CW208" s="225"/>
      <c r="CX208" s="225"/>
      <c r="CY208" s="225"/>
      <c r="CZ208" s="225"/>
      <c r="DA208" s="225"/>
      <c r="DB208" s="225"/>
      <c r="DC208" s="221" t="s">
        <v>5319</v>
      </c>
      <c r="DD208" s="225"/>
      <c r="DE208" s="225"/>
    </row>
    <row r="209" spans="38:109" hidden="1">
      <c r="AL209" s="219" t="str">
        <f t="shared" si="7"/>
        <v/>
      </c>
      <c r="AM209" s="219" t="str">
        <f t="shared" si="6"/>
        <v/>
      </c>
      <c r="AN209"/>
      <c r="AO209" s="213"/>
      <c r="AP209" s="206">
        <v>207</v>
      </c>
      <c r="AQ209" s="214"/>
      <c r="AR209" s="214"/>
      <c r="AS209" s="214"/>
      <c r="AT209" s="214"/>
      <c r="AU209" s="214"/>
      <c r="AV209" s="214"/>
      <c r="AW209" s="214"/>
      <c r="AX209" s="214"/>
      <c r="AY209" s="214"/>
      <c r="AZ209" s="214"/>
      <c r="BA209" s="214"/>
      <c r="BB209" s="214"/>
      <c r="BC209" s="214"/>
      <c r="BD209" s="214"/>
      <c r="BE209" s="214"/>
      <c r="BF209" s="214"/>
      <c r="BG209" s="214"/>
      <c r="BH209" s="214"/>
      <c r="BI209" s="214"/>
      <c r="BJ209" s="210" t="s">
        <v>5320</v>
      </c>
      <c r="BK209" s="210" t="s">
        <v>5321</v>
      </c>
      <c r="BL209" s="214"/>
      <c r="BM209" s="214"/>
      <c r="BN209" s="214"/>
      <c r="BO209" s="214"/>
      <c r="BP209" s="214"/>
      <c r="BQ209" s="214"/>
      <c r="BR209" s="214"/>
      <c r="BS209" s="214"/>
      <c r="BT209" s="210" t="s">
        <v>5322</v>
      </c>
      <c r="BU209" s="214"/>
      <c r="BV209" s="214"/>
      <c r="BW209" s="213"/>
      <c r="BX209" s="213"/>
      <c r="BY209" s="213"/>
      <c r="BZ209" s="225"/>
      <c r="CA209" s="225"/>
      <c r="CB209" s="225"/>
      <c r="CC209" s="225"/>
      <c r="CD209" s="225"/>
      <c r="CE209" s="225"/>
      <c r="CF209" s="225"/>
      <c r="CG209" s="225"/>
      <c r="CH209" s="225"/>
      <c r="CI209" s="225"/>
      <c r="CJ209" s="225"/>
      <c r="CK209" s="225"/>
      <c r="CL209" s="225"/>
      <c r="CM209" s="225"/>
      <c r="CN209" s="225"/>
      <c r="CO209" s="225"/>
      <c r="CP209" s="225"/>
      <c r="CQ209" s="225"/>
      <c r="CR209" s="225"/>
      <c r="CS209" s="221" t="s">
        <v>5323</v>
      </c>
      <c r="CT209" s="221" t="s">
        <v>5324</v>
      </c>
      <c r="CU209" s="225"/>
      <c r="CV209" s="225"/>
      <c r="CW209" s="225"/>
      <c r="CX209" s="225"/>
      <c r="CY209" s="225"/>
      <c r="CZ209" s="225"/>
      <c r="DA209" s="225"/>
      <c r="DB209" s="225"/>
      <c r="DC209" s="221" t="s">
        <v>5325</v>
      </c>
      <c r="DD209" s="225"/>
      <c r="DE209" s="225"/>
    </row>
    <row r="210" spans="38:109" hidden="1">
      <c r="AL210" s="219" t="str">
        <f t="shared" si="7"/>
        <v/>
      </c>
      <c r="AM210" s="219" t="str">
        <f t="shared" si="6"/>
        <v/>
      </c>
      <c r="AN210"/>
      <c r="AO210" s="213"/>
      <c r="AP210" s="206">
        <v>208</v>
      </c>
      <c r="AQ210" s="214"/>
      <c r="AR210" s="214"/>
      <c r="AS210" s="214"/>
      <c r="AT210" s="214"/>
      <c r="AU210" s="214"/>
      <c r="AV210" s="214"/>
      <c r="AW210" s="214"/>
      <c r="AX210" s="214"/>
      <c r="AY210" s="214"/>
      <c r="AZ210" s="214"/>
      <c r="BA210" s="214"/>
      <c r="BB210" s="214"/>
      <c r="BC210" s="214"/>
      <c r="BD210" s="214"/>
      <c r="BE210" s="214"/>
      <c r="BF210" s="214"/>
      <c r="BG210" s="214"/>
      <c r="BH210" s="214"/>
      <c r="BI210" s="214"/>
      <c r="BJ210" s="210" t="s">
        <v>5326</v>
      </c>
      <c r="BK210" s="210" t="s">
        <v>5327</v>
      </c>
      <c r="BL210" s="214"/>
      <c r="BM210" s="214"/>
      <c r="BN210" s="214"/>
      <c r="BO210" s="214"/>
      <c r="BP210" s="214"/>
      <c r="BQ210" s="214"/>
      <c r="BR210" s="214"/>
      <c r="BS210" s="214"/>
      <c r="BT210" s="210" t="s">
        <v>5328</v>
      </c>
      <c r="BU210" s="214"/>
      <c r="BV210" s="214"/>
      <c r="BW210" s="213"/>
      <c r="BX210" s="213"/>
      <c r="BY210" s="213"/>
      <c r="BZ210" s="225"/>
      <c r="CA210" s="225"/>
      <c r="CB210" s="225"/>
      <c r="CC210" s="225"/>
      <c r="CD210" s="225"/>
      <c r="CE210" s="225"/>
      <c r="CF210" s="225"/>
      <c r="CG210" s="225"/>
      <c r="CH210" s="225"/>
      <c r="CI210" s="225"/>
      <c r="CJ210" s="225"/>
      <c r="CK210" s="225"/>
      <c r="CL210" s="225"/>
      <c r="CM210" s="225"/>
      <c r="CN210" s="225"/>
      <c r="CO210" s="225"/>
      <c r="CP210" s="225"/>
      <c r="CQ210" s="225"/>
      <c r="CR210" s="225"/>
      <c r="CS210" s="221" t="s">
        <v>5329</v>
      </c>
      <c r="CT210" s="221" t="s">
        <v>5330</v>
      </c>
      <c r="CU210" s="225"/>
      <c r="CV210" s="225"/>
      <c r="CW210" s="225"/>
      <c r="CX210" s="225"/>
      <c r="CY210" s="225"/>
      <c r="CZ210" s="225"/>
      <c r="DA210" s="225"/>
      <c r="DB210" s="225"/>
      <c r="DC210" s="221" t="s">
        <v>5331</v>
      </c>
      <c r="DD210" s="225"/>
      <c r="DE210" s="225"/>
    </row>
    <row r="211" spans="38:109" hidden="1">
      <c r="AL211" s="219" t="str">
        <f t="shared" si="7"/>
        <v/>
      </c>
      <c r="AM211" s="219" t="str">
        <f t="shared" si="6"/>
        <v/>
      </c>
      <c r="AN211"/>
      <c r="AO211" s="213"/>
      <c r="AP211" s="206">
        <v>209</v>
      </c>
      <c r="AQ211" s="214"/>
      <c r="AR211" s="214"/>
      <c r="AS211" s="214"/>
      <c r="AT211" s="214"/>
      <c r="AU211" s="214"/>
      <c r="AV211" s="214"/>
      <c r="AW211" s="214"/>
      <c r="AX211" s="214"/>
      <c r="AY211" s="214"/>
      <c r="AZ211" s="214"/>
      <c r="BA211" s="214"/>
      <c r="BB211" s="214"/>
      <c r="BC211" s="214"/>
      <c r="BD211" s="214"/>
      <c r="BE211" s="214"/>
      <c r="BF211" s="214"/>
      <c r="BG211" s="214"/>
      <c r="BH211" s="214"/>
      <c r="BI211" s="214"/>
      <c r="BJ211" s="210" t="s">
        <v>5332</v>
      </c>
      <c r="BK211" s="210" t="s">
        <v>5333</v>
      </c>
      <c r="BL211" s="214"/>
      <c r="BM211" s="214"/>
      <c r="BN211" s="214"/>
      <c r="BO211" s="214"/>
      <c r="BP211" s="214"/>
      <c r="BQ211" s="214"/>
      <c r="BR211" s="214"/>
      <c r="BS211" s="214"/>
      <c r="BT211" s="210" t="s">
        <v>5334</v>
      </c>
      <c r="BU211" s="214"/>
      <c r="BV211" s="214"/>
      <c r="BW211" s="213"/>
      <c r="BX211" s="213"/>
      <c r="BY211" s="213"/>
      <c r="BZ211" s="225"/>
      <c r="CA211" s="225"/>
      <c r="CB211" s="225"/>
      <c r="CC211" s="225"/>
      <c r="CD211" s="225"/>
      <c r="CE211" s="225"/>
      <c r="CF211" s="225"/>
      <c r="CG211" s="225"/>
      <c r="CH211" s="225"/>
      <c r="CI211" s="225"/>
      <c r="CJ211" s="225"/>
      <c r="CK211" s="225"/>
      <c r="CL211" s="225"/>
      <c r="CM211" s="225"/>
      <c r="CN211" s="225"/>
      <c r="CO211" s="225"/>
      <c r="CP211" s="225"/>
      <c r="CQ211" s="225"/>
      <c r="CR211" s="225"/>
      <c r="CS211" s="227" t="s">
        <v>5335</v>
      </c>
      <c r="CT211" s="221" t="s">
        <v>5336</v>
      </c>
      <c r="CU211" s="225"/>
      <c r="CV211" s="225"/>
      <c r="CW211" s="225"/>
      <c r="CX211" s="225"/>
      <c r="CY211" s="225"/>
      <c r="CZ211" s="225"/>
      <c r="DA211" s="225"/>
      <c r="DB211" s="225"/>
      <c r="DC211" s="221" t="s">
        <v>5337</v>
      </c>
      <c r="DD211" s="225"/>
      <c r="DE211" s="225"/>
    </row>
    <row r="212" spans="38:109" hidden="1">
      <c r="AL212" s="219" t="str">
        <f t="shared" si="7"/>
        <v/>
      </c>
      <c r="AM212" s="219" t="str">
        <f t="shared" si="6"/>
        <v/>
      </c>
      <c r="AN212"/>
      <c r="AO212" s="213"/>
      <c r="AP212" s="206">
        <v>210</v>
      </c>
      <c r="AQ212" s="214"/>
      <c r="AR212" s="214"/>
      <c r="AS212" s="214"/>
      <c r="AT212" s="214"/>
      <c r="AU212" s="214"/>
      <c r="AV212" s="214"/>
      <c r="AW212" s="214"/>
      <c r="AX212" s="214"/>
      <c r="AY212" s="214"/>
      <c r="AZ212" s="214"/>
      <c r="BA212" s="214"/>
      <c r="BB212" s="214"/>
      <c r="BC212" s="214"/>
      <c r="BD212" s="214"/>
      <c r="BE212" s="214"/>
      <c r="BF212" s="214"/>
      <c r="BG212" s="214"/>
      <c r="BH212" s="214"/>
      <c r="BI212" s="214"/>
      <c r="BJ212" s="210" t="s">
        <v>5338</v>
      </c>
      <c r="BK212" s="210" t="s">
        <v>5339</v>
      </c>
      <c r="BL212" s="214"/>
      <c r="BM212" s="214"/>
      <c r="BN212" s="214"/>
      <c r="BO212" s="214"/>
      <c r="BP212" s="214"/>
      <c r="BQ212" s="214"/>
      <c r="BR212" s="214"/>
      <c r="BS212" s="214"/>
      <c r="BT212" s="210" t="s">
        <v>5340</v>
      </c>
      <c r="BU212" s="214"/>
      <c r="BV212" s="214"/>
      <c r="BW212" s="213"/>
      <c r="BX212" s="213"/>
      <c r="BY212" s="213"/>
      <c r="BZ212" s="225"/>
      <c r="CA212" s="225"/>
      <c r="CB212" s="225"/>
      <c r="CC212" s="225"/>
      <c r="CD212" s="225"/>
      <c r="CE212" s="225"/>
      <c r="CF212" s="225"/>
      <c r="CG212" s="225"/>
      <c r="CH212" s="225"/>
      <c r="CI212" s="225"/>
      <c r="CJ212" s="225"/>
      <c r="CK212" s="225"/>
      <c r="CL212" s="225"/>
      <c r="CM212" s="225"/>
      <c r="CN212" s="225"/>
      <c r="CO212" s="225"/>
      <c r="CP212" s="225"/>
      <c r="CQ212" s="225"/>
      <c r="CR212" s="225"/>
      <c r="CS212" s="227" t="s">
        <v>5341</v>
      </c>
      <c r="CT212" s="221" t="s">
        <v>5342</v>
      </c>
      <c r="CU212" s="225"/>
      <c r="CV212" s="225"/>
      <c r="CW212" s="225"/>
      <c r="CX212" s="225"/>
      <c r="CY212" s="225"/>
      <c r="CZ212" s="225"/>
      <c r="DA212" s="225"/>
      <c r="DB212" s="225"/>
      <c r="DC212" s="221" t="s">
        <v>5343</v>
      </c>
      <c r="DD212" s="225"/>
      <c r="DE212" s="225"/>
    </row>
    <row r="213" spans="38:109" hidden="1">
      <c r="AL213" s="219" t="str">
        <f t="shared" si="7"/>
        <v/>
      </c>
      <c r="AM213" s="219" t="str">
        <f t="shared" si="6"/>
        <v/>
      </c>
      <c r="AN213"/>
      <c r="AO213" s="213"/>
      <c r="AP213" s="206">
        <v>211</v>
      </c>
      <c r="AQ213" s="214"/>
      <c r="AR213" s="214"/>
      <c r="AS213" s="214"/>
      <c r="AT213" s="214"/>
      <c r="AU213" s="214"/>
      <c r="AV213" s="214"/>
      <c r="AW213" s="214"/>
      <c r="AX213" s="214"/>
      <c r="AY213" s="214"/>
      <c r="AZ213" s="214"/>
      <c r="BA213" s="214"/>
      <c r="BB213" s="214"/>
      <c r="BC213" s="214"/>
      <c r="BD213" s="214"/>
      <c r="BE213" s="214"/>
      <c r="BF213" s="214"/>
      <c r="BG213" s="214"/>
      <c r="BH213" s="214"/>
      <c r="BI213" s="214"/>
      <c r="BJ213" s="210" t="s">
        <v>5344</v>
      </c>
      <c r="BK213" s="210" t="s">
        <v>5345</v>
      </c>
      <c r="BL213" s="214"/>
      <c r="BM213" s="214"/>
      <c r="BN213" s="214"/>
      <c r="BO213" s="214"/>
      <c r="BP213" s="214"/>
      <c r="BQ213" s="214"/>
      <c r="BR213" s="214"/>
      <c r="BS213" s="214"/>
      <c r="BT213" s="210" t="s">
        <v>5346</v>
      </c>
      <c r="BU213" s="214"/>
      <c r="BV213" s="214"/>
      <c r="BW213" s="213"/>
      <c r="BX213" s="213"/>
      <c r="BY213" s="213"/>
      <c r="BZ213" s="225"/>
      <c r="CA213" s="225"/>
      <c r="CB213" s="225"/>
      <c r="CC213" s="225"/>
      <c r="CD213" s="225"/>
      <c r="CE213" s="225"/>
      <c r="CF213" s="225"/>
      <c r="CG213" s="225"/>
      <c r="CH213" s="225"/>
      <c r="CI213" s="225"/>
      <c r="CJ213" s="225"/>
      <c r="CK213" s="225"/>
      <c r="CL213" s="225"/>
      <c r="CM213" s="225"/>
      <c r="CN213" s="225"/>
      <c r="CO213" s="225"/>
      <c r="CP213" s="225"/>
      <c r="CQ213" s="225"/>
      <c r="CR213" s="225"/>
      <c r="CS213" s="221" t="s">
        <v>5347</v>
      </c>
      <c r="CT213" s="221" t="s">
        <v>5348</v>
      </c>
      <c r="CU213" s="225"/>
      <c r="CV213" s="225"/>
      <c r="CW213" s="225"/>
      <c r="CX213" s="225"/>
      <c r="CY213" s="225"/>
      <c r="CZ213" s="225"/>
      <c r="DA213" s="225"/>
      <c r="DB213" s="225"/>
      <c r="DC213" s="221" t="s">
        <v>5349</v>
      </c>
      <c r="DD213" s="225"/>
      <c r="DE213" s="225"/>
    </row>
    <row r="214" spans="38:109" hidden="1">
      <c r="AL214" s="219" t="str">
        <f t="shared" si="7"/>
        <v/>
      </c>
      <c r="AM214" s="219" t="str">
        <f t="shared" si="6"/>
        <v/>
      </c>
      <c r="AN214"/>
      <c r="AO214" s="213"/>
      <c r="AP214" s="206">
        <v>212</v>
      </c>
      <c r="AQ214" s="214"/>
      <c r="AR214" s="214"/>
      <c r="AS214" s="214"/>
      <c r="AT214" s="214"/>
      <c r="AU214" s="214"/>
      <c r="AV214" s="214"/>
      <c r="AW214" s="214"/>
      <c r="AX214" s="214"/>
      <c r="AY214" s="214"/>
      <c r="AZ214" s="214"/>
      <c r="BA214" s="214"/>
      <c r="BB214" s="214"/>
      <c r="BC214" s="214"/>
      <c r="BD214" s="214"/>
      <c r="BE214" s="214"/>
      <c r="BF214" s="214"/>
      <c r="BG214" s="214"/>
      <c r="BH214" s="214"/>
      <c r="BI214" s="214"/>
      <c r="BJ214" s="210" t="s">
        <v>5350</v>
      </c>
      <c r="BK214" s="210" t="s">
        <v>5351</v>
      </c>
      <c r="BL214" s="214"/>
      <c r="BM214" s="214"/>
      <c r="BN214" s="214"/>
      <c r="BO214" s="214"/>
      <c r="BP214" s="214"/>
      <c r="BQ214" s="214"/>
      <c r="BR214" s="214"/>
      <c r="BS214" s="214"/>
      <c r="BT214" s="210" t="s">
        <v>5352</v>
      </c>
      <c r="BU214" s="214"/>
      <c r="BV214" s="214"/>
      <c r="BW214" s="213"/>
      <c r="BX214" s="213"/>
      <c r="BY214" s="213"/>
      <c r="BZ214" s="225"/>
      <c r="CA214" s="225"/>
      <c r="CB214" s="225"/>
      <c r="CC214" s="225"/>
      <c r="CD214" s="225"/>
      <c r="CE214" s="225"/>
      <c r="CF214" s="225"/>
      <c r="CG214" s="225"/>
      <c r="CH214" s="225"/>
      <c r="CI214" s="225"/>
      <c r="CJ214" s="225"/>
      <c r="CK214" s="225"/>
      <c r="CL214" s="225"/>
      <c r="CM214" s="225"/>
      <c r="CN214" s="225"/>
      <c r="CO214" s="225"/>
      <c r="CP214" s="225"/>
      <c r="CQ214" s="225"/>
      <c r="CR214" s="225"/>
      <c r="CS214" s="221" t="s">
        <v>5353</v>
      </c>
      <c r="CT214" s="221" t="s">
        <v>3086</v>
      </c>
      <c r="CU214" s="225"/>
      <c r="CV214" s="225"/>
      <c r="CW214" s="225"/>
      <c r="CX214" s="225"/>
      <c r="CY214" s="225"/>
      <c r="CZ214" s="225"/>
      <c r="DA214" s="225"/>
      <c r="DB214" s="225"/>
      <c r="DC214" s="221" t="s">
        <v>5354</v>
      </c>
      <c r="DD214" s="225"/>
      <c r="DE214" s="225"/>
    </row>
    <row r="215" spans="38:109" hidden="1">
      <c r="AL215" s="219" t="str">
        <f t="shared" si="7"/>
        <v/>
      </c>
      <c r="AM215" s="219" t="str">
        <f t="shared" si="6"/>
        <v/>
      </c>
      <c r="AN215"/>
      <c r="AO215" s="213"/>
      <c r="AP215" s="206">
        <v>213</v>
      </c>
      <c r="AQ215" s="214"/>
      <c r="AR215" s="214"/>
      <c r="AS215" s="214"/>
      <c r="AT215" s="214"/>
      <c r="AU215" s="214"/>
      <c r="AV215" s="214"/>
      <c r="AW215" s="214"/>
      <c r="AX215" s="214"/>
      <c r="AY215" s="214"/>
      <c r="AZ215" s="214"/>
      <c r="BA215" s="214"/>
      <c r="BB215" s="214"/>
      <c r="BC215" s="214"/>
      <c r="BD215" s="214"/>
      <c r="BE215" s="214"/>
      <c r="BF215" s="214"/>
      <c r="BG215" s="214"/>
      <c r="BH215" s="214"/>
      <c r="BI215" s="214"/>
      <c r="BJ215" s="210" t="s">
        <v>5355</v>
      </c>
      <c r="BK215" s="210" t="s">
        <v>5356</v>
      </c>
      <c r="BL215" s="214"/>
      <c r="BM215" s="214"/>
      <c r="BN215" s="214"/>
      <c r="BO215" s="214"/>
      <c r="BP215" s="214"/>
      <c r="BQ215" s="214"/>
      <c r="BR215" s="214"/>
      <c r="BS215" s="214"/>
      <c r="BT215" s="210" t="s">
        <v>5357</v>
      </c>
      <c r="BU215" s="214"/>
      <c r="BV215" s="214"/>
      <c r="BW215" s="213"/>
      <c r="BX215" s="213"/>
      <c r="BY215" s="213"/>
      <c r="BZ215" s="225"/>
      <c r="CA215" s="225"/>
      <c r="CB215" s="225"/>
      <c r="CC215" s="225"/>
      <c r="CD215" s="225"/>
      <c r="CE215" s="225"/>
      <c r="CF215" s="225"/>
      <c r="CG215" s="225"/>
      <c r="CH215" s="225"/>
      <c r="CI215" s="225"/>
      <c r="CJ215" s="225"/>
      <c r="CK215" s="225"/>
      <c r="CL215" s="225"/>
      <c r="CM215" s="225"/>
      <c r="CN215" s="225"/>
      <c r="CO215" s="225"/>
      <c r="CP215" s="225"/>
      <c r="CQ215" s="225"/>
      <c r="CR215" s="225"/>
      <c r="CS215" s="221" t="s">
        <v>5358</v>
      </c>
      <c r="CT215" s="221" t="s">
        <v>5359</v>
      </c>
      <c r="CU215" s="225"/>
      <c r="CV215" s="225"/>
      <c r="CW215" s="225"/>
      <c r="CX215" s="225"/>
      <c r="CY215" s="225"/>
      <c r="CZ215" s="225"/>
      <c r="DA215" s="225"/>
      <c r="DB215" s="225"/>
      <c r="DC215" s="221" t="s">
        <v>5360</v>
      </c>
      <c r="DD215" s="225"/>
      <c r="DE215" s="225"/>
    </row>
    <row r="216" spans="38:109" hidden="1">
      <c r="AL216" s="219" t="str">
        <f t="shared" si="7"/>
        <v/>
      </c>
      <c r="AM216" s="219" t="str">
        <f t="shared" si="6"/>
        <v/>
      </c>
      <c r="AN216"/>
      <c r="AO216" s="213"/>
      <c r="AP216" s="206">
        <v>214</v>
      </c>
      <c r="AQ216" s="214"/>
      <c r="AR216" s="214"/>
      <c r="AS216" s="214"/>
      <c r="AT216" s="214"/>
      <c r="AU216" s="214"/>
      <c r="AV216" s="214"/>
      <c r="AW216" s="214"/>
      <c r="AX216" s="214"/>
      <c r="AY216" s="214"/>
      <c r="AZ216" s="214"/>
      <c r="BA216" s="214"/>
      <c r="BB216" s="214"/>
      <c r="BC216" s="214"/>
      <c r="BD216" s="214"/>
      <c r="BE216" s="214"/>
      <c r="BF216" s="214"/>
      <c r="BG216" s="214"/>
      <c r="BH216" s="214"/>
      <c r="BI216" s="214"/>
      <c r="BJ216" s="210" t="s">
        <v>5361</v>
      </c>
      <c r="BK216" s="210" t="s">
        <v>5362</v>
      </c>
      <c r="BL216" s="214"/>
      <c r="BM216" s="214"/>
      <c r="BN216" s="214"/>
      <c r="BO216" s="214"/>
      <c r="BP216" s="214"/>
      <c r="BQ216" s="214"/>
      <c r="BR216" s="214"/>
      <c r="BS216" s="214"/>
      <c r="BT216" s="214">
        <v>30999</v>
      </c>
      <c r="BU216" s="214"/>
      <c r="BV216" s="214"/>
      <c r="BW216" s="213"/>
      <c r="BX216" s="213"/>
      <c r="BY216" s="213"/>
      <c r="BZ216" s="225"/>
      <c r="CA216" s="225"/>
      <c r="CB216" s="225"/>
      <c r="CC216" s="225"/>
      <c r="CD216" s="225"/>
      <c r="CE216" s="225"/>
      <c r="CF216" s="225"/>
      <c r="CG216" s="225"/>
      <c r="CH216" s="225"/>
      <c r="CI216" s="225"/>
      <c r="CJ216" s="225"/>
      <c r="CK216" s="225"/>
      <c r="CL216" s="225"/>
      <c r="CM216" s="225"/>
      <c r="CN216" s="225"/>
      <c r="CO216" s="225"/>
      <c r="CP216" s="225"/>
      <c r="CQ216" s="225"/>
      <c r="CR216" s="225"/>
      <c r="CS216" s="221" t="s">
        <v>5363</v>
      </c>
      <c r="CT216" s="221" t="s">
        <v>5364</v>
      </c>
      <c r="CU216" s="225"/>
      <c r="CV216" s="225"/>
      <c r="CW216" s="225"/>
      <c r="CX216" s="225"/>
      <c r="CY216" s="225"/>
      <c r="CZ216" s="225"/>
      <c r="DA216" s="225"/>
      <c r="DB216" s="225"/>
      <c r="DC216" s="221" t="s">
        <v>357</v>
      </c>
      <c r="DD216" s="225"/>
      <c r="DE216" s="225"/>
    </row>
    <row r="217" spans="38:109" hidden="1">
      <c r="AL217" s="219" t="str">
        <f t="shared" si="7"/>
        <v/>
      </c>
      <c r="AM217" s="219" t="str">
        <f t="shared" si="6"/>
        <v/>
      </c>
      <c r="AN217"/>
      <c r="AO217" s="213"/>
      <c r="AP217" s="206">
        <v>215</v>
      </c>
      <c r="AQ217" s="214"/>
      <c r="AR217" s="214"/>
      <c r="AS217" s="214"/>
      <c r="AT217" s="214"/>
      <c r="AU217" s="214"/>
      <c r="AV217" s="214"/>
      <c r="AW217" s="214"/>
      <c r="AX217" s="214"/>
      <c r="AY217" s="214"/>
      <c r="AZ217" s="214"/>
      <c r="BA217" s="214"/>
      <c r="BB217" s="214"/>
      <c r="BC217" s="214"/>
      <c r="BD217" s="214"/>
      <c r="BE217" s="214"/>
      <c r="BF217" s="214"/>
      <c r="BG217" s="214"/>
      <c r="BH217" s="214"/>
      <c r="BI217" s="214"/>
      <c r="BJ217" s="210" t="s">
        <v>5365</v>
      </c>
      <c r="BK217" s="210" t="s">
        <v>5366</v>
      </c>
      <c r="BL217" s="214"/>
      <c r="BM217" s="214"/>
      <c r="BN217" s="214"/>
      <c r="BO217" s="214"/>
      <c r="BP217" s="214"/>
      <c r="BQ217" s="214"/>
      <c r="BR217" s="214"/>
      <c r="BS217" s="214"/>
      <c r="BT217" s="214"/>
      <c r="BU217" s="214"/>
      <c r="BV217" s="214"/>
      <c r="BW217" s="213"/>
      <c r="BX217" s="213"/>
      <c r="BY217" s="213"/>
      <c r="BZ217" s="225"/>
      <c r="CA217" s="225"/>
      <c r="CB217" s="225"/>
      <c r="CC217" s="225"/>
      <c r="CD217" s="225"/>
      <c r="CE217" s="225"/>
      <c r="CF217" s="225"/>
      <c r="CG217" s="225"/>
      <c r="CH217" s="225"/>
      <c r="CI217" s="225"/>
      <c r="CJ217" s="225"/>
      <c r="CK217" s="225"/>
      <c r="CL217" s="225"/>
      <c r="CM217" s="225"/>
      <c r="CN217" s="225"/>
      <c r="CO217" s="225"/>
      <c r="CP217" s="225"/>
      <c r="CQ217" s="225"/>
      <c r="CR217" s="225"/>
      <c r="CS217" s="221" t="s">
        <v>5367</v>
      </c>
      <c r="CT217" s="221" t="s">
        <v>5368</v>
      </c>
      <c r="CU217" s="225"/>
      <c r="CV217" s="225"/>
      <c r="CW217" s="225"/>
      <c r="CX217" s="225"/>
      <c r="CY217" s="225"/>
      <c r="CZ217" s="225"/>
      <c r="DA217" s="225"/>
      <c r="DB217" s="225"/>
      <c r="DC217" s="225"/>
      <c r="DD217" s="225"/>
      <c r="DE217" s="225"/>
    </row>
    <row r="218" spans="38:109" hidden="1">
      <c r="AL218" s="219" t="str">
        <f t="shared" si="7"/>
        <v/>
      </c>
      <c r="AM218" s="219" t="str">
        <f t="shared" si="6"/>
        <v/>
      </c>
      <c r="AN218"/>
      <c r="AO218" s="213"/>
      <c r="AP218" s="206">
        <v>216</v>
      </c>
      <c r="AQ218" s="214"/>
      <c r="AR218" s="214"/>
      <c r="AS218" s="214"/>
      <c r="AT218" s="214"/>
      <c r="AU218" s="214"/>
      <c r="AV218" s="214"/>
      <c r="AW218" s="214"/>
      <c r="AX218" s="214"/>
      <c r="AY218" s="214"/>
      <c r="AZ218" s="214"/>
      <c r="BA218" s="214"/>
      <c r="BB218" s="214"/>
      <c r="BC218" s="214"/>
      <c r="BD218" s="214"/>
      <c r="BE218" s="214"/>
      <c r="BF218" s="214"/>
      <c r="BG218" s="214"/>
      <c r="BH218" s="214"/>
      <c r="BI218" s="214"/>
      <c r="BJ218" s="210" t="s">
        <v>5369</v>
      </c>
      <c r="BK218" s="210" t="s">
        <v>5370</v>
      </c>
      <c r="BL218" s="214"/>
      <c r="BM218" s="214"/>
      <c r="BN218" s="214"/>
      <c r="BO218" s="214"/>
      <c r="BP218" s="214"/>
      <c r="BQ218" s="214"/>
      <c r="BR218" s="214"/>
      <c r="BS218" s="214"/>
      <c r="BT218" s="214"/>
      <c r="BU218" s="214"/>
      <c r="BV218" s="214"/>
      <c r="BW218" s="213"/>
      <c r="BX218" s="213"/>
      <c r="BY218" s="213"/>
      <c r="BZ218" s="225"/>
      <c r="CA218" s="225"/>
      <c r="CB218" s="225"/>
      <c r="CC218" s="225"/>
      <c r="CD218" s="225"/>
      <c r="CE218" s="225"/>
      <c r="CF218" s="225"/>
      <c r="CG218" s="225"/>
      <c r="CH218" s="225"/>
      <c r="CI218" s="225"/>
      <c r="CJ218" s="225"/>
      <c r="CK218" s="225"/>
      <c r="CL218" s="225"/>
      <c r="CM218" s="225"/>
      <c r="CN218" s="225"/>
      <c r="CO218" s="225"/>
      <c r="CP218" s="225"/>
      <c r="CQ218" s="225"/>
      <c r="CR218" s="225"/>
      <c r="CS218" s="221" t="s">
        <v>5371</v>
      </c>
      <c r="CT218" s="221" t="s">
        <v>5372</v>
      </c>
      <c r="CU218" s="225"/>
      <c r="CV218" s="225"/>
      <c r="CW218" s="225"/>
      <c r="CX218" s="225"/>
      <c r="CY218" s="225"/>
      <c r="CZ218" s="225"/>
      <c r="DA218" s="225"/>
      <c r="DB218" s="225"/>
      <c r="DC218" s="225"/>
      <c r="DD218" s="225"/>
      <c r="DE218" s="225"/>
    </row>
    <row r="219" spans="38:109" hidden="1">
      <c r="AL219" s="219" t="str">
        <f t="shared" si="7"/>
        <v/>
      </c>
      <c r="AM219" s="219" t="str">
        <f t="shared" si="6"/>
        <v/>
      </c>
      <c r="AN219"/>
      <c r="AO219" s="213"/>
      <c r="AP219" s="206">
        <v>217</v>
      </c>
      <c r="AQ219" s="214"/>
      <c r="AR219" s="214"/>
      <c r="AS219" s="214"/>
      <c r="AT219" s="214"/>
      <c r="AU219" s="214"/>
      <c r="AV219" s="214"/>
      <c r="AW219" s="214"/>
      <c r="AX219" s="214"/>
      <c r="AY219" s="214"/>
      <c r="AZ219" s="214"/>
      <c r="BA219" s="214"/>
      <c r="BB219" s="214"/>
      <c r="BC219" s="214"/>
      <c r="BD219" s="214"/>
      <c r="BE219" s="214"/>
      <c r="BF219" s="214"/>
      <c r="BG219" s="214"/>
      <c r="BH219" s="214"/>
      <c r="BI219" s="214"/>
      <c r="BJ219" s="210" t="s">
        <v>5373</v>
      </c>
      <c r="BK219" s="210" t="s">
        <v>5374</v>
      </c>
      <c r="BL219" s="214"/>
      <c r="BM219" s="214"/>
      <c r="BN219" s="214"/>
      <c r="BO219" s="214"/>
      <c r="BP219" s="214"/>
      <c r="BQ219" s="214"/>
      <c r="BR219" s="214"/>
      <c r="BS219" s="214"/>
      <c r="BT219" s="214"/>
      <c r="BU219" s="214"/>
      <c r="BV219" s="214"/>
      <c r="BW219" s="213"/>
      <c r="BX219" s="213"/>
      <c r="BY219" s="213"/>
      <c r="BZ219" s="225"/>
      <c r="CA219" s="225"/>
      <c r="CB219" s="225"/>
      <c r="CC219" s="225"/>
      <c r="CD219" s="225"/>
      <c r="CE219" s="225"/>
      <c r="CF219" s="225"/>
      <c r="CG219" s="225"/>
      <c r="CH219" s="225"/>
      <c r="CI219" s="225"/>
      <c r="CJ219" s="225"/>
      <c r="CK219" s="225"/>
      <c r="CL219" s="225"/>
      <c r="CM219" s="225"/>
      <c r="CN219" s="225"/>
      <c r="CO219" s="225"/>
      <c r="CP219" s="225"/>
      <c r="CQ219" s="225"/>
      <c r="CR219" s="225"/>
      <c r="CS219" s="221" t="s">
        <v>5375</v>
      </c>
      <c r="CT219" s="221" t="s">
        <v>5376</v>
      </c>
      <c r="CU219" s="225"/>
      <c r="CV219" s="225"/>
      <c r="CW219" s="225"/>
      <c r="CX219" s="225"/>
      <c r="CY219" s="225"/>
      <c r="CZ219" s="225"/>
      <c r="DA219" s="225"/>
      <c r="DB219" s="225"/>
      <c r="DC219" s="225"/>
      <c r="DD219" s="225"/>
      <c r="DE219" s="225"/>
    </row>
    <row r="220" spans="38:109" hidden="1">
      <c r="AL220" s="219" t="str">
        <f t="shared" si="7"/>
        <v/>
      </c>
      <c r="AM220" s="219" t="str">
        <f t="shared" si="6"/>
        <v/>
      </c>
      <c r="AN220"/>
      <c r="AO220" s="213"/>
      <c r="AP220" s="206">
        <v>218</v>
      </c>
      <c r="AQ220" s="214"/>
      <c r="AR220" s="214"/>
      <c r="AS220" s="214"/>
      <c r="AT220" s="214"/>
      <c r="AU220" s="214"/>
      <c r="AV220" s="214"/>
      <c r="AW220" s="214"/>
      <c r="AX220" s="214"/>
      <c r="AY220" s="214"/>
      <c r="AZ220" s="214"/>
      <c r="BA220" s="214"/>
      <c r="BB220" s="214"/>
      <c r="BC220" s="214"/>
      <c r="BD220" s="214"/>
      <c r="BE220" s="214"/>
      <c r="BF220" s="214"/>
      <c r="BG220" s="214"/>
      <c r="BH220" s="214"/>
      <c r="BI220" s="214"/>
      <c r="BJ220" s="210" t="s">
        <v>5377</v>
      </c>
      <c r="BK220" s="210" t="s">
        <v>5378</v>
      </c>
      <c r="BL220" s="214"/>
      <c r="BM220" s="214"/>
      <c r="BN220" s="214"/>
      <c r="BO220" s="214"/>
      <c r="BP220" s="214"/>
      <c r="BQ220" s="214"/>
      <c r="BR220" s="214"/>
      <c r="BS220" s="214"/>
      <c r="BT220" s="214"/>
      <c r="BU220" s="214"/>
      <c r="BV220" s="214"/>
      <c r="BW220" s="213"/>
      <c r="BX220" s="213"/>
      <c r="BY220" s="213"/>
      <c r="BZ220" s="225"/>
      <c r="CA220" s="225"/>
      <c r="CB220" s="225"/>
      <c r="CC220" s="225"/>
      <c r="CD220" s="225"/>
      <c r="CE220" s="225"/>
      <c r="CF220" s="225"/>
      <c r="CG220" s="225"/>
      <c r="CH220" s="225"/>
      <c r="CI220" s="225"/>
      <c r="CJ220" s="225"/>
      <c r="CK220" s="225"/>
      <c r="CL220" s="225"/>
      <c r="CM220" s="225"/>
      <c r="CN220" s="225"/>
      <c r="CO220" s="225"/>
      <c r="CP220" s="225"/>
      <c r="CQ220" s="225"/>
      <c r="CR220" s="225"/>
      <c r="CS220" s="221" t="s">
        <v>5379</v>
      </c>
      <c r="CT220" s="221" t="s">
        <v>5380</v>
      </c>
      <c r="CU220" s="225"/>
      <c r="CV220" s="225"/>
      <c r="CW220" s="225"/>
      <c r="CX220" s="225"/>
      <c r="CY220" s="225"/>
      <c r="CZ220" s="225"/>
      <c r="DA220" s="225"/>
      <c r="DB220" s="225"/>
      <c r="DC220" s="225"/>
      <c r="DD220" s="225"/>
      <c r="DE220" s="225"/>
    </row>
    <row r="221" spans="38:109" hidden="1">
      <c r="AL221" s="219" t="str">
        <f t="shared" si="7"/>
        <v/>
      </c>
      <c r="AM221" s="219" t="str">
        <f t="shared" si="6"/>
        <v/>
      </c>
      <c r="AN221"/>
      <c r="AO221" s="213"/>
      <c r="AP221" s="206">
        <v>219</v>
      </c>
      <c r="AQ221" s="214"/>
      <c r="AR221" s="214"/>
      <c r="AS221" s="214"/>
      <c r="AT221" s="214"/>
      <c r="AU221" s="214"/>
      <c r="AV221" s="214"/>
      <c r="AW221" s="214"/>
      <c r="AX221" s="214"/>
      <c r="AY221" s="214"/>
      <c r="AZ221" s="214"/>
      <c r="BA221" s="214"/>
      <c r="BB221" s="214"/>
      <c r="BC221" s="214"/>
      <c r="BD221" s="214"/>
      <c r="BE221" s="214"/>
      <c r="BF221" s="214"/>
      <c r="BG221" s="214"/>
      <c r="BH221" s="214"/>
      <c r="BI221" s="214"/>
      <c r="BJ221" s="210" t="s">
        <v>5381</v>
      </c>
      <c r="BK221" s="214">
        <v>21999</v>
      </c>
      <c r="BL221" s="214"/>
      <c r="BM221" s="214"/>
      <c r="BN221" s="214"/>
      <c r="BO221" s="214"/>
      <c r="BP221" s="214"/>
      <c r="BQ221" s="214"/>
      <c r="BR221" s="214"/>
      <c r="BS221" s="214"/>
      <c r="BT221" s="214"/>
      <c r="BU221" s="214"/>
      <c r="BV221" s="214"/>
      <c r="BW221" s="213"/>
      <c r="BX221" s="213"/>
      <c r="BY221" s="213"/>
      <c r="BZ221" s="225"/>
      <c r="CA221" s="225"/>
      <c r="CB221" s="225"/>
      <c r="CC221" s="225"/>
      <c r="CD221" s="225"/>
      <c r="CE221" s="225"/>
      <c r="CF221" s="225"/>
      <c r="CG221" s="225"/>
      <c r="CH221" s="225"/>
      <c r="CI221" s="225"/>
      <c r="CJ221" s="225"/>
      <c r="CK221" s="225"/>
      <c r="CL221" s="225"/>
      <c r="CM221" s="225"/>
      <c r="CN221" s="225"/>
      <c r="CO221" s="225"/>
      <c r="CP221" s="225"/>
      <c r="CQ221" s="225"/>
      <c r="CR221" s="225"/>
      <c r="CS221" s="221" t="s">
        <v>5382</v>
      </c>
      <c r="CT221" s="221" t="s">
        <v>357</v>
      </c>
      <c r="CU221" s="225"/>
      <c r="CV221" s="225"/>
      <c r="CW221" s="225"/>
      <c r="CX221" s="225"/>
      <c r="CY221" s="225"/>
      <c r="CZ221" s="225"/>
      <c r="DA221" s="225"/>
      <c r="DB221" s="225"/>
      <c r="DC221" s="225"/>
      <c r="DD221" s="225"/>
      <c r="DE221" s="225"/>
    </row>
    <row r="222" spans="38:109" hidden="1">
      <c r="AL222" s="219" t="str">
        <f t="shared" si="7"/>
        <v/>
      </c>
      <c r="AM222" s="219" t="str">
        <f t="shared" si="6"/>
        <v/>
      </c>
      <c r="AN222"/>
      <c r="AO222" s="213"/>
      <c r="AP222" s="206">
        <v>220</v>
      </c>
      <c r="AQ222" s="214"/>
      <c r="AR222" s="214"/>
      <c r="AS222" s="214"/>
      <c r="AT222" s="214"/>
      <c r="AU222" s="214"/>
      <c r="AV222" s="214"/>
      <c r="AW222" s="214"/>
      <c r="AX222" s="214"/>
      <c r="AY222" s="214"/>
      <c r="AZ222" s="214"/>
      <c r="BA222" s="214"/>
      <c r="BB222" s="214"/>
      <c r="BC222" s="214"/>
      <c r="BD222" s="214"/>
      <c r="BE222" s="214"/>
      <c r="BF222" s="214"/>
      <c r="BG222" s="214"/>
      <c r="BH222" s="214"/>
      <c r="BI222" s="214"/>
      <c r="BJ222" s="210" t="s">
        <v>5383</v>
      </c>
      <c r="BK222" s="214"/>
      <c r="BL222" s="214"/>
      <c r="BM222" s="214"/>
      <c r="BN222" s="214"/>
      <c r="BO222" s="214"/>
      <c r="BP222" s="214"/>
      <c r="BQ222" s="214"/>
      <c r="BR222" s="214"/>
      <c r="BS222" s="214"/>
      <c r="BT222" s="214"/>
      <c r="BU222" s="214"/>
      <c r="BV222" s="214"/>
      <c r="BW222" s="213"/>
      <c r="BX222" s="213"/>
      <c r="BY222" s="213"/>
      <c r="BZ222" s="225"/>
      <c r="CA222" s="225"/>
      <c r="CB222" s="225"/>
      <c r="CC222" s="225"/>
      <c r="CD222" s="225"/>
      <c r="CE222" s="225"/>
      <c r="CF222" s="225"/>
      <c r="CG222" s="225"/>
      <c r="CH222" s="225"/>
      <c r="CI222" s="225"/>
      <c r="CJ222" s="225"/>
      <c r="CK222" s="225"/>
      <c r="CL222" s="225"/>
      <c r="CM222" s="225"/>
      <c r="CN222" s="225"/>
      <c r="CO222" s="225"/>
      <c r="CP222" s="225"/>
      <c r="CQ222" s="225"/>
      <c r="CR222" s="225"/>
      <c r="CS222" s="221" t="s">
        <v>5384</v>
      </c>
      <c r="CT222" s="225"/>
      <c r="CU222" s="225"/>
      <c r="CV222" s="225"/>
      <c r="CW222" s="225"/>
      <c r="CX222" s="225"/>
      <c r="CY222" s="225"/>
      <c r="CZ222" s="225"/>
      <c r="DA222" s="225"/>
      <c r="DB222" s="225"/>
      <c r="DC222" s="225"/>
      <c r="DD222" s="225"/>
      <c r="DE222" s="225"/>
    </row>
    <row r="223" spans="38:109" hidden="1">
      <c r="AL223" s="219" t="str">
        <f t="shared" si="7"/>
        <v/>
      </c>
      <c r="AM223" s="219" t="str">
        <f t="shared" si="6"/>
        <v/>
      </c>
      <c r="AN223"/>
      <c r="AO223" s="213"/>
      <c r="AP223" s="206">
        <v>221</v>
      </c>
      <c r="AQ223" s="214"/>
      <c r="AR223" s="214"/>
      <c r="AS223" s="214"/>
      <c r="AT223" s="214"/>
      <c r="AU223" s="214"/>
      <c r="AV223" s="214"/>
      <c r="AW223" s="214"/>
      <c r="AX223" s="214"/>
      <c r="AY223" s="214"/>
      <c r="AZ223" s="214"/>
      <c r="BA223" s="214"/>
      <c r="BB223" s="214"/>
      <c r="BC223" s="214"/>
      <c r="BD223" s="214"/>
      <c r="BE223" s="214"/>
      <c r="BF223" s="214"/>
      <c r="BG223" s="214"/>
      <c r="BH223" s="214"/>
      <c r="BI223" s="214"/>
      <c r="BJ223" s="210" t="s">
        <v>5385</v>
      </c>
      <c r="BK223" s="214"/>
      <c r="BL223" s="214"/>
      <c r="BM223" s="214"/>
      <c r="BN223" s="214"/>
      <c r="BO223" s="214"/>
      <c r="BP223" s="214"/>
      <c r="BQ223" s="214"/>
      <c r="BR223" s="214"/>
      <c r="BS223" s="214"/>
      <c r="BT223" s="214"/>
      <c r="BU223" s="214"/>
      <c r="BV223" s="214"/>
      <c r="BW223" s="213"/>
      <c r="BX223" s="213"/>
      <c r="BY223" s="213"/>
      <c r="BZ223" s="225"/>
      <c r="CA223" s="225"/>
      <c r="CB223" s="225"/>
      <c r="CC223" s="225"/>
      <c r="CD223" s="225"/>
      <c r="CE223" s="225"/>
      <c r="CF223" s="225"/>
      <c r="CG223" s="225"/>
      <c r="CH223" s="225"/>
      <c r="CI223" s="225"/>
      <c r="CJ223" s="225"/>
      <c r="CK223" s="225"/>
      <c r="CL223" s="225"/>
      <c r="CM223" s="225"/>
      <c r="CN223" s="225"/>
      <c r="CO223" s="225"/>
      <c r="CP223" s="225"/>
      <c r="CQ223" s="225"/>
      <c r="CR223" s="225"/>
      <c r="CS223" s="221" t="s">
        <v>5386</v>
      </c>
      <c r="CT223" s="225"/>
      <c r="CU223" s="225"/>
      <c r="CV223" s="225"/>
      <c r="CW223" s="225"/>
      <c r="CX223" s="225"/>
      <c r="CY223" s="225"/>
      <c r="CZ223" s="225"/>
      <c r="DA223" s="225"/>
      <c r="DB223" s="225"/>
      <c r="DC223" s="225"/>
      <c r="DD223" s="225"/>
      <c r="DE223" s="225"/>
    </row>
    <row r="224" spans="38:109" hidden="1">
      <c r="AL224" s="219" t="str">
        <f t="shared" si="7"/>
        <v/>
      </c>
      <c r="AM224" s="219" t="str">
        <f t="shared" si="6"/>
        <v/>
      </c>
      <c r="AN224"/>
      <c r="AO224" s="213"/>
      <c r="AP224" s="206">
        <v>222</v>
      </c>
      <c r="AQ224" s="214"/>
      <c r="AR224" s="214"/>
      <c r="AS224" s="214"/>
      <c r="AT224" s="214"/>
      <c r="AU224" s="214"/>
      <c r="AV224" s="214"/>
      <c r="AW224" s="214"/>
      <c r="AX224" s="214"/>
      <c r="AY224" s="214"/>
      <c r="AZ224" s="214"/>
      <c r="BA224" s="214"/>
      <c r="BB224" s="214"/>
      <c r="BC224" s="214"/>
      <c r="BD224" s="214"/>
      <c r="BE224" s="214"/>
      <c r="BF224" s="214"/>
      <c r="BG224" s="214"/>
      <c r="BH224" s="214"/>
      <c r="BI224" s="214"/>
      <c r="BJ224" s="210" t="s">
        <v>5387</v>
      </c>
      <c r="BK224" s="214"/>
      <c r="BL224" s="214"/>
      <c r="BM224" s="214"/>
      <c r="BN224" s="214"/>
      <c r="BO224" s="214"/>
      <c r="BP224" s="214"/>
      <c r="BQ224" s="214"/>
      <c r="BR224" s="214"/>
      <c r="BS224" s="214"/>
      <c r="BT224" s="214"/>
      <c r="BU224" s="214"/>
      <c r="BV224" s="214"/>
      <c r="BW224" s="213"/>
      <c r="BX224" s="213"/>
      <c r="BY224" s="213"/>
      <c r="BZ224" s="225"/>
      <c r="CA224" s="225"/>
      <c r="CB224" s="225"/>
      <c r="CC224" s="225"/>
      <c r="CD224" s="225"/>
      <c r="CE224" s="225"/>
      <c r="CF224" s="225"/>
      <c r="CG224" s="225"/>
      <c r="CH224" s="225"/>
      <c r="CI224" s="225"/>
      <c r="CJ224" s="225"/>
      <c r="CK224" s="225"/>
      <c r="CL224" s="225"/>
      <c r="CM224" s="225"/>
      <c r="CN224" s="225"/>
      <c r="CO224" s="225"/>
      <c r="CP224" s="225"/>
      <c r="CQ224" s="225"/>
      <c r="CR224" s="225"/>
      <c r="CS224" s="221" t="s">
        <v>5388</v>
      </c>
      <c r="CT224" s="225"/>
      <c r="CU224" s="225"/>
      <c r="CV224" s="225"/>
      <c r="CW224" s="225"/>
      <c r="CX224" s="225"/>
      <c r="CY224" s="225"/>
      <c r="CZ224" s="225"/>
      <c r="DA224" s="225"/>
      <c r="DB224" s="225"/>
      <c r="DC224" s="225"/>
      <c r="DD224" s="225"/>
      <c r="DE224" s="225"/>
    </row>
    <row r="225" spans="38:109" hidden="1">
      <c r="AL225" s="219" t="str">
        <f t="shared" si="7"/>
        <v/>
      </c>
      <c r="AM225" s="219" t="str">
        <f t="shared" si="6"/>
        <v/>
      </c>
      <c r="AN225"/>
      <c r="AO225" s="213"/>
      <c r="AP225" s="206">
        <v>223</v>
      </c>
      <c r="AQ225" s="214"/>
      <c r="AR225" s="214"/>
      <c r="AS225" s="214"/>
      <c r="AT225" s="214"/>
      <c r="AU225" s="214"/>
      <c r="AV225" s="214"/>
      <c r="AW225" s="214"/>
      <c r="AX225" s="214"/>
      <c r="AY225" s="214"/>
      <c r="AZ225" s="214"/>
      <c r="BA225" s="214"/>
      <c r="BB225" s="214"/>
      <c r="BC225" s="214"/>
      <c r="BD225" s="214"/>
      <c r="BE225" s="214"/>
      <c r="BF225" s="214"/>
      <c r="BG225" s="214"/>
      <c r="BH225" s="214"/>
      <c r="BI225" s="214"/>
      <c r="BJ225" s="210" t="s">
        <v>5389</v>
      </c>
      <c r="BK225" s="214"/>
      <c r="BL225" s="214"/>
      <c r="BM225" s="214"/>
      <c r="BN225" s="214"/>
      <c r="BO225" s="214"/>
      <c r="BP225" s="214"/>
      <c r="BQ225" s="214"/>
      <c r="BR225" s="214"/>
      <c r="BS225" s="214"/>
      <c r="BT225" s="214"/>
      <c r="BU225" s="214"/>
      <c r="BV225" s="214"/>
      <c r="BW225" s="213"/>
      <c r="BX225" s="213"/>
      <c r="BY225" s="213"/>
      <c r="BZ225" s="225"/>
      <c r="CA225" s="225"/>
      <c r="CB225" s="225"/>
      <c r="CC225" s="225"/>
      <c r="CD225" s="225"/>
      <c r="CE225" s="225"/>
      <c r="CF225" s="225"/>
      <c r="CG225" s="225"/>
      <c r="CH225" s="225"/>
      <c r="CI225" s="225"/>
      <c r="CJ225" s="225"/>
      <c r="CK225" s="225"/>
      <c r="CL225" s="225"/>
      <c r="CM225" s="225"/>
      <c r="CN225" s="225"/>
      <c r="CO225" s="225"/>
      <c r="CP225" s="225"/>
      <c r="CQ225" s="225"/>
      <c r="CR225" s="225"/>
      <c r="CS225" s="221" t="s">
        <v>5390</v>
      </c>
      <c r="CT225" s="225"/>
      <c r="CU225" s="225"/>
      <c r="CV225" s="225"/>
      <c r="CW225" s="225"/>
      <c r="CX225" s="225"/>
      <c r="CY225" s="225"/>
      <c r="CZ225" s="225"/>
      <c r="DA225" s="225"/>
      <c r="DB225" s="225"/>
      <c r="DC225" s="225"/>
      <c r="DD225" s="225"/>
      <c r="DE225" s="225"/>
    </row>
    <row r="226" spans="38:109" hidden="1">
      <c r="AL226" s="219" t="str">
        <f t="shared" si="7"/>
        <v/>
      </c>
      <c r="AM226" s="219" t="str">
        <f t="shared" si="6"/>
        <v/>
      </c>
      <c r="AN226"/>
      <c r="AO226" s="213"/>
      <c r="AP226" s="206">
        <v>224</v>
      </c>
      <c r="AQ226" s="214"/>
      <c r="AR226" s="214"/>
      <c r="AS226" s="214"/>
      <c r="AT226" s="214"/>
      <c r="AU226" s="214"/>
      <c r="AV226" s="214"/>
      <c r="AW226" s="214"/>
      <c r="AX226" s="214"/>
      <c r="AY226" s="214"/>
      <c r="AZ226" s="214"/>
      <c r="BA226" s="214"/>
      <c r="BB226" s="214"/>
      <c r="BC226" s="214"/>
      <c r="BD226" s="214"/>
      <c r="BE226" s="214"/>
      <c r="BF226" s="214"/>
      <c r="BG226" s="214"/>
      <c r="BH226" s="214"/>
      <c r="BI226" s="214"/>
      <c r="BJ226" s="210" t="s">
        <v>5391</v>
      </c>
      <c r="BK226" s="214"/>
      <c r="BL226" s="214"/>
      <c r="BM226" s="214"/>
      <c r="BN226" s="214"/>
      <c r="BO226" s="214"/>
      <c r="BP226" s="214"/>
      <c r="BQ226" s="214"/>
      <c r="BR226" s="214"/>
      <c r="BS226" s="214"/>
      <c r="BT226" s="214"/>
      <c r="BU226" s="214"/>
      <c r="BV226" s="214"/>
      <c r="BW226" s="213"/>
      <c r="BX226" s="213"/>
      <c r="BY226" s="213"/>
      <c r="BZ226" s="225"/>
      <c r="CA226" s="225"/>
      <c r="CB226" s="225"/>
      <c r="CC226" s="225"/>
      <c r="CD226" s="225"/>
      <c r="CE226" s="225"/>
      <c r="CF226" s="225"/>
      <c r="CG226" s="225"/>
      <c r="CH226" s="225"/>
      <c r="CI226" s="225"/>
      <c r="CJ226" s="225"/>
      <c r="CK226" s="225"/>
      <c r="CL226" s="225"/>
      <c r="CM226" s="225"/>
      <c r="CN226" s="225"/>
      <c r="CO226" s="225"/>
      <c r="CP226" s="225"/>
      <c r="CQ226" s="225"/>
      <c r="CR226" s="225"/>
      <c r="CS226" s="221" t="s">
        <v>5392</v>
      </c>
      <c r="CT226" s="225"/>
      <c r="CU226" s="225"/>
      <c r="CV226" s="225"/>
      <c r="CW226" s="225"/>
      <c r="CX226" s="225"/>
      <c r="CY226" s="225"/>
      <c r="CZ226" s="225"/>
      <c r="DA226" s="225"/>
      <c r="DB226" s="225"/>
      <c r="DC226" s="225"/>
      <c r="DD226" s="225"/>
      <c r="DE226" s="225"/>
    </row>
    <row r="227" spans="38:109" hidden="1">
      <c r="AL227" s="219" t="str">
        <f t="shared" si="7"/>
        <v/>
      </c>
      <c r="AM227" s="219" t="str">
        <f t="shared" si="6"/>
        <v/>
      </c>
      <c r="AN227"/>
      <c r="AO227" s="213"/>
      <c r="AP227" s="206">
        <v>225</v>
      </c>
      <c r="AQ227" s="214"/>
      <c r="AR227" s="214"/>
      <c r="AS227" s="214"/>
      <c r="AT227" s="214"/>
      <c r="AU227" s="214"/>
      <c r="AV227" s="214"/>
      <c r="AW227" s="214"/>
      <c r="AX227" s="214"/>
      <c r="AY227" s="214"/>
      <c r="AZ227" s="214"/>
      <c r="BA227" s="214"/>
      <c r="BB227" s="214"/>
      <c r="BC227" s="214"/>
      <c r="BD227" s="214"/>
      <c r="BE227" s="214"/>
      <c r="BF227" s="214"/>
      <c r="BG227" s="214"/>
      <c r="BH227" s="214"/>
      <c r="BI227" s="214"/>
      <c r="BJ227" s="210" t="s">
        <v>5393</v>
      </c>
      <c r="BK227" s="214"/>
      <c r="BL227" s="214"/>
      <c r="BM227" s="214"/>
      <c r="BN227" s="214"/>
      <c r="BO227" s="214"/>
      <c r="BP227" s="214"/>
      <c r="BQ227" s="214"/>
      <c r="BR227" s="214"/>
      <c r="BS227" s="214"/>
      <c r="BT227" s="214"/>
      <c r="BU227" s="214"/>
      <c r="BV227" s="214"/>
      <c r="BW227" s="213"/>
      <c r="BX227" s="213"/>
      <c r="BY227" s="213"/>
      <c r="BZ227" s="225"/>
      <c r="CA227" s="225"/>
      <c r="CB227" s="225"/>
      <c r="CC227" s="225"/>
      <c r="CD227" s="225"/>
      <c r="CE227" s="225"/>
      <c r="CF227" s="225"/>
      <c r="CG227" s="225"/>
      <c r="CH227" s="225"/>
      <c r="CI227" s="225"/>
      <c r="CJ227" s="225"/>
      <c r="CK227" s="225"/>
      <c r="CL227" s="225"/>
      <c r="CM227" s="225"/>
      <c r="CN227" s="225"/>
      <c r="CO227" s="225"/>
      <c r="CP227" s="225"/>
      <c r="CQ227" s="225"/>
      <c r="CR227" s="225"/>
      <c r="CS227" s="221" t="s">
        <v>5394</v>
      </c>
      <c r="CT227" s="225"/>
      <c r="CU227" s="225"/>
      <c r="CV227" s="225"/>
      <c r="CW227" s="225"/>
      <c r="CX227" s="225"/>
      <c r="CY227" s="225"/>
      <c r="CZ227" s="225"/>
      <c r="DA227" s="225"/>
      <c r="DB227" s="225"/>
      <c r="DC227" s="225"/>
      <c r="DD227" s="225"/>
      <c r="DE227" s="225"/>
    </row>
    <row r="228" spans="38:109" hidden="1">
      <c r="AL228" s="219" t="str">
        <f t="shared" si="7"/>
        <v/>
      </c>
      <c r="AM228" s="219" t="str">
        <f t="shared" si="6"/>
        <v/>
      </c>
      <c r="AN228"/>
      <c r="AO228" s="213"/>
      <c r="AP228" s="206">
        <v>226</v>
      </c>
      <c r="AQ228" s="214"/>
      <c r="AR228" s="214"/>
      <c r="AS228" s="214"/>
      <c r="AT228" s="214"/>
      <c r="AU228" s="214"/>
      <c r="AV228" s="214"/>
      <c r="AW228" s="214"/>
      <c r="AX228" s="214"/>
      <c r="AY228" s="214"/>
      <c r="AZ228" s="214"/>
      <c r="BA228" s="214"/>
      <c r="BB228" s="214"/>
      <c r="BC228" s="214"/>
      <c r="BD228" s="214"/>
      <c r="BE228" s="214"/>
      <c r="BF228" s="214"/>
      <c r="BG228" s="214"/>
      <c r="BH228" s="214"/>
      <c r="BI228" s="214"/>
      <c r="BJ228" s="210" t="s">
        <v>5395</v>
      </c>
      <c r="BK228" s="214"/>
      <c r="BL228" s="214"/>
      <c r="BM228" s="214"/>
      <c r="BN228" s="214"/>
      <c r="BO228" s="214"/>
      <c r="BP228" s="214"/>
      <c r="BQ228" s="214"/>
      <c r="BR228" s="214"/>
      <c r="BS228" s="214"/>
      <c r="BT228" s="214"/>
      <c r="BU228" s="214"/>
      <c r="BV228" s="214"/>
      <c r="BW228" s="213"/>
      <c r="BX228" s="213"/>
      <c r="BY228" s="213"/>
      <c r="BZ228" s="225"/>
      <c r="CA228" s="225"/>
      <c r="CB228" s="225"/>
      <c r="CC228" s="225"/>
      <c r="CD228" s="225"/>
      <c r="CE228" s="225"/>
      <c r="CF228" s="225"/>
      <c r="CG228" s="225"/>
      <c r="CH228" s="225"/>
      <c r="CI228" s="225"/>
      <c r="CJ228" s="225"/>
      <c r="CK228" s="225"/>
      <c r="CL228" s="225"/>
      <c r="CM228" s="225"/>
      <c r="CN228" s="225"/>
      <c r="CO228" s="225"/>
      <c r="CP228" s="225"/>
      <c r="CQ228" s="225"/>
      <c r="CR228" s="225"/>
      <c r="CS228" s="221" t="s">
        <v>5396</v>
      </c>
      <c r="CT228" s="225"/>
      <c r="CU228" s="225"/>
      <c r="CV228" s="225"/>
      <c r="CW228" s="225"/>
      <c r="CX228" s="225"/>
      <c r="CY228" s="225"/>
      <c r="CZ228" s="225"/>
      <c r="DA228" s="225"/>
      <c r="DB228" s="225"/>
      <c r="DC228" s="225"/>
      <c r="DD228" s="225"/>
      <c r="DE228" s="225"/>
    </row>
    <row r="229" spans="38:109" hidden="1">
      <c r="AL229" s="219" t="str">
        <f t="shared" si="7"/>
        <v/>
      </c>
      <c r="AM229" s="219" t="str">
        <f t="shared" si="6"/>
        <v/>
      </c>
      <c r="AN229"/>
      <c r="AO229" s="213"/>
      <c r="AP229" s="206">
        <v>227</v>
      </c>
      <c r="AQ229" s="214"/>
      <c r="AR229" s="214"/>
      <c r="AS229" s="214"/>
      <c r="AT229" s="214"/>
      <c r="AU229" s="214"/>
      <c r="AV229" s="214"/>
      <c r="AW229" s="214"/>
      <c r="AX229" s="214"/>
      <c r="AY229" s="214"/>
      <c r="AZ229" s="214"/>
      <c r="BA229" s="214"/>
      <c r="BB229" s="214"/>
      <c r="BC229" s="214"/>
      <c r="BD229" s="214"/>
      <c r="BE229" s="214"/>
      <c r="BF229" s="214"/>
      <c r="BG229" s="214"/>
      <c r="BH229" s="214"/>
      <c r="BI229" s="214"/>
      <c r="BJ229" s="210" t="s">
        <v>5397</v>
      </c>
      <c r="BK229" s="214"/>
      <c r="BL229" s="214"/>
      <c r="BM229" s="214"/>
      <c r="BN229" s="214"/>
      <c r="BO229" s="214"/>
      <c r="BP229" s="214"/>
      <c r="BQ229" s="214"/>
      <c r="BR229" s="214"/>
      <c r="BS229" s="214"/>
      <c r="BT229" s="214"/>
      <c r="BU229" s="214"/>
      <c r="BV229" s="214"/>
      <c r="BW229" s="213"/>
      <c r="BX229" s="213"/>
      <c r="BY229" s="213"/>
      <c r="BZ229" s="225"/>
      <c r="CA229" s="225"/>
      <c r="CB229" s="225"/>
      <c r="CC229" s="225"/>
      <c r="CD229" s="225"/>
      <c r="CE229" s="225"/>
      <c r="CF229" s="225"/>
      <c r="CG229" s="225"/>
      <c r="CH229" s="225"/>
      <c r="CI229" s="225"/>
      <c r="CJ229" s="225"/>
      <c r="CK229" s="225"/>
      <c r="CL229" s="225"/>
      <c r="CM229" s="225"/>
      <c r="CN229" s="225"/>
      <c r="CO229" s="225"/>
      <c r="CP229" s="225"/>
      <c r="CQ229" s="225"/>
      <c r="CR229" s="225"/>
      <c r="CS229" s="221" t="s">
        <v>5398</v>
      </c>
      <c r="CT229" s="225"/>
      <c r="CU229" s="225"/>
      <c r="CV229" s="225"/>
      <c r="CW229" s="225"/>
      <c r="CX229" s="225"/>
      <c r="CY229" s="225"/>
      <c r="CZ229" s="225"/>
      <c r="DA229" s="225"/>
      <c r="DB229" s="225"/>
      <c r="DC229" s="225"/>
      <c r="DD229" s="225"/>
      <c r="DE229" s="225"/>
    </row>
    <row r="230" spans="38:109" hidden="1">
      <c r="AL230" s="219" t="str">
        <f t="shared" si="7"/>
        <v/>
      </c>
      <c r="AM230" s="219" t="str">
        <f t="shared" si="6"/>
        <v/>
      </c>
      <c r="AN230"/>
      <c r="AO230" s="213"/>
      <c r="AP230" s="206">
        <v>228</v>
      </c>
      <c r="AQ230" s="214"/>
      <c r="AR230" s="214"/>
      <c r="AS230" s="214"/>
      <c r="AT230" s="214"/>
      <c r="AU230" s="214"/>
      <c r="AV230" s="214"/>
      <c r="AW230" s="214"/>
      <c r="AX230" s="214"/>
      <c r="AY230" s="214"/>
      <c r="AZ230" s="214"/>
      <c r="BA230" s="214"/>
      <c r="BB230" s="214"/>
      <c r="BC230" s="214"/>
      <c r="BD230" s="214"/>
      <c r="BE230" s="214"/>
      <c r="BF230" s="214"/>
      <c r="BG230" s="214"/>
      <c r="BH230" s="214"/>
      <c r="BI230" s="214"/>
      <c r="BJ230" s="210" t="s">
        <v>5399</v>
      </c>
      <c r="BK230" s="214"/>
      <c r="BL230" s="214"/>
      <c r="BM230" s="214"/>
      <c r="BN230" s="214"/>
      <c r="BO230" s="214"/>
      <c r="BP230" s="214"/>
      <c r="BQ230" s="214"/>
      <c r="BR230" s="214"/>
      <c r="BS230" s="214"/>
      <c r="BT230" s="214"/>
      <c r="BU230" s="214"/>
      <c r="BV230" s="214"/>
      <c r="BW230" s="213"/>
      <c r="BX230" s="213"/>
      <c r="BY230" s="213"/>
      <c r="BZ230" s="225"/>
      <c r="CA230" s="225"/>
      <c r="CB230" s="225"/>
      <c r="CC230" s="225"/>
      <c r="CD230" s="225"/>
      <c r="CE230" s="225"/>
      <c r="CF230" s="225"/>
      <c r="CG230" s="225"/>
      <c r="CH230" s="225"/>
      <c r="CI230" s="225"/>
      <c r="CJ230" s="225"/>
      <c r="CK230" s="225"/>
      <c r="CL230" s="225"/>
      <c r="CM230" s="225"/>
      <c r="CN230" s="225"/>
      <c r="CO230" s="225"/>
      <c r="CP230" s="225"/>
      <c r="CQ230" s="225"/>
      <c r="CR230" s="225"/>
      <c r="CS230" s="221" t="s">
        <v>5400</v>
      </c>
      <c r="CT230" s="225"/>
      <c r="CU230" s="225"/>
      <c r="CV230" s="225"/>
      <c r="CW230" s="225"/>
      <c r="CX230" s="225"/>
      <c r="CY230" s="225"/>
      <c r="CZ230" s="225"/>
      <c r="DA230" s="225"/>
      <c r="DB230" s="225"/>
      <c r="DC230" s="225"/>
      <c r="DD230" s="225"/>
      <c r="DE230" s="225"/>
    </row>
    <row r="231" spans="38:109" hidden="1">
      <c r="AL231" s="219" t="str">
        <f t="shared" si="7"/>
        <v/>
      </c>
      <c r="AM231" s="219" t="str">
        <f t="shared" si="6"/>
        <v/>
      </c>
      <c r="AN231"/>
      <c r="AO231" s="213"/>
      <c r="AP231" s="206">
        <v>229</v>
      </c>
      <c r="AQ231" s="214"/>
      <c r="AR231" s="214"/>
      <c r="AS231" s="214"/>
      <c r="AT231" s="214"/>
      <c r="AU231" s="214"/>
      <c r="AV231" s="214"/>
      <c r="AW231" s="214"/>
      <c r="AX231" s="214"/>
      <c r="AY231" s="214"/>
      <c r="AZ231" s="214"/>
      <c r="BA231" s="214"/>
      <c r="BB231" s="214"/>
      <c r="BC231" s="214"/>
      <c r="BD231" s="214"/>
      <c r="BE231" s="214"/>
      <c r="BF231" s="214"/>
      <c r="BG231" s="214"/>
      <c r="BH231" s="214"/>
      <c r="BI231" s="214"/>
      <c r="BJ231" s="210" t="s">
        <v>5401</v>
      </c>
      <c r="BK231" s="214"/>
      <c r="BL231" s="214"/>
      <c r="BM231" s="214"/>
      <c r="BN231" s="214"/>
      <c r="BO231" s="214"/>
      <c r="BP231" s="214"/>
      <c r="BQ231" s="214"/>
      <c r="BR231" s="214"/>
      <c r="BS231" s="214"/>
      <c r="BT231" s="214"/>
      <c r="BU231" s="214"/>
      <c r="BV231" s="214"/>
      <c r="BW231" s="213"/>
      <c r="BX231" s="213"/>
      <c r="BY231" s="213"/>
      <c r="BZ231" s="225"/>
      <c r="CA231" s="225"/>
      <c r="CB231" s="225"/>
      <c r="CC231" s="225"/>
      <c r="CD231" s="225"/>
      <c r="CE231" s="225"/>
      <c r="CF231" s="225"/>
      <c r="CG231" s="225"/>
      <c r="CH231" s="225"/>
      <c r="CI231" s="225"/>
      <c r="CJ231" s="225"/>
      <c r="CK231" s="225"/>
      <c r="CL231" s="225"/>
      <c r="CM231" s="225"/>
      <c r="CN231" s="225"/>
      <c r="CO231" s="225"/>
      <c r="CP231" s="225"/>
      <c r="CQ231" s="225"/>
      <c r="CR231" s="225"/>
      <c r="CS231" s="221" t="s">
        <v>5402</v>
      </c>
      <c r="CT231" s="225"/>
      <c r="CU231" s="225"/>
      <c r="CV231" s="225"/>
      <c r="CW231" s="225"/>
      <c r="CX231" s="225"/>
      <c r="CY231" s="225"/>
      <c r="CZ231" s="225"/>
      <c r="DA231" s="225"/>
      <c r="DB231" s="225"/>
      <c r="DC231" s="225"/>
      <c r="DD231" s="225"/>
      <c r="DE231" s="225"/>
    </row>
    <row r="232" spans="38:109" hidden="1">
      <c r="AL232" s="219" t="str">
        <f t="shared" si="7"/>
        <v/>
      </c>
      <c r="AM232" s="219" t="str">
        <f t="shared" si="6"/>
        <v/>
      </c>
      <c r="AN232"/>
      <c r="AO232" s="213"/>
      <c r="AP232" s="206">
        <v>230</v>
      </c>
      <c r="AQ232" s="214"/>
      <c r="AR232" s="214"/>
      <c r="AS232" s="214"/>
      <c r="AT232" s="214"/>
      <c r="AU232" s="214"/>
      <c r="AV232" s="214"/>
      <c r="AW232" s="214"/>
      <c r="AX232" s="214"/>
      <c r="AY232" s="214"/>
      <c r="AZ232" s="214"/>
      <c r="BA232" s="214"/>
      <c r="BB232" s="214"/>
      <c r="BC232" s="214"/>
      <c r="BD232" s="214"/>
      <c r="BE232" s="214"/>
      <c r="BF232" s="214"/>
      <c r="BG232" s="214"/>
      <c r="BH232" s="214"/>
      <c r="BI232" s="214"/>
      <c r="BJ232" s="210" t="s">
        <v>5403</v>
      </c>
      <c r="BK232" s="214"/>
      <c r="BL232" s="214"/>
      <c r="BM232" s="214"/>
      <c r="BN232" s="214"/>
      <c r="BO232" s="214"/>
      <c r="BP232" s="214"/>
      <c r="BQ232" s="214"/>
      <c r="BR232" s="214"/>
      <c r="BS232" s="214"/>
      <c r="BT232" s="214"/>
      <c r="BU232" s="214"/>
      <c r="BV232" s="214"/>
      <c r="BW232" s="213"/>
      <c r="BX232" s="213"/>
      <c r="BY232" s="213"/>
      <c r="BZ232" s="225"/>
      <c r="CA232" s="225"/>
      <c r="CB232" s="225"/>
      <c r="CC232" s="225"/>
      <c r="CD232" s="225"/>
      <c r="CE232" s="225"/>
      <c r="CF232" s="225"/>
      <c r="CG232" s="225"/>
      <c r="CH232" s="225"/>
      <c r="CI232" s="225"/>
      <c r="CJ232" s="225"/>
      <c r="CK232" s="225"/>
      <c r="CL232" s="225"/>
      <c r="CM232" s="225"/>
      <c r="CN232" s="225"/>
      <c r="CO232" s="225"/>
      <c r="CP232" s="225"/>
      <c r="CQ232" s="225"/>
      <c r="CR232" s="225"/>
      <c r="CS232" s="221" t="s">
        <v>5404</v>
      </c>
      <c r="CT232" s="225"/>
      <c r="CU232" s="225"/>
      <c r="CV232" s="225"/>
      <c r="CW232" s="225"/>
      <c r="CX232" s="225"/>
      <c r="CY232" s="225"/>
      <c r="CZ232" s="225"/>
      <c r="DA232" s="225"/>
      <c r="DB232" s="225"/>
      <c r="DC232" s="225"/>
      <c r="DD232" s="225"/>
      <c r="DE232" s="225"/>
    </row>
    <row r="233" spans="38:109" hidden="1">
      <c r="AL233" s="219" t="str">
        <f t="shared" si="7"/>
        <v/>
      </c>
      <c r="AM233" s="219" t="str">
        <f t="shared" si="6"/>
        <v/>
      </c>
      <c r="AN233"/>
      <c r="AO233" s="213"/>
      <c r="AP233" s="206">
        <v>231</v>
      </c>
      <c r="AQ233" s="214"/>
      <c r="AR233" s="214"/>
      <c r="AS233" s="214"/>
      <c r="AT233" s="214"/>
      <c r="AU233" s="214"/>
      <c r="AV233" s="214"/>
      <c r="AW233" s="214"/>
      <c r="AX233" s="214"/>
      <c r="AY233" s="214"/>
      <c r="AZ233" s="214"/>
      <c r="BA233" s="214"/>
      <c r="BB233" s="214"/>
      <c r="BC233" s="214"/>
      <c r="BD233" s="214"/>
      <c r="BE233" s="214"/>
      <c r="BF233" s="214"/>
      <c r="BG233" s="214"/>
      <c r="BH233" s="214"/>
      <c r="BI233" s="214"/>
      <c r="BJ233" s="210" t="s">
        <v>5405</v>
      </c>
      <c r="BK233" s="214"/>
      <c r="BL233" s="214"/>
      <c r="BM233" s="214"/>
      <c r="BN233" s="214"/>
      <c r="BO233" s="214"/>
      <c r="BP233" s="214"/>
      <c r="BQ233" s="214"/>
      <c r="BR233" s="214"/>
      <c r="BS233" s="214"/>
      <c r="BT233" s="214"/>
      <c r="BU233" s="214"/>
      <c r="BV233" s="214"/>
      <c r="BW233" s="213"/>
      <c r="BX233" s="213"/>
      <c r="BY233" s="213"/>
      <c r="BZ233" s="225"/>
      <c r="CA233" s="225"/>
      <c r="CB233" s="225"/>
      <c r="CC233" s="225"/>
      <c r="CD233" s="225"/>
      <c r="CE233" s="225"/>
      <c r="CF233" s="225"/>
      <c r="CG233" s="225"/>
      <c r="CH233" s="225"/>
      <c r="CI233" s="225"/>
      <c r="CJ233" s="225"/>
      <c r="CK233" s="225"/>
      <c r="CL233" s="225"/>
      <c r="CM233" s="225"/>
      <c r="CN233" s="225"/>
      <c r="CO233" s="225"/>
      <c r="CP233" s="225"/>
      <c r="CQ233" s="225"/>
      <c r="CR233" s="225"/>
      <c r="CS233" s="221" t="s">
        <v>5406</v>
      </c>
      <c r="CT233" s="225"/>
      <c r="CU233" s="225"/>
      <c r="CV233" s="225"/>
      <c r="CW233" s="225"/>
      <c r="CX233" s="225"/>
      <c r="CY233" s="225"/>
      <c r="CZ233" s="225"/>
      <c r="DA233" s="225"/>
      <c r="DB233" s="225"/>
      <c r="DC233" s="225"/>
      <c r="DD233" s="225"/>
      <c r="DE233" s="225"/>
    </row>
    <row r="234" spans="38:109" hidden="1">
      <c r="AL234" s="219" t="str">
        <f t="shared" si="7"/>
        <v/>
      </c>
      <c r="AM234" s="219" t="str">
        <f t="shared" si="6"/>
        <v/>
      </c>
      <c r="AN234"/>
      <c r="AO234" s="213"/>
      <c r="AP234" s="206">
        <v>232</v>
      </c>
      <c r="AQ234" s="214"/>
      <c r="AR234" s="214"/>
      <c r="AS234" s="214"/>
      <c r="AT234" s="214"/>
      <c r="AU234" s="214"/>
      <c r="AV234" s="214"/>
      <c r="AW234" s="214"/>
      <c r="AX234" s="214"/>
      <c r="AY234" s="214"/>
      <c r="AZ234" s="214"/>
      <c r="BA234" s="214"/>
      <c r="BB234" s="214"/>
      <c r="BC234" s="214"/>
      <c r="BD234" s="214"/>
      <c r="BE234" s="214"/>
      <c r="BF234" s="214"/>
      <c r="BG234" s="214"/>
      <c r="BH234" s="214"/>
      <c r="BI234" s="214"/>
      <c r="BJ234" s="210" t="s">
        <v>5407</v>
      </c>
      <c r="BK234" s="214"/>
      <c r="BL234" s="214"/>
      <c r="BM234" s="214"/>
      <c r="BN234" s="214"/>
      <c r="BO234" s="214"/>
      <c r="BP234" s="214"/>
      <c r="BQ234" s="214"/>
      <c r="BR234" s="214"/>
      <c r="BS234" s="214"/>
      <c r="BT234" s="214"/>
      <c r="BU234" s="214"/>
      <c r="BV234" s="214"/>
      <c r="BW234" s="213"/>
      <c r="BX234" s="213"/>
      <c r="BY234" s="213"/>
      <c r="BZ234" s="225"/>
      <c r="CA234" s="225"/>
      <c r="CB234" s="225"/>
      <c r="CC234" s="225"/>
      <c r="CD234" s="225"/>
      <c r="CE234" s="225"/>
      <c r="CF234" s="225"/>
      <c r="CG234" s="225"/>
      <c r="CH234" s="225"/>
      <c r="CI234" s="225"/>
      <c r="CJ234" s="225"/>
      <c r="CK234" s="225"/>
      <c r="CL234" s="225"/>
      <c r="CM234" s="225"/>
      <c r="CN234" s="225"/>
      <c r="CO234" s="225"/>
      <c r="CP234" s="225"/>
      <c r="CQ234" s="225"/>
      <c r="CR234" s="225"/>
      <c r="CS234" s="221" t="s">
        <v>5408</v>
      </c>
      <c r="CT234" s="225"/>
      <c r="CU234" s="225"/>
      <c r="CV234" s="225"/>
      <c r="CW234" s="225"/>
      <c r="CX234" s="225"/>
      <c r="CY234" s="225"/>
      <c r="CZ234" s="225"/>
      <c r="DA234" s="225"/>
      <c r="DB234" s="225"/>
      <c r="DC234" s="225"/>
      <c r="DD234" s="225"/>
      <c r="DE234" s="225"/>
    </row>
    <row r="235" spans="38:109" hidden="1">
      <c r="AL235" s="219" t="str">
        <f t="shared" si="7"/>
        <v/>
      </c>
      <c r="AM235" s="219" t="str">
        <f t="shared" si="6"/>
        <v/>
      </c>
      <c r="AN235"/>
      <c r="AO235" s="213"/>
      <c r="AP235" s="206">
        <v>233</v>
      </c>
      <c r="AQ235" s="214"/>
      <c r="AR235" s="214"/>
      <c r="AS235" s="214"/>
      <c r="AT235" s="214"/>
      <c r="AU235" s="214"/>
      <c r="AV235" s="214"/>
      <c r="AW235" s="214"/>
      <c r="AX235" s="214"/>
      <c r="AY235" s="214"/>
      <c r="AZ235" s="214"/>
      <c r="BA235" s="214"/>
      <c r="BB235" s="214"/>
      <c r="BC235" s="214"/>
      <c r="BD235" s="214"/>
      <c r="BE235" s="214"/>
      <c r="BF235" s="214"/>
      <c r="BG235" s="214"/>
      <c r="BH235" s="214"/>
      <c r="BI235" s="214"/>
      <c r="BJ235" s="210" t="s">
        <v>5409</v>
      </c>
      <c r="BK235" s="214"/>
      <c r="BL235" s="214"/>
      <c r="BM235" s="214"/>
      <c r="BN235" s="214"/>
      <c r="BO235" s="214"/>
      <c r="BP235" s="214"/>
      <c r="BQ235" s="214"/>
      <c r="BR235" s="214"/>
      <c r="BS235" s="214"/>
      <c r="BT235" s="214"/>
      <c r="BU235" s="214"/>
      <c r="BV235" s="214"/>
      <c r="BW235" s="213"/>
      <c r="BX235" s="213"/>
      <c r="BY235" s="213"/>
      <c r="BZ235" s="225"/>
      <c r="CA235" s="225"/>
      <c r="CB235" s="225"/>
      <c r="CC235" s="225"/>
      <c r="CD235" s="225"/>
      <c r="CE235" s="225"/>
      <c r="CF235" s="225"/>
      <c r="CG235" s="225"/>
      <c r="CH235" s="225"/>
      <c r="CI235" s="225"/>
      <c r="CJ235" s="225"/>
      <c r="CK235" s="225"/>
      <c r="CL235" s="225"/>
      <c r="CM235" s="225"/>
      <c r="CN235" s="225"/>
      <c r="CO235" s="225"/>
      <c r="CP235" s="225"/>
      <c r="CQ235" s="225"/>
      <c r="CR235" s="225"/>
      <c r="CS235" s="221" t="s">
        <v>5410</v>
      </c>
      <c r="CT235" s="225"/>
      <c r="CU235" s="225"/>
      <c r="CV235" s="225"/>
      <c r="CW235" s="225"/>
      <c r="CX235" s="225"/>
      <c r="CY235" s="225"/>
      <c r="CZ235" s="225"/>
      <c r="DA235" s="225"/>
      <c r="DB235" s="225"/>
      <c r="DC235" s="225"/>
      <c r="DD235" s="225"/>
      <c r="DE235" s="225"/>
    </row>
    <row r="236" spans="38:109" hidden="1">
      <c r="AL236" s="219" t="str">
        <f t="shared" si="7"/>
        <v/>
      </c>
      <c r="AM236" s="219" t="str">
        <f t="shared" si="6"/>
        <v/>
      </c>
      <c r="AN236"/>
      <c r="AO236" s="213"/>
      <c r="AP236" s="206">
        <v>234</v>
      </c>
      <c r="AQ236" s="214"/>
      <c r="AR236" s="214"/>
      <c r="AS236" s="214"/>
      <c r="AT236" s="214"/>
      <c r="AU236" s="214"/>
      <c r="AV236" s="214"/>
      <c r="AW236" s="214"/>
      <c r="AX236" s="214"/>
      <c r="AY236" s="214"/>
      <c r="AZ236" s="214"/>
      <c r="BA236" s="214"/>
      <c r="BB236" s="214"/>
      <c r="BC236" s="214"/>
      <c r="BD236" s="214"/>
      <c r="BE236" s="214"/>
      <c r="BF236" s="214"/>
      <c r="BG236" s="214"/>
      <c r="BH236" s="214"/>
      <c r="BI236" s="214"/>
      <c r="BJ236" s="210" t="s">
        <v>5411</v>
      </c>
      <c r="BK236" s="214"/>
      <c r="BL236" s="214"/>
      <c r="BM236" s="214"/>
      <c r="BN236" s="214"/>
      <c r="BO236" s="214"/>
      <c r="BP236" s="214"/>
      <c r="BQ236" s="214"/>
      <c r="BR236" s="214"/>
      <c r="BS236" s="214"/>
      <c r="BT236" s="214"/>
      <c r="BU236" s="214"/>
      <c r="BV236" s="214"/>
      <c r="BW236" s="213"/>
      <c r="BX236" s="213"/>
      <c r="BY236" s="213"/>
      <c r="BZ236" s="225"/>
      <c r="CA236" s="225"/>
      <c r="CB236" s="225"/>
      <c r="CC236" s="225"/>
      <c r="CD236" s="225"/>
      <c r="CE236" s="225"/>
      <c r="CF236" s="225"/>
      <c r="CG236" s="225"/>
      <c r="CH236" s="225"/>
      <c r="CI236" s="225"/>
      <c r="CJ236" s="225"/>
      <c r="CK236" s="225"/>
      <c r="CL236" s="225"/>
      <c r="CM236" s="225"/>
      <c r="CN236" s="225"/>
      <c r="CO236" s="225"/>
      <c r="CP236" s="225"/>
      <c r="CQ236" s="225"/>
      <c r="CR236" s="225"/>
      <c r="CS236" s="221" t="s">
        <v>5412</v>
      </c>
      <c r="CT236" s="225"/>
      <c r="CU236" s="225"/>
      <c r="CV236" s="225"/>
      <c r="CW236" s="225"/>
      <c r="CX236" s="225"/>
      <c r="CY236" s="225"/>
      <c r="CZ236" s="225"/>
      <c r="DA236" s="225"/>
      <c r="DB236" s="225"/>
      <c r="DC236" s="225"/>
      <c r="DD236" s="225"/>
      <c r="DE236" s="225"/>
    </row>
    <row r="237" spans="38:109" hidden="1">
      <c r="AL237" s="219" t="str">
        <f t="shared" si="7"/>
        <v/>
      </c>
      <c r="AM237" s="219" t="str">
        <f t="shared" si="6"/>
        <v/>
      </c>
      <c r="AN237"/>
      <c r="AO237" s="213"/>
      <c r="AP237" s="206">
        <v>235</v>
      </c>
      <c r="AQ237" s="214"/>
      <c r="AR237" s="214"/>
      <c r="AS237" s="214"/>
      <c r="AT237" s="214"/>
      <c r="AU237" s="214"/>
      <c r="AV237" s="214"/>
      <c r="AW237" s="214"/>
      <c r="AX237" s="214"/>
      <c r="AY237" s="214"/>
      <c r="AZ237" s="214"/>
      <c r="BA237" s="214"/>
      <c r="BB237" s="214"/>
      <c r="BC237" s="214"/>
      <c r="BD237" s="214"/>
      <c r="BE237" s="214"/>
      <c r="BF237" s="214"/>
      <c r="BG237" s="214"/>
      <c r="BH237" s="214"/>
      <c r="BI237" s="214"/>
      <c r="BJ237" s="210" t="s">
        <v>5413</v>
      </c>
      <c r="BK237" s="214"/>
      <c r="BL237" s="214"/>
      <c r="BM237" s="214"/>
      <c r="BN237" s="214"/>
      <c r="BO237" s="214"/>
      <c r="BP237" s="214"/>
      <c r="BQ237" s="214"/>
      <c r="BR237" s="214"/>
      <c r="BS237" s="214"/>
      <c r="BT237" s="214"/>
      <c r="BU237" s="214"/>
      <c r="BV237" s="214"/>
      <c r="BW237" s="213"/>
      <c r="BX237" s="213"/>
      <c r="BY237" s="213"/>
      <c r="BZ237" s="225"/>
      <c r="CA237" s="225"/>
      <c r="CB237" s="225"/>
      <c r="CC237" s="225"/>
      <c r="CD237" s="225"/>
      <c r="CE237" s="225"/>
      <c r="CF237" s="225"/>
      <c r="CG237" s="225"/>
      <c r="CH237" s="225"/>
      <c r="CI237" s="225"/>
      <c r="CJ237" s="225"/>
      <c r="CK237" s="225"/>
      <c r="CL237" s="225"/>
      <c r="CM237" s="225"/>
      <c r="CN237" s="225"/>
      <c r="CO237" s="225"/>
      <c r="CP237" s="225"/>
      <c r="CQ237" s="225"/>
      <c r="CR237" s="225"/>
      <c r="CS237" s="221" t="s">
        <v>5414</v>
      </c>
      <c r="CT237" s="225"/>
      <c r="CU237" s="225"/>
      <c r="CV237" s="225"/>
      <c r="CW237" s="225"/>
      <c r="CX237" s="225"/>
      <c r="CY237" s="225"/>
      <c r="CZ237" s="225"/>
      <c r="DA237" s="225"/>
      <c r="DB237" s="225"/>
      <c r="DC237" s="225"/>
      <c r="DD237" s="225"/>
      <c r="DE237" s="225"/>
    </row>
    <row r="238" spans="38:109" hidden="1">
      <c r="AL238" s="219" t="str">
        <f t="shared" si="7"/>
        <v/>
      </c>
      <c r="AM238" s="219" t="str">
        <f t="shared" si="6"/>
        <v/>
      </c>
      <c r="AN238"/>
      <c r="AO238" s="213"/>
      <c r="AP238" s="206">
        <v>236</v>
      </c>
      <c r="AQ238" s="214"/>
      <c r="AR238" s="214"/>
      <c r="AS238" s="214"/>
      <c r="AT238" s="214"/>
      <c r="AU238" s="214"/>
      <c r="AV238" s="214"/>
      <c r="AW238" s="214"/>
      <c r="AX238" s="214"/>
      <c r="AY238" s="214"/>
      <c r="AZ238" s="214"/>
      <c r="BA238" s="214"/>
      <c r="BB238" s="214"/>
      <c r="BC238" s="214"/>
      <c r="BD238" s="214"/>
      <c r="BE238" s="214"/>
      <c r="BF238" s="214"/>
      <c r="BG238" s="214"/>
      <c r="BH238" s="214"/>
      <c r="BI238" s="214"/>
      <c r="BJ238" s="210" t="s">
        <v>5415</v>
      </c>
      <c r="BK238" s="214"/>
      <c r="BL238" s="214"/>
      <c r="BM238" s="214"/>
      <c r="BN238" s="214"/>
      <c r="BO238" s="214"/>
      <c r="BP238" s="214"/>
      <c r="BQ238" s="214"/>
      <c r="BR238" s="214"/>
      <c r="BS238" s="214"/>
      <c r="BT238" s="214"/>
      <c r="BU238" s="214"/>
      <c r="BV238" s="214"/>
      <c r="BW238" s="213"/>
      <c r="BX238" s="213"/>
      <c r="BY238" s="213"/>
      <c r="BZ238" s="225"/>
      <c r="CA238" s="225"/>
      <c r="CB238" s="225"/>
      <c r="CC238" s="225"/>
      <c r="CD238" s="225"/>
      <c r="CE238" s="225"/>
      <c r="CF238" s="225"/>
      <c r="CG238" s="225"/>
      <c r="CH238" s="225"/>
      <c r="CI238" s="225"/>
      <c r="CJ238" s="225"/>
      <c r="CK238" s="225"/>
      <c r="CL238" s="225"/>
      <c r="CM238" s="225"/>
      <c r="CN238" s="225"/>
      <c r="CO238" s="225"/>
      <c r="CP238" s="225"/>
      <c r="CQ238" s="225"/>
      <c r="CR238" s="225"/>
      <c r="CS238" s="221" t="s">
        <v>5416</v>
      </c>
      <c r="CT238" s="225"/>
      <c r="CU238" s="225"/>
      <c r="CV238" s="225"/>
      <c r="CW238" s="225"/>
      <c r="CX238" s="225"/>
      <c r="CY238" s="225"/>
      <c r="CZ238" s="225"/>
      <c r="DA238" s="225"/>
      <c r="DB238" s="225"/>
      <c r="DC238" s="225"/>
      <c r="DD238" s="225"/>
      <c r="DE238" s="225"/>
    </row>
    <row r="239" spans="38:109" hidden="1">
      <c r="AL239" s="219" t="str">
        <f t="shared" si="7"/>
        <v/>
      </c>
      <c r="AM239" s="219" t="str">
        <f t="shared" si="6"/>
        <v/>
      </c>
      <c r="AN239"/>
      <c r="AO239" s="213"/>
      <c r="AP239" s="206">
        <v>237</v>
      </c>
      <c r="AQ239" s="214"/>
      <c r="AR239" s="214"/>
      <c r="AS239" s="214"/>
      <c r="AT239" s="214"/>
      <c r="AU239" s="214"/>
      <c r="AV239" s="214"/>
      <c r="AW239" s="214"/>
      <c r="AX239" s="214"/>
      <c r="AY239" s="214"/>
      <c r="AZ239" s="214"/>
      <c r="BA239" s="214"/>
      <c r="BB239" s="214"/>
      <c r="BC239" s="214"/>
      <c r="BD239" s="214"/>
      <c r="BE239" s="214"/>
      <c r="BF239" s="214"/>
      <c r="BG239" s="214"/>
      <c r="BH239" s="214"/>
      <c r="BI239" s="214"/>
      <c r="BJ239" s="210" t="s">
        <v>5417</v>
      </c>
      <c r="BK239" s="214"/>
      <c r="BL239" s="214"/>
      <c r="BM239" s="214"/>
      <c r="BN239" s="214"/>
      <c r="BO239" s="214"/>
      <c r="BP239" s="214"/>
      <c r="BQ239" s="214"/>
      <c r="BR239" s="214"/>
      <c r="BS239" s="214"/>
      <c r="BT239" s="214"/>
      <c r="BU239" s="214"/>
      <c r="BV239" s="214"/>
      <c r="BW239" s="213"/>
      <c r="BX239" s="213"/>
      <c r="BY239" s="213"/>
      <c r="BZ239" s="225"/>
      <c r="CA239" s="225"/>
      <c r="CB239" s="225"/>
      <c r="CC239" s="225"/>
      <c r="CD239" s="225"/>
      <c r="CE239" s="225"/>
      <c r="CF239" s="225"/>
      <c r="CG239" s="225"/>
      <c r="CH239" s="225"/>
      <c r="CI239" s="225"/>
      <c r="CJ239" s="225"/>
      <c r="CK239" s="225"/>
      <c r="CL239" s="225"/>
      <c r="CM239" s="225"/>
      <c r="CN239" s="225"/>
      <c r="CO239" s="225"/>
      <c r="CP239" s="225"/>
      <c r="CQ239" s="225"/>
      <c r="CR239" s="225"/>
      <c r="CS239" s="221" t="s">
        <v>5418</v>
      </c>
      <c r="CT239" s="225"/>
      <c r="CU239" s="225"/>
      <c r="CV239" s="225"/>
      <c r="CW239" s="225"/>
      <c r="CX239" s="225"/>
      <c r="CY239" s="225"/>
      <c r="CZ239" s="225"/>
      <c r="DA239" s="225"/>
      <c r="DB239" s="225"/>
      <c r="DC239" s="225"/>
      <c r="DD239" s="225"/>
      <c r="DE239" s="225"/>
    </row>
    <row r="240" spans="38:109" hidden="1">
      <c r="AL240" s="219" t="str">
        <f t="shared" si="7"/>
        <v/>
      </c>
      <c r="AM240" s="219" t="str">
        <f t="shared" si="6"/>
        <v/>
      </c>
      <c r="AN240"/>
      <c r="AO240" s="213"/>
      <c r="AP240" s="206">
        <v>238</v>
      </c>
      <c r="AQ240" s="214"/>
      <c r="AR240" s="214"/>
      <c r="AS240" s="214"/>
      <c r="AT240" s="214"/>
      <c r="AU240" s="214"/>
      <c r="AV240" s="214"/>
      <c r="AW240" s="214"/>
      <c r="AX240" s="214"/>
      <c r="AY240" s="214"/>
      <c r="AZ240" s="214"/>
      <c r="BA240" s="214"/>
      <c r="BB240" s="214"/>
      <c r="BC240" s="214"/>
      <c r="BD240" s="214"/>
      <c r="BE240" s="214"/>
      <c r="BF240" s="214"/>
      <c r="BG240" s="214"/>
      <c r="BH240" s="214"/>
      <c r="BI240" s="214"/>
      <c r="BJ240" s="210" t="s">
        <v>5419</v>
      </c>
      <c r="BK240" s="214"/>
      <c r="BL240" s="214"/>
      <c r="BM240" s="214"/>
      <c r="BN240" s="214"/>
      <c r="BO240" s="214"/>
      <c r="BP240" s="214"/>
      <c r="BQ240" s="214"/>
      <c r="BR240" s="214"/>
      <c r="BS240" s="214"/>
      <c r="BT240" s="214"/>
      <c r="BU240" s="214"/>
      <c r="BV240" s="214"/>
      <c r="BW240" s="213"/>
      <c r="BX240" s="213"/>
      <c r="BY240" s="213"/>
      <c r="BZ240" s="225"/>
      <c r="CA240" s="225"/>
      <c r="CB240" s="225"/>
      <c r="CC240" s="225"/>
      <c r="CD240" s="225"/>
      <c r="CE240" s="225"/>
      <c r="CF240" s="225"/>
      <c r="CG240" s="225"/>
      <c r="CH240" s="225"/>
      <c r="CI240" s="225"/>
      <c r="CJ240" s="225"/>
      <c r="CK240" s="225"/>
      <c r="CL240" s="225"/>
      <c r="CM240" s="225"/>
      <c r="CN240" s="225"/>
      <c r="CO240" s="225"/>
      <c r="CP240" s="225"/>
      <c r="CQ240" s="225"/>
      <c r="CR240" s="225"/>
      <c r="CS240" s="221" t="s">
        <v>5420</v>
      </c>
      <c r="CT240" s="225"/>
      <c r="CU240" s="225"/>
      <c r="CV240" s="225"/>
      <c r="CW240" s="225"/>
      <c r="CX240" s="225"/>
      <c r="CY240" s="225"/>
      <c r="CZ240" s="225"/>
      <c r="DA240" s="225"/>
      <c r="DB240" s="225"/>
      <c r="DC240" s="225"/>
      <c r="DD240" s="225"/>
      <c r="DE240" s="225"/>
    </row>
    <row r="241" spans="38:109" hidden="1">
      <c r="AL241" s="219" t="str">
        <f t="shared" si="7"/>
        <v/>
      </c>
      <c r="AM241" s="219" t="str">
        <f t="shared" si="6"/>
        <v/>
      </c>
      <c r="AN241"/>
      <c r="AO241" s="213"/>
      <c r="AP241" s="206">
        <v>239</v>
      </c>
      <c r="AQ241" s="214"/>
      <c r="AR241" s="214"/>
      <c r="AS241" s="214"/>
      <c r="AT241" s="214"/>
      <c r="AU241" s="214"/>
      <c r="AV241" s="214"/>
      <c r="AW241" s="214"/>
      <c r="AX241" s="214"/>
      <c r="AY241" s="214"/>
      <c r="AZ241" s="214"/>
      <c r="BA241" s="214"/>
      <c r="BB241" s="214"/>
      <c r="BC241" s="214"/>
      <c r="BD241" s="214"/>
      <c r="BE241" s="214"/>
      <c r="BF241" s="214"/>
      <c r="BG241" s="214"/>
      <c r="BH241" s="214"/>
      <c r="BI241" s="214"/>
      <c r="BJ241" s="210" t="s">
        <v>5421</v>
      </c>
      <c r="BK241" s="214"/>
      <c r="BL241" s="214"/>
      <c r="BM241" s="214"/>
      <c r="BN241" s="214"/>
      <c r="BO241" s="214"/>
      <c r="BP241" s="214"/>
      <c r="BQ241" s="214"/>
      <c r="BR241" s="214"/>
      <c r="BS241" s="214"/>
      <c r="BT241" s="214"/>
      <c r="BU241" s="214"/>
      <c r="BV241" s="214"/>
      <c r="BW241" s="213"/>
      <c r="BX241" s="213"/>
      <c r="BY241" s="213"/>
      <c r="BZ241" s="225"/>
      <c r="CA241" s="225"/>
      <c r="CB241" s="225"/>
      <c r="CC241" s="225"/>
      <c r="CD241" s="225"/>
      <c r="CE241" s="225"/>
      <c r="CF241" s="225"/>
      <c r="CG241" s="225"/>
      <c r="CH241" s="225"/>
      <c r="CI241" s="225"/>
      <c r="CJ241" s="225"/>
      <c r="CK241" s="225"/>
      <c r="CL241" s="225"/>
      <c r="CM241" s="225"/>
      <c r="CN241" s="225"/>
      <c r="CO241" s="225"/>
      <c r="CP241" s="225"/>
      <c r="CQ241" s="225"/>
      <c r="CR241" s="225"/>
      <c r="CS241" s="221" t="s">
        <v>5422</v>
      </c>
      <c r="CT241" s="225"/>
      <c r="CU241" s="225"/>
      <c r="CV241" s="225"/>
      <c r="CW241" s="225"/>
      <c r="CX241" s="225"/>
      <c r="CY241" s="225"/>
      <c r="CZ241" s="225"/>
      <c r="DA241" s="225"/>
      <c r="DB241" s="225"/>
      <c r="DC241" s="225"/>
      <c r="DD241" s="225"/>
      <c r="DE241" s="225"/>
    </row>
    <row r="242" spans="38:109" hidden="1">
      <c r="AL242" s="219" t="str">
        <f t="shared" si="7"/>
        <v/>
      </c>
      <c r="AM242" s="219" t="str">
        <f t="shared" si="6"/>
        <v/>
      </c>
      <c r="AN242"/>
      <c r="AO242" s="213"/>
      <c r="AP242" s="206">
        <v>240</v>
      </c>
      <c r="AQ242" s="214"/>
      <c r="AR242" s="214"/>
      <c r="AS242" s="214"/>
      <c r="AT242" s="214"/>
      <c r="AU242" s="214"/>
      <c r="AV242" s="214"/>
      <c r="AW242" s="214"/>
      <c r="AX242" s="214"/>
      <c r="AY242" s="214"/>
      <c r="AZ242" s="214"/>
      <c r="BA242" s="214"/>
      <c r="BB242" s="214"/>
      <c r="BC242" s="214"/>
      <c r="BD242" s="214"/>
      <c r="BE242" s="214"/>
      <c r="BF242" s="214"/>
      <c r="BG242" s="214"/>
      <c r="BH242" s="214"/>
      <c r="BI242" s="214"/>
      <c r="BJ242" s="210" t="s">
        <v>5423</v>
      </c>
      <c r="BK242" s="214"/>
      <c r="BL242" s="214"/>
      <c r="BM242" s="214"/>
      <c r="BN242" s="214"/>
      <c r="BO242" s="214"/>
      <c r="BP242" s="214"/>
      <c r="BQ242" s="214"/>
      <c r="BR242" s="214"/>
      <c r="BS242" s="214"/>
      <c r="BT242" s="214"/>
      <c r="BU242" s="214"/>
      <c r="BV242" s="214"/>
      <c r="BW242" s="213"/>
      <c r="BX242" s="213"/>
      <c r="BY242" s="213"/>
      <c r="BZ242" s="225"/>
      <c r="CA242" s="225"/>
      <c r="CB242" s="225"/>
      <c r="CC242" s="225"/>
      <c r="CD242" s="225"/>
      <c r="CE242" s="225"/>
      <c r="CF242" s="225"/>
      <c r="CG242" s="225"/>
      <c r="CH242" s="225"/>
      <c r="CI242" s="225"/>
      <c r="CJ242" s="225"/>
      <c r="CK242" s="225"/>
      <c r="CL242" s="225"/>
      <c r="CM242" s="225"/>
      <c r="CN242" s="225"/>
      <c r="CO242" s="225"/>
      <c r="CP242" s="225"/>
      <c r="CQ242" s="225"/>
      <c r="CR242" s="225"/>
      <c r="CS242" s="221" t="s">
        <v>5424</v>
      </c>
      <c r="CT242" s="225"/>
      <c r="CU242" s="225"/>
      <c r="CV242" s="225"/>
      <c r="CW242" s="225"/>
      <c r="CX242" s="225"/>
      <c r="CY242" s="225"/>
      <c r="CZ242" s="225"/>
      <c r="DA242" s="225"/>
      <c r="DB242" s="225"/>
      <c r="DC242" s="225"/>
      <c r="DD242" s="225"/>
      <c r="DE242" s="225"/>
    </row>
    <row r="243" spans="38:109" hidden="1">
      <c r="AL243" s="219" t="str">
        <f t="shared" si="7"/>
        <v/>
      </c>
      <c r="AM243" s="219" t="str">
        <f t="shared" si="6"/>
        <v/>
      </c>
      <c r="AN243"/>
      <c r="AO243" s="213"/>
      <c r="AP243" s="206">
        <v>241</v>
      </c>
      <c r="AQ243" s="214"/>
      <c r="AR243" s="214"/>
      <c r="AS243" s="214"/>
      <c r="AT243" s="214"/>
      <c r="AU243" s="214"/>
      <c r="AV243" s="214"/>
      <c r="AW243" s="214"/>
      <c r="AX243" s="214"/>
      <c r="AY243" s="214"/>
      <c r="AZ243" s="214"/>
      <c r="BA243" s="214"/>
      <c r="BB243" s="214"/>
      <c r="BC243" s="214"/>
      <c r="BD243" s="214"/>
      <c r="BE243" s="214"/>
      <c r="BF243" s="214"/>
      <c r="BG243" s="214"/>
      <c r="BH243" s="214"/>
      <c r="BI243" s="214"/>
      <c r="BJ243" s="210" t="s">
        <v>5425</v>
      </c>
      <c r="BK243" s="214"/>
      <c r="BL243" s="214"/>
      <c r="BM243" s="214"/>
      <c r="BN243" s="214"/>
      <c r="BO243" s="214"/>
      <c r="BP243" s="214"/>
      <c r="BQ243" s="214"/>
      <c r="BR243" s="214"/>
      <c r="BS243" s="214"/>
      <c r="BT243" s="214"/>
      <c r="BU243" s="214"/>
      <c r="BV243" s="214"/>
      <c r="BW243" s="213"/>
      <c r="BX243" s="213"/>
      <c r="BY243" s="213"/>
      <c r="BZ243" s="225"/>
      <c r="CA243" s="225"/>
      <c r="CB243" s="225"/>
      <c r="CC243" s="225"/>
      <c r="CD243" s="225"/>
      <c r="CE243" s="225"/>
      <c r="CF243" s="225"/>
      <c r="CG243" s="225"/>
      <c r="CH243" s="225"/>
      <c r="CI243" s="225"/>
      <c r="CJ243" s="225"/>
      <c r="CK243" s="225"/>
      <c r="CL243" s="225"/>
      <c r="CM243" s="225"/>
      <c r="CN243" s="225"/>
      <c r="CO243" s="225"/>
      <c r="CP243" s="225"/>
      <c r="CQ243" s="225"/>
      <c r="CR243" s="225"/>
      <c r="CS243" s="221" t="s">
        <v>5426</v>
      </c>
      <c r="CT243" s="225"/>
      <c r="CU243" s="225"/>
      <c r="CV243" s="225"/>
      <c r="CW243" s="225"/>
      <c r="CX243" s="225"/>
      <c r="CY243" s="225"/>
      <c r="CZ243" s="225"/>
      <c r="DA243" s="225"/>
      <c r="DB243" s="225"/>
      <c r="DC243" s="225"/>
      <c r="DD243" s="225"/>
      <c r="DE243" s="225"/>
    </row>
    <row r="244" spans="38:109" hidden="1">
      <c r="AL244" s="219" t="str">
        <f t="shared" si="7"/>
        <v/>
      </c>
      <c r="AM244" s="219" t="str">
        <f t="shared" si="6"/>
        <v/>
      </c>
      <c r="AN244"/>
      <c r="AO244" s="213"/>
      <c r="AP244" s="206">
        <v>242</v>
      </c>
      <c r="AQ244" s="214"/>
      <c r="AR244" s="214"/>
      <c r="AS244" s="214"/>
      <c r="AT244" s="214"/>
      <c r="AU244" s="214"/>
      <c r="AV244" s="214"/>
      <c r="AW244" s="214"/>
      <c r="AX244" s="214"/>
      <c r="AY244" s="214"/>
      <c r="AZ244" s="214"/>
      <c r="BA244" s="214"/>
      <c r="BB244" s="214"/>
      <c r="BC244" s="214"/>
      <c r="BD244" s="214"/>
      <c r="BE244" s="214"/>
      <c r="BF244" s="214"/>
      <c r="BG244" s="214"/>
      <c r="BH244" s="214"/>
      <c r="BI244" s="214"/>
      <c r="BJ244" s="210" t="s">
        <v>5427</v>
      </c>
      <c r="BK244" s="214"/>
      <c r="BL244" s="214"/>
      <c r="BM244" s="214"/>
      <c r="BN244" s="214"/>
      <c r="BO244" s="214"/>
      <c r="BP244" s="214"/>
      <c r="BQ244" s="214"/>
      <c r="BR244" s="214"/>
      <c r="BS244" s="214"/>
      <c r="BT244" s="214"/>
      <c r="BU244" s="214"/>
      <c r="BV244" s="214"/>
      <c r="BW244" s="213"/>
      <c r="BX244" s="213"/>
      <c r="BY244" s="213"/>
      <c r="BZ244" s="225"/>
      <c r="CA244" s="225"/>
      <c r="CB244" s="225"/>
      <c r="CC244" s="225"/>
      <c r="CD244" s="225"/>
      <c r="CE244" s="225"/>
      <c r="CF244" s="225"/>
      <c r="CG244" s="225"/>
      <c r="CH244" s="225"/>
      <c r="CI244" s="225"/>
      <c r="CJ244" s="225"/>
      <c r="CK244" s="225"/>
      <c r="CL244" s="225"/>
      <c r="CM244" s="225"/>
      <c r="CN244" s="225"/>
      <c r="CO244" s="225"/>
      <c r="CP244" s="225"/>
      <c r="CQ244" s="225"/>
      <c r="CR244" s="225"/>
      <c r="CS244" s="221" t="s">
        <v>5428</v>
      </c>
      <c r="CT244" s="225"/>
      <c r="CU244" s="225"/>
      <c r="CV244" s="225"/>
      <c r="CW244" s="225"/>
      <c r="CX244" s="225"/>
      <c r="CY244" s="225"/>
      <c r="CZ244" s="225"/>
      <c r="DA244" s="225"/>
      <c r="DB244" s="225"/>
      <c r="DC244" s="225"/>
      <c r="DD244" s="225"/>
      <c r="DE244" s="225"/>
    </row>
    <row r="245" spans="38:109" hidden="1">
      <c r="AL245" s="219" t="str">
        <f t="shared" si="7"/>
        <v/>
      </c>
      <c r="AM245" s="219" t="str">
        <f t="shared" si="6"/>
        <v/>
      </c>
      <c r="AN245"/>
      <c r="AO245" s="213"/>
      <c r="AP245" s="206">
        <v>243</v>
      </c>
      <c r="AQ245" s="214"/>
      <c r="AR245" s="214"/>
      <c r="AS245" s="214"/>
      <c r="AT245" s="214"/>
      <c r="AU245" s="214"/>
      <c r="AV245" s="214"/>
      <c r="AW245" s="214"/>
      <c r="AX245" s="214"/>
      <c r="AY245" s="214"/>
      <c r="AZ245" s="214"/>
      <c r="BA245" s="214"/>
      <c r="BB245" s="214"/>
      <c r="BC245" s="214"/>
      <c r="BD245" s="214"/>
      <c r="BE245" s="214"/>
      <c r="BF245" s="214"/>
      <c r="BG245" s="214"/>
      <c r="BH245" s="214"/>
      <c r="BI245" s="214"/>
      <c r="BJ245" s="210" t="s">
        <v>5429</v>
      </c>
      <c r="BK245" s="214"/>
      <c r="BL245" s="214"/>
      <c r="BM245" s="214"/>
      <c r="BN245" s="214"/>
      <c r="BO245" s="214"/>
      <c r="BP245" s="214"/>
      <c r="BQ245" s="214"/>
      <c r="BR245" s="214"/>
      <c r="BS245" s="214"/>
      <c r="BT245" s="214"/>
      <c r="BU245" s="214"/>
      <c r="BV245" s="214"/>
      <c r="BW245" s="213"/>
      <c r="BX245" s="213"/>
      <c r="BY245" s="213"/>
      <c r="BZ245" s="225"/>
      <c r="CA245" s="225"/>
      <c r="CB245" s="225"/>
      <c r="CC245" s="225"/>
      <c r="CD245" s="225"/>
      <c r="CE245" s="225"/>
      <c r="CF245" s="225"/>
      <c r="CG245" s="225"/>
      <c r="CH245" s="225"/>
      <c r="CI245" s="225"/>
      <c r="CJ245" s="225"/>
      <c r="CK245" s="225"/>
      <c r="CL245" s="225"/>
      <c r="CM245" s="225"/>
      <c r="CN245" s="225"/>
      <c r="CO245" s="225"/>
      <c r="CP245" s="225"/>
      <c r="CQ245" s="225"/>
      <c r="CR245" s="225"/>
      <c r="CS245" s="221" t="s">
        <v>5430</v>
      </c>
      <c r="CT245" s="225"/>
      <c r="CU245" s="225"/>
      <c r="CV245" s="225"/>
      <c r="CW245" s="225"/>
      <c r="CX245" s="225"/>
      <c r="CY245" s="225"/>
      <c r="CZ245" s="225"/>
      <c r="DA245" s="225"/>
      <c r="DB245" s="225"/>
      <c r="DC245" s="225"/>
      <c r="DD245" s="225"/>
      <c r="DE245" s="225"/>
    </row>
    <row r="246" spans="38:109" hidden="1">
      <c r="AL246" s="219" t="str">
        <f t="shared" si="7"/>
        <v/>
      </c>
      <c r="AM246" s="219" t="str">
        <f t="shared" si="6"/>
        <v/>
      </c>
      <c r="AN246"/>
      <c r="AO246" s="213"/>
      <c r="AP246" s="206">
        <v>244</v>
      </c>
      <c r="AQ246" s="214"/>
      <c r="AR246" s="214"/>
      <c r="AS246" s="214"/>
      <c r="AT246" s="214"/>
      <c r="AU246" s="214"/>
      <c r="AV246" s="214"/>
      <c r="AW246" s="214"/>
      <c r="AX246" s="214"/>
      <c r="AY246" s="214"/>
      <c r="AZ246" s="214"/>
      <c r="BA246" s="214"/>
      <c r="BB246" s="214"/>
      <c r="BC246" s="214"/>
      <c r="BD246" s="214"/>
      <c r="BE246" s="214"/>
      <c r="BF246" s="214"/>
      <c r="BG246" s="214"/>
      <c r="BH246" s="214"/>
      <c r="BI246" s="214"/>
      <c r="BJ246" s="210" t="s">
        <v>5431</v>
      </c>
      <c r="BK246" s="214"/>
      <c r="BL246" s="214"/>
      <c r="BM246" s="214"/>
      <c r="BN246" s="214"/>
      <c r="BO246" s="214"/>
      <c r="BP246" s="214"/>
      <c r="BQ246" s="214"/>
      <c r="BR246" s="214"/>
      <c r="BS246" s="214"/>
      <c r="BT246" s="214"/>
      <c r="BU246" s="214"/>
      <c r="BV246" s="214"/>
      <c r="BW246" s="213"/>
      <c r="BX246" s="213"/>
      <c r="BY246" s="213"/>
      <c r="BZ246" s="225"/>
      <c r="CA246" s="225"/>
      <c r="CB246" s="225"/>
      <c r="CC246" s="225"/>
      <c r="CD246" s="225"/>
      <c r="CE246" s="225"/>
      <c r="CF246" s="225"/>
      <c r="CG246" s="225"/>
      <c r="CH246" s="225"/>
      <c r="CI246" s="225"/>
      <c r="CJ246" s="225"/>
      <c r="CK246" s="225"/>
      <c r="CL246" s="225"/>
      <c r="CM246" s="225"/>
      <c r="CN246" s="225"/>
      <c r="CO246" s="225"/>
      <c r="CP246" s="225"/>
      <c r="CQ246" s="225"/>
      <c r="CR246" s="225"/>
      <c r="CS246" s="221" t="s">
        <v>5432</v>
      </c>
      <c r="CT246" s="225"/>
      <c r="CU246" s="225"/>
      <c r="CV246" s="225"/>
      <c r="CW246" s="225"/>
      <c r="CX246" s="225"/>
      <c r="CY246" s="225"/>
      <c r="CZ246" s="225"/>
      <c r="DA246" s="225"/>
      <c r="DB246" s="225"/>
      <c r="DC246" s="225"/>
      <c r="DD246" s="225"/>
      <c r="DE246" s="225"/>
    </row>
    <row r="247" spans="38:109" hidden="1">
      <c r="AL247" s="219" t="str">
        <f t="shared" si="7"/>
        <v/>
      </c>
      <c r="AM247" s="219" t="str">
        <f t="shared" si="6"/>
        <v/>
      </c>
      <c r="AN247"/>
      <c r="AO247" s="213"/>
      <c r="AP247" s="206">
        <v>245</v>
      </c>
      <c r="AQ247" s="214"/>
      <c r="AR247" s="214"/>
      <c r="AS247" s="214"/>
      <c r="AT247" s="214"/>
      <c r="AU247" s="214"/>
      <c r="AV247" s="214"/>
      <c r="AW247" s="214"/>
      <c r="AX247" s="214"/>
      <c r="AY247" s="214"/>
      <c r="AZ247" s="214"/>
      <c r="BA247" s="214"/>
      <c r="BB247" s="214"/>
      <c r="BC247" s="214"/>
      <c r="BD247" s="214"/>
      <c r="BE247" s="214"/>
      <c r="BF247" s="214"/>
      <c r="BG247" s="214"/>
      <c r="BH247" s="214"/>
      <c r="BI247" s="214"/>
      <c r="BJ247" s="210" t="s">
        <v>5433</v>
      </c>
      <c r="BK247" s="214"/>
      <c r="BL247" s="214"/>
      <c r="BM247" s="214"/>
      <c r="BN247" s="214"/>
      <c r="BO247" s="214"/>
      <c r="BP247" s="214"/>
      <c r="BQ247" s="214"/>
      <c r="BR247" s="214"/>
      <c r="BS247" s="214"/>
      <c r="BT247" s="214"/>
      <c r="BU247" s="214"/>
      <c r="BV247" s="214"/>
      <c r="BW247" s="213"/>
      <c r="BX247" s="213"/>
      <c r="BY247" s="213"/>
      <c r="BZ247" s="225"/>
      <c r="CA247" s="225"/>
      <c r="CB247" s="225"/>
      <c r="CC247" s="225"/>
      <c r="CD247" s="225"/>
      <c r="CE247" s="225"/>
      <c r="CF247" s="225"/>
      <c r="CG247" s="225"/>
      <c r="CH247" s="225"/>
      <c r="CI247" s="225"/>
      <c r="CJ247" s="225"/>
      <c r="CK247" s="225"/>
      <c r="CL247" s="225"/>
      <c r="CM247" s="225"/>
      <c r="CN247" s="225"/>
      <c r="CO247" s="225"/>
      <c r="CP247" s="225"/>
      <c r="CQ247" s="225"/>
      <c r="CR247" s="225"/>
      <c r="CS247" s="221" t="s">
        <v>5434</v>
      </c>
      <c r="CT247" s="225"/>
      <c r="CU247" s="225"/>
      <c r="CV247" s="225"/>
      <c r="CW247" s="225"/>
      <c r="CX247" s="225"/>
      <c r="CY247" s="225"/>
      <c r="CZ247" s="225"/>
      <c r="DA247" s="225"/>
      <c r="DB247" s="225"/>
      <c r="DC247" s="225"/>
      <c r="DD247" s="225"/>
      <c r="DE247" s="225"/>
    </row>
    <row r="248" spans="38:109" hidden="1">
      <c r="AL248" s="219" t="str">
        <f t="shared" si="7"/>
        <v/>
      </c>
      <c r="AM248" s="219" t="str">
        <f t="shared" si="6"/>
        <v/>
      </c>
      <c r="AN248"/>
      <c r="AO248" s="213"/>
      <c r="AP248" s="206">
        <v>246</v>
      </c>
      <c r="AQ248" s="214"/>
      <c r="AR248" s="214"/>
      <c r="AS248" s="214"/>
      <c r="AT248" s="214"/>
      <c r="AU248" s="214"/>
      <c r="AV248" s="214"/>
      <c r="AW248" s="214"/>
      <c r="AX248" s="214"/>
      <c r="AY248" s="214"/>
      <c r="AZ248" s="214"/>
      <c r="BA248" s="214"/>
      <c r="BB248" s="214"/>
      <c r="BC248" s="214"/>
      <c r="BD248" s="214"/>
      <c r="BE248" s="214"/>
      <c r="BF248" s="214"/>
      <c r="BG248" s="214"/>
      <c r="BH248" s="214"/>
      <c r="BI248" s="214"/>
      <c r="BJ248" s="210" t="s">
        <v>5435</v>
      </c>
      <c r="BK248" s="214"/>
      <c r="BL248" s="214"/>
      <c r="BM248" s="214"/>
      <c r="BN248" s="214"/>
      <c r="BO248" s="214"/>
      <c r="BP248" s="214"/>
      <c r="BQ248" s="214"/>
      <c r="BR248" s="214"/>
      <c r="BS248" s="214"/>
      <c r="BT248" s="214"/>
      <c r="BU248" s="214"/>
      <c r="BV248" s="214"/>
      <c r="BW248" s="213"/>
      <c r="BX248" s="213"/>
      <c r="BY248" s="213"/>
      <c r="BZ248" s="225"/>
      <c r="CA248" s="225"/>
      <c r="CB248" s="225"/>
      <c r="CC248" s="225"/>
      <c r="CD248" s="225"/>
      <c r="CE248" s="225"/>
      <c r="CF248" s="225"/>
      <c r="CG248" s="225"/>
      <c r="CH248" s="225"/>
      <c r="CI248" s="225"/>
      <c r="CJ248" s="225"/>
      <c r="CK248" s="225"/>
      <c r="CL248" s="225"/>
      <c r="CM248" s="225"/>
      <c r="CN248" s="225"/>
      <c r="CO248" s="225"/>
      <c r="CP248" s="225"/>
      <c r="CQ248" s="225"/>
      <c r="CR248" s="225"/>
      <c r="CS248" s="221" t="s">
        <v>5436</v>
      </c>
      <c r="CT248" s="225"/>
      <c r="CU248" s="225"/>
      <c r="CV248" s="225"/>
      <c r="CW248" s="225"/>
      <c r="CX248" s="225"/>
      <c r="CY248" s="225"/>
      <c r="CZ248" s="225"/>
      <c r="DA248" s="225"/>
      <c r="DB248" s="225"/>
      <c r="DC248" s="225"/>
      <c r="DD248" s="225"/>
      <c r="DE248" s="225"/>
    </row>
    <row r="249" spans="38:109" hidden="1">
      <c r="AL249" s="219" t="str">
        <f t="shared" si="7"/>
        <v/>
      </c>
      <c r="AM249" s="219" t="str">
        <f t="shared" si="6"/>
        <v/>
      </c>
      <c r="AN249"/>
      <c r="AO249" s="213"/>
      <c r="AP249" s="206">
        <v>247</v>
      </c>
      <c r="AQ249" s="214"/>
      <c r="AR249" s="214"/>
      <c r="AS249" s="214"/>
      <c r="AT249" s="214"/>
      <c r="AU249" s="214"/>
      <c r="AV249" s="214"/>
      <c r="AW249" s="214"/>
      <c r="AX249" s="214"/>
      <c r="AY249" s="214"/>
      <c r="AZ249" s="214"/>
      <c r="BA249" s="214"/>
      <c r="BB249" s="214"/>
      <c r="BC249" s="214"/>
      <c r="BD249" s="214"/>
      <c r="BE249" s="214"/>
      <c r="BF249" s="214"/>
      <c r="BG249" s="214"/>
      <c r="BH249" s="214"/>
      <c r="BI249" s="214"/>
      <c r="BJ249" s="210" t="s">
        <v>5437</v>
      </c>
      <c r="BK249" s="214"/>
      <c r="BL249" s="214"/>
      <c r="BM249" s="214"/>
      <c r="BN249" s="214"/>
      <c r="BO249" s="214"/>
      <c r="BP249" s="214"/>
      <c r="BQ249" s="214"/>
      <c r="BR249" s="214"/>
      <c r="BS249" s="214"/>
      <c r="BT249" s="214"/>
      <c r="BU249" s="214"/>
      <c r="BV249" s="214"/>
      <c r="BW249" s="213"/>
      <c r="BX249" s="213"/>
      <c r="BY249" s="213"/>
      <c r="BZ249" s="225"/>
      <c r="CA249" s="225"/>
      <c r="CB249" s="225"/>
      <c r="CC249" s="225"/>
      <c r="CD249" s="225"/>
      <c r="CE249" s="225"/>
      <c r="CF249" s="225"/>
      <c r="CG249" s="225"/>
      <c r="CH249" s="225"/>
      <c r="CI249" s="225"/>
      <c r="CJ249" s="225"/>
      <c r="CK249" s="225"/>
      <c r="CL249" s="225"/>
      <c r="CM249" s="225"/>
      <c r="CN249" s="225"/>
      <c r="CO249" s="225"/>
      <c r="CP249" s="225"/>
      <c r="CQ249" s="225"/>
      <c r="CR249" s="225"/>
      <c r="CS249" s="221" t="s">
        <v>5438</v>
      </c>
      <c r="CT249" s="225"/>
      <c r="CU249" s="225"/>
      <c r="CV249" s="225"/>
      <c r="CW249" s="225"/>
      <c r="CX249" s="225"/>
      <c r="CY249" s="225"/>
      <c r="CZ249" s="225"/>
      <c r="DA249" s="225"/>
      <c r="DB249" s="225"/>
      <c r="DC249" s="225"/>
      <c r="DD249" s="225"/>
      <c r="DE249" s="225"/>
    </row>
    <row r="250" spans="38:109" hidden="1">
      <c r="AL250" s="219" t="str">
        <f t="shared" si="7"/>
        <v/>
      </c>
      <c r="AM250" s="219" t="str">
        <f t="shared" si="6"/>
        <v/>
      </c>
      <c r="AN250"/>
      <c r="AO250" s="213"/>
      <c r="AP250" s="206">
        <v>248</v>
      </c>
      <c r="AQ250" s="214"/>
      <c r="AR250" s="214"/>
      <c r="AS250" s="214"/>
      <c r="AT250" s="214"/>
      <c r="AU250" s="214"/>
      <c r="AV250" s="214"/>
      <c r="AW250" s="214"/>
      <c r="AX250" s="214"/>
      <c r="AY250" s="214"/>
      <c r="AZ250" s="214"/>
      <c r="BA250" s="214"/>
      <c r="BB250" s="214"/>
      <c r="BC250" s="214"/>
      <c r="BD250" s="214"/>
      <c r="BE250" s="214"/>
      <c r="BF250" s="214"/>
      <c r="BG250" s="214"/>
      <c r="BH250" s="214"/>
      <c r="BI250" s="214"/>
      <c r="BJ250" s="210" t="s">
        <v>5439</v>
      </c>
      <c r="BK250" s="214"/>
      <c r="BL250" s="214"/>
      <c r="BM250" s="214"/>
      <c r="BN250" s="214"/>
      <c r="BO250" s="214"/>
      <c r="BP250" s="214"/>
      <c r="BQ250" s="214"/>
      <c r="BR250" s="214"/>
      <c r="BS250" s="214"/>
      <c r="BT250" s="214"/>
      <c r="BU250" s="214"/>
      <c r="BV250" s="214"/>
      <c r="BW250" s="213"/>
      <c r="BX250" s="213"/>
      <c r="BY250" s="213"/>
      <c r="BZ250" s="225"/>
      <c r="CA250" s="225"/>
      <c r="CB250" s="225"/>
      <c r="CC250" s="225"/>
      <c r="CD250" s="225"/>
      <c r="CE250" s="225"/>
      <c r="CF250" s="225"/>
      <c r="CG250" s="225"/>
      <c r="CH250" s="225"/>
      <c r="CI250" s="225"/>
      <c r="CJ250" s="225"/>
      <c r="CK250" s="225"/>
      <c r="CL250" s="225"/>
      <c r="CM250" s="225"/>
      <c r="CN250" s="225"/>
      <c r="CO250" s="225"/>
      <c r="CP250" s="225"/>
      <c r="CQ250" s="225"/>
      <c r="CR250" s="225"/>
      <c r="CS250" s="221" t="s">
        <v>5440</v>
      </c>
      <c r="CT250" s="225"/>
      <c r="CU250" s="225"/>
      <c r="CV250" s="225"/>
      <c r="CW250" s="225"/>
      <c r="CX250" s="225"/>
      <c r="CY250" s="225"/>
      <c r="CZ250" s="225"/>
      <c r="DA250" s="225"/>
      <c r="DB250" s="225"/>
      <c r="DC250" s="225"/>
      <c r="DD250" s="225"/>
      <c r="DE250" s="225"/>
    </row>
    <row r="251" spans="38:109" hidden="1">
      <c r="AL251" s="219" t="str">
        <f t="shared" si="7"/>
        <v/>
      </c>
      <c r="AM251" s="219" t="str">
        <f t="shared" si="6"/>
        <v/>
      </c>
      <c r="AN251"/>
      <c r="AO251" s="213"/>
      <c r="AP251" s="206">
        <v>249</v>
      </c>
      <c r="AQ251" s="214"/>
      <c r="AR251" s="214"/>
      <c r="AS251" s="214"/>
      <c r="AT251" s="214"/>
      <c r="AU251" s="214"/>
      <c r="AV251" s="214"/>
      <c r="AW251" s="214"/>
      <c r="AX251" s="214"/>
      <c r="AY251" s="214"/>
      <c r="AZ251" s="214"/>
      <c r="BA251" s="214"/>
      <c r="BB251" s="214"/>
      <c r="BC251" s="214"/>
      <c r="BD251" s="214"/>
      <c r="BE251" s="214"/>
      <c r="BF251" s="214"/>
      <c r="BG251" s="214"/>
      <c r="BH251" s="214"/>
      <c r="BI251" s="214"/>
      <c r="BJ251" s="210" t="s">
        <v>5441</v>
      </c>
      <c r="BK251" s="214"/>
      <c r="BL251" s="214"/>
      <c r="BM251" s="214"/>
      <c r="BN251" s="214"/>
      <c r="BO251" s="214"/>
      <c r="BP251" s="214"/>
      <c r="BQ251" s="214"/>
      <c r="BR251" s="214"/>
      <c r="BS251" s="214"/>
      <c r="BT251" s="214"/>
      <c r="BU251" s="214"/>
      <c r="BV251" s="214"/>
      <c r="BW251" s="213"/>
      <c r="BX251" s="213"/>
      <c r="BY251" s="213"/>
      <c r="BZ251" s="225"/>
      <c r="CA251" s="225"/>
      <c r="CB251" s="225"/>
      <c r="CC251" s="225"/>
      <c r="CD251" s="225"/>
      <c r="CE251" s="225"/>
      <c r="CF251" s="225"/>
      <c r="CG251" s="225"/>
      <c r="CH251" s="225"/>
      <c r="CI251" s="225"/>
      <c r="CJ251" s="225"/>
      <c r="CK251" s="225"/>
      <c r="CL251" s="225"/>
      <c r="CM251" s="225"/>
      <c r="CN251" s="225"/>
      <c r="CO251" s="225"/>
      <c r="CP251" s="225"/>
      <c r="CQ251" s="225"/>
      <c r="CR251" s="225"/>
      <c r="CS251" s="221" t="s">
        <v>5442</v>
      </c>
      <c r="CT251" s="225"/>
      <c r="CU251" s="225"/>
      <c r="CV251" s="225"/>
      <c r="CW251" s="225"/>
      <c r="CX251" s="225"/>
      <c r="CY251" s="225"/>
      <c r="CZ251" s="225"/>
      <c r="DA251" s="225"/>
      <c r="DB251" s="225"/>
      <c r="DC251" s="225"/>
      <c r="DD251" s="225"/>
      <c r="DE251" s="225"/>
    </row>
    <row r="252" spans="38:109" hidden="1">
      <c r="AL252" s="219" t="str">
        <f t="shared" si="7"/>
        <v/>
      </c>
      <c r="AM252" s="219" t="str">
        <f t="shared" si="6"/>
        <v/>
      </c>
      <c r="AN252"/>
      <c r="AO252" s="213"/>
      <c r="AP252" s="206">
        <v>250</v>
      </c>
      <c r="AQ252" s="214"/>
      <c r="AR252" s="214"/>
      <c r="AS252" s="214"/>
      <c r="AT252" s="214"/>
      <c r="AU252" s="214"/>
      <c r="AV252" s="214"/>
      <c r="AW252" s="214"/>
      <c r="AX252" s="214"/>
      <c r="AY252" s="214"/>
      <c r="AZ252" s="214"/>
      <c r="BA252" s="214"/>
      <c r="BB252" s="214"/>
      <c r="BC252" s="214"/>
      <c r="BD252" s="214"/>
      <c r="BE252" s="214"/>
      <c r="BF252" s="214"/>
      <c r="BG252" s="214"/>
      <c r="BH252" s="214"/>
      <c r="BI252" s="214"/>
      <c r="BJ252" s="210" t="s">
        <v>5443</v>
      </c>
      <c r="BK252" s="214"/>
      <c r="BL252" s="214"/>
      <c r="BM252" s="214"/>
      <c r="BN252" s="214"/>
      <c r="BO252" s="214"/>
      <c r="BP252" s="214"/>
      <c r="BQ252" s="214"/>
      <c r="BR252" s="214"/>
      <c r="BS252" s="214"/>
      <c r="BT252" s="214"/>
      <c r="BU252" s="214"/>
      <c r="BV252" s="214"/>
      <c r="BW252" s="213"/>
      <c r="BX252" s="213"/>
      <c r="BY252" s="213"/>
      <c r="BZ252" s="225"/>
      <c r="CA252" s="225"/>
      <c r="CB252" s="225"/>
      <c r="CC252" s="225"/>
      <c r="CD252" s="225"/>
      <c r="CE252" s="225"/>
      <c r="CF252" s="225"/>
      <c r="CG252" s="225"/>
      <c r="CH252" s="225"/>
      <c r="CI252" s="225"/>
      <c r="CJ252" s="225"/>
      <c r="CK252" s="225"/>
      <c r="CL252" s="225"/>
      <c r="CM252" s="225"/>
      <c r="CN252" s="225"/>
      <c r="CO252" s="225"/>
      <c r="CP252" s="225"/>
      <c r="CQ252" s="225"/>
      <c r="CR252" s="225"/>
      <c r="CS252" s="221" t="s">
        <v>5444</v>
      </c>
      <c r="CT252" s="225"/>
      <c r="CU252" s="225"/>
      <c r="CV252" s="225"/>
      <c r="CW252" s="225"/>
      <c r="CX252" s="225"/>
      <c r="CY252" s="225"/>
      <c r="CZ252" s="225"/>
      <c r="DA252" s="225"/>
      <c r="DB252" s="225"/>
      <c r="DC252" s="225"/>
      <c r="DD252" s="225"/>
      <c r="DE252" s="225"/>
    </row>
    <row r="253" spans="38:109" hidden="1">
      <c r="AL253" s="219" t="str">
        <f t="shared" si="7"/>
        <v/>
      </c>
      <c r="AM253" s="219" t="str">
        <f t="shared" si="6"/>
        <v/>
      </c>
      <c r="AN253"/>
      <c r="AO253" s="213"/>
      <c r="AP253" s="206">
        <v>251</v>
      </c>
      <c r="AQ253" s="214"/>
      <c r="AR253" s="214"/>
      <c r="AS253" s="214"/>
      <c r="AT253" s="214"/>
      <c r="AU253" s="214"/>
      <c r="AV253" s="214"/>
      <c r="AW253" s="214"/>
      <c r="AX253" s="214"/>
      <c r="AY253" s="214"/>
      <c r="AZ253" s="214"/>
      <c r="BA253" s="214"/>
      <c r="BB253" s="214"/>
      <c r="BC253" s="214"/>
      <c r="BD253" s="214"/>
      <c r="BE253" s="214"/>
      <c r="BF253" s="214"/>
      <c r="BG253" s="214"/>
      <c r="BH253" s="214"/>
      <c r="BI253" s="214"/>
      <c r="BJ253" s="210" t="s">
        <v>5445</v>
      </c>
      <c r="BK253" s="214"/>
      <c r="BL253" s="214"/>
      <c r="BM253" s="214"/>
      <c r="BN253" s="214"/>
      <c r="BO253" s="214"/>
      <c r="BP253" s="214"/>
      <c r="BQ253" s="214"/>
      <c r="BR253" s="214"/>
      <c r="BS253" s="214"/>
      <c r="BT253" s="214"/>
      <c r="BU253" s="214"/>
      <c r="BV253" s="214"/>
      <c r="BW253" s="213"/>
      <c r="BX253" s="213"/>
      <c r="BY253" s="213"/>
      <c r="BZ253" s="225"/>
      <c r="CA253" s="225"/>
      <c r="CB253" s="225"/>
      <c r="CC253" s="225"/>
      <c r="CD253" s="225"/>
      <c r="CE253" s="225"/>
      <c r="CF253" s="225"/>
      <c r="CG253" s="225"/>
      <c r="CH253" s="225"/>
      <c r="CI253" s="225"/>
      <c r="CJ253" s="225"/>
      <c r="CK253" s="225"/>
      <c r="CL253" s="225"/>
      <c r="CM253" s="225"/>
      <c r="CN253" s="225"/>
      <c r="CO253" s="225"/>
      <c r="CP253" s="225"/>
      <c r="CQ253" s="225"/>
      <c r="CR253" s="225"/>
      <c r="CS253" s="221" t="s">
        <v>5446</v>
      </c>
      <c r="CT253" s="225"/>
      <c r="CU253" s="225"/>
      <c r="CV253" s="225"/>
      <c r="CW253" s="225"/>
      <c r="CX253" s="225"/>
      <c r="CY253" s="225"/>
      <c r="CZ253" s="225"/>
      <c r="DA253" s="225"/>
      <c r="DB253" s="225"/>
      <c r="DC253" s="225"/>
      <c r="DD253" s="225"/>
      <c r="DE253" s="225"/>
    </row>
    <row r="254" spans="38:109" hidden="1">
      <c r="AL254" s="219" t="str">
        <f t="shared" si="7"/>
        <v/>
      </c>
      <c r="AM254" s="219" t="str">
        <f t="shared" si="6"/>
        <v/>
      </c>
      <c r="AN254"/>
      <c r="AO254" s="213"/>
      <c r="AP254" s="206">
        <v>252</v>
      </c>
      <c r="AQ254" s="214"/>
      <c r="AR254" s="214"/>
      <c r="AS254" s="214"/>
      <c r="AT254" s="214"/>
      <c r="AU254" s="214"/>
      <c r="AV254" s="214"/>
      <c r="AW254" s="214"/>
      <c r="AX254" s="214"/>
      <c r="AY254" s="214"/>
      <c r="AZ254" s="214"/>
      <c r="BA254" s="214"/>
      <c r="BB254" s="214"/>
      <c r="BC254" s="214"/>
      <c r="BD254" s="214"/>
      <c r="BE254" s="214"/>
      <c r="BF254" s="214"/>
      <c r="BG254" s="214"/>
      <c r="BH254" s="214"/>
      <c r="BI254" s="214"/>
      <c r="BJ254" s="210" t="s">
        <v>5447</v>
      </c>
      <c r="BK254" s="214"/>
      <c r="BL254" s="214"/>
      <c r="BM254" s="214"/>
      <c r="BN254" s="214"/>
      <c r="BO254" s="214"/>
      <c r="BP254" s="214"/>
      <c r="BQ254" s="214"/>
      <c r="BR254" s="214"/>
      <c r="BS254" s="214"/>
      <c r="BT254" s="214"/>
      <c r="BU254" s="214"/>
      <c r="BV254" s="214"/>
      <c r="BW254" s="213"/>
      <c r="BX254" s="213"/>
      <c r="BY254" s="213"/>
      <c r="BZ254" s="225"/>
      <c r="CA254" s="225"/>
      <c r="CB254" s="225"/>
      <c r="CC254" s="225"/>
      <c r="CD254" s="225"/>
      <c r="CE254" s="225"/>
      <c r="CF254" s="225"/>
      <c r="CG254" s="225"/>
      <c r="CH254" s="225"/>
      <c r="CI254" s="225"/>
      <c r="CJ254" s="225"/>
      <c r="CK254" s="225"/>
      <c r="CL254" s="225"/>
      <c r="CM254" s="225"/>
      <c r="CN254" s="225"/>
      <c r="CO254" s="225"/>
      <c r="CP254" s="225"/>
      <c r="CQ254" s="225"/>
      <c r="CR254" s="225"/>
      <c r="CS254" s="221" t="s">
        <v>5448</v>
      </c>
      <c r="CT254" s="225"/>
      <c r="CU254" s="225"/>
      <c r="CV254" s="225"/>
      <c r="CW254" s="225"/>
      <c r="CX254" s="225"/>
      <c r="CY254" s="225"/>
      <c r="CZ254" s="225"/>
      <c r="DA254" s="225"/>
      <c r="DB254" s="225"/>
      <c r="DC254" s="225"/>
      <c r="DD254" s="225"/>
      <c r="DE254" s="225"/>
    </row>
    <row r="255" spans="38:109" hidden="1">
      <c r="AL255" s="219" t="str">
        <f t="shared" si="7"/>
        <v/>
      </c>
      <c r="AM255" s="219" t="str">
        <f t="shared" si="6"/>
        <v/>
      </c>
      <c r="AN255"/>
      <c r="AO255" s="213"/>
      <c r="AP255" s="206">
        <v>253</v>
      </c>
      <c r="AQ255" s="214"/>
      <c r="AR255" s="214"/>
      <c r="AS255" s="214"/>
      <c r="AT255" s="214"/>
      <c r="AU255" s="214"/>
      <c r="AV255" s="214"/>
      <c r="AW255" s="214"/>
      <c r="AX255" s="214"/>
      <c r="AY255" s="214"/>
      <c r="AZ255" s="214"/>
      <c r="BA255" s="214"/>
      <c r="BB255" s="214"/>
      <c r="BC255" s="214"/>
      <c r="BD255" s="214"/>
      <c r="BE255" s="214"/>
      <c r="BF255" s="214"/>
      <c r="BG255" s="214"/>
      <c r="BH255" s="214"/>
      <c r="BI255" s="214"/>
      <c r="BJ255" s="210" t="s">
        <v>5449</v>
      </c>
      <c r="BK255" s="214"/>
      <c r="BL255" s="214"/>
      <c r="BM255" s="214"/>
      <c r="BN255" s="214"/>
      <c r="BO255" s="214"/>
      <c r="BP255" s="214"/>
      <c r="BQ255" s="214"/>
      <c r="BR255" s="214"/>
      <c r="BS255" s="214"/>
      <c r="BT255" s="214"/>
      <c r="BU255" s="214"/>
      <c r="BV255" s="214"/>
      <c r="BW255" s="213"/>
      <c r="BX255" s="213"/>
      <c r="BY255" s="213"/>
      <c r="BZ255" s="225"/>
      <c r="CA255" s="225"/>
      <c r="CB255" s="225"/>
      <c r="CC255" s="225"/>
      <c r="CD255" s="225"/>
      <c r="CE255" s="225"/>
      <c r="CF255" s="225"/>
      <c r="CG255" s="225"/>
      <c r="CH255" s="225"/>
      <c r="CI255" s="225"/>
      <c r="CJ255" s="225"/>
      <c r="CK255" s="225"/>
      <c r="CL255" s="225"/>
      <c r="CM255" s="225"/>
      <c r="CN255" s="225"/>
      <c r="CO255" s="225"/>
      <c r="CP255" s="225"/>
      <c r="CQ255" s="225"/>
      <c r="CR255" s="225"/>
      <c r="CS255" s="221" t="s">
        <v>5450</v>
      </c>
      <c r="CT255" s="225"/>
      <c r="CU255" s="225"/>
      <c r="CV255" s="225"/>
      <c r="CW255" s="225"/>
      <c r="CX255" s="225"/>
      <c r="CY255" s="225"/>
      <c r="CZ255" s="225"/>
      <c r="DA255" s="225"/>
      <c r="DB255" s="225"/>
      <c r="DC255" s="225"/>
      <c r="DD255" s="225"/>
      <c r="DE255" s="225"/>
    </row>
    <row r="256" spans="38:109" hidden="1">
      <c r="AL256" s="219" t="str">
        <f t="shared" si="7"/>
        <v/>
      </c>
      <c r="AM256" s="219" t="str">
        <f t="shared" si="6"/>
        <v/>
      </c>
      <c r="AN256"/>
      <c r="AO256" s="213"/>
      <c r="AP256" s="206">
        <v>254</v>
      </c>
      <c r="AQ256" s="214"/>
      <c r="AR256" s="214"/>
      <c r="AS256" s="214"/>
      <c r="AT256" s="214"/>
      <c r="AU256" s="214"/>
      <c r="AV256" s="214"/>
      <c r="AW256" s="214"/>
      <c r="AX256" s="214"/>
      <c r="AY256" s="214"/>
      <c r="AZ256" s="214"/>
      <c r="BA256" s="214"/>
      <c r="BB256" s="214"/>
      <c r="BC256" s="214"/>
      <c r="BD256" s="214"/>
      <c r="BE256" s="214"/>
      <c r="BF256" s="214"/>
      <c r="BG256" s="214"/>
      <c r="BH256" s="214"/>
      <c r="BI256" s="214"/>
      <c r="BJ256" s="210" t="s">
        <v>5451</v>
      </c>
      <c r="BK256" s="214"/>
      <c r="BL256" s="214"/>
      <c r="BM256" s="214"/>
      <c r="BN256" s="214"/>
      <c r="BO256" s="214"/>
      <c r="BP256" s="214"/>
      <c r="BQ256" s="214"/>
      <c r="BR256" s="214"/>
      <c r="BS256" s="214"/>
      <c r="BT256" s="214"/>
      <c r="BU256" s="214"/>
      <c r="BV256" s="214"/>
      <c r="BW256" s="213"/>
      <c r="BX256" s="213"/>
      <c r="BY256" s="213"/>
      <c r="BZ256" s="225"/>
      <c r="CA256" s="225"/>
      <c r="CB256" s="225"/>
      <c r="CC256" s="225"/>
      <c r="CD256" s="225"/>
      <c r="CE256" s="225"/>
      <c r="CF256" s="225"/>
      <c r="CG256" s="225"/>
      <c r="CH256" s="225"/>
      <c r="CI256" s="225"/>
      <c r="CJ256" s="225"/>
      <c r="CK256" s="225"/>
      <c r="CL256" s="225"/>
      <c r="CM256" s="225"/>
      <c r="CN256" s="225"/>
      <c r="CO256" s="225"/>
      <c r="CP256" s="225"/>
      <c r="CQ256" s="225"/>
      <c r="CR256" s="225"/>
      <c r="CS256" s="221" t="s">
        <v>5452</v>
      </c>
      <c r="CT256" s="225"/>
      <c r="CU256" s="225"/>
      <c r="CV256" s="225"/>
      <c r="CW256" s="225"/>
      <c r="CX256" s="225"/>
      <c r="CY256" s="225"/>
      <c r="CZ256" s="225"/>
      <c r="DA256" s="225"/>
      <c r="DB256" s="225"/>
      <c r="DC256" s="225"/>
      <c r="DD256" s="225"/>
      <c r="DE256" s="225"/>
    </row>
    <row r="257" spans="38:109" hidden="1">
      <c r="AL257" s="219" t="str">
        <f t="shared" si="7"/>
        <v/>
      </c>
      <c r="AM257" s="219" t="str">
        <f t="shared" si="6"/>
        <v/>
      </c>
      <c r="AN257"/>
      <c r="AO257" s="213"/>
      <c r="AP257" s="206">
        <v>255</v>
      </c>
      <c r="AQ257" s="214"/>
      <c r="AR257" s="214"/>
      <c r="AS257" s="214"/>
      <c r="AT257" s="214"/>
      <c r="AU257" s="214"/>
      <c r="AV257" s="214"/>
      <c r="AW257" s="214"/>
      <c r="AX257" s="214"/>
      <c r="AY257" s="214"/>
      <c r="AZ257" s="214"/>
      <c r="BA257" s="214"/>
      <c r="BB257" s="214"/>
      <c r="BC257" s="214"/>
      <c r="BD257" s="214"/>
      <c r="BE257" s="214"/>
      <c r="BF257" s="214"/>
      <c r="BG257" s="214"/>
      <c r="BH257" s="214"/>
      <c r="BI257" s="214"/>
      <c r="BJ257" s="210" t="s">
        <v>5453</v>
      </c>
      <c r="BK257" s="214"/>
      <c r="BL257" s="214"/>
      <c r="BM257" s="214"/>
      <c r="BN257" s="214"/>
      <c r="BO257" s="214"/>
      <c r="BP257" s="214"/>
      <c r="BQ257" s="214"/>
      <c r="BR257" s="214"/>
      <c r="BS257" s="214"/>
      <c r="BT257" s="214"/>
      <c r="BU257" s="214"/>
      <c r="BV257" s="214"/>
      <c r="BW257" s="213"/>
      <c r="BX257" s="213"/>
      <c r="BY257" s="213"/>
      <c r="BZ257" s="225"/>
      <c r="CA257" s="225"/>
      <c r="CB257" s="225"/>
      <c r="CC257" s="225"/>
      <c r="CD257" s="225"/>
      <c r="CE257" s="225"/>
      <c r="CF257" s="225"/>
      <c r="CG257" s="225"/>
      <c r="CH257" s="225"/>
      <c r="CI257" s="225"/>
      <c r="CJ257" s="225"/>
      <c r="CK257" s="225"/>
      <c r="CL257" s="225"/>
      <c r="CM257" s="225"/>
      <c r="CN257" s="225"/>
      <c r="CO257" s="225"/>
      <c r="CP257" s="225"/>
      <c r="CQ257" s="225"/>
      <c r="CR257" s="225"/>
      <c r="CS257" s="221" t="s">
        <v>5454</v>
      </c>
      <c r="CT257" s="225"/>
      <c r="CU257" s="225"/>
      <c r="CV257" s="225"/>
      <c r="CW257" s="225"/>
      <c r="CX257" s="225"/>
      <c r="CY257" s="225"/>
      <c r="CZ257" s="225"/>
      <c r="DA257" s="225"/>
      <c r="DB257" s="225"/>
      <c r="DC257" s="225"/>
      <c r="DD257" s="225"/>
      <c r="DE257" s="225"/>
    </row>
    <row r="258" spans="38:109" hidden="1">
      <c r="AL258" s="219" t="str">
        <f t="shared" si="7"/>
        <v/>
      </c>
      <c r="AM258" s="219" t="str">
        <f t="shared" si="6"/>
        <v/>
      </c>
      <c r="AN258"/>
      <c r="AO258" s="213"/>
      <c r="AP258" s="206">
        <v>256</v>
      </c>
      <c r="AQ258" s="214"/>
      <c r="AR258" s="214"/>
      <c r="AS258" s="214"/>
      <c r="AT258" s="214"/>
      <c r="AU258" s="214"/>
      <c r="AV258" s="214"/>
      <c r="AW258" s="214"/>
      <c r="AX258" s="214"/>
      <c r="AY258" s="214"/>
      <c r="AZ258" s="214"/>
      <c r="BA258" s="214"/>
      <c r="BB258" s="214"/>
      <c r="BC258" s="214"/>
      <c r="BD258" s="214"/>
      <c r="BE258" s="214"/>
      <c r="BF258" s="214"/>
      <c r="BG258" s="214"/>
      <c r="BH258" s="214"/>
      <c r="BI258" s="214"/>
      <c r="BJ258" s="210" t="s">
        <v>5455</v>
      </c>
      <c r="BK258" s="214"/>
      <c r="BL258" s="214"/>
      <c r="BM258" s="214"/>
      <c r="BN258" s="214"/>
      <c r="BO258" s="214"/>
      <c r="BP258" s="214"/>
      <c r="BQ258" s="214"/>
      <c r="BR258" s="214"/>
      <c r="BS258" s="214"/>
      <c r="BT258" s="214"/>
      <c r="BU258" s="214"/>
      <c r="BV258" s="214"/>
      <c r="BW258" s="213"/>
      <c r="BX258" s="213"/>
      <c r="BY258" s="213"/>
      <c r="BZ258" s="225"/>
      <c r="CA258" s="225"/>
      <c r="CB258" s="225"/>
      <c r="CC258" s="225"/>
      <c r="CD258" s="225"/>
      <c r="CE258" s="225"/>
      <c r="CF258" s="225"/>
      <c r="CG258" s="225"/>
      <c r="CH258" s="225"/>
      <c r="CI258" s="225"/>
      <c r="CJ258" s="225"/>
      <c r="CK258" s="225"/>
      <c r="CL258" s="225"/>
      <c r="CM258" s="225"/>
      <c r="CN258" s="225"/>
      <c r="CO258" s="225"/>
      <c r="CP258" s="225"/>
      <c r="CQ258" s="225"/>
      <c r="CR258" s="225"/>
      <c r="CS258" s="221" t="s">
        <v>5456</v>
      </c>
      <c r="CT258" s="225"/>
      <c r="CU258" s="225"/>
      <c r="CV258" s="225"/>
      <c r="CW258" s="225"/>
      <c r="CX258" s="225"/>
      <c r="CY258" s="225"/>
      <c r="CZ258" s="225"/>
      <c r="DA258" s="225"/>
      <c r="DB258" s="225"/>
      <c r="DC258" s="225"/>
      <c r="DD258" s="225"/>
      <c r="DE258" s="225"/>
    </row>
    <row r="259" spans="38:109" hidden="1">
      <c r="AL259" s="219" t="str">
        <f t="shared" si="7"/>
        <v/>
      </c>
      <c r="AM259" s="219" t="str">
        <f t="shared" si="6"/>
        <v/>
      </c>
      <c r="AN259"/>
      <c r="AO259" s="213"/>
      <c r="AP259" s="206">
        <v>257</v>
      </c>
      <c r="AQ259" s="214"/>
      <c r="AR259" s="214"/>
      <c r="AS259" s="214"/>
      <c r="AT259" s="214"/>
      <c r="AU259" s="214"/>
      <c r="AV259" s="214"/>
      <c r="AW259" s="214"/>
      <c r="AX259" s="214"/>
      <c r="AY259" s="214"/>
      <c r="AZ259" s="214"/>
      <c r="BA259" s="214"/>
      <c r="BB259" s="214"/>
      <c r="BC259" s="214"/>
      <c r="BD259" s="214"/>
      <c r="BE259" s="214"/>
      <c r="BF259" s="214"/>
      <c r="BG259" s="214"/>
      <c r="BH259" s="214"/>
      <c r="BI259" s="214"/>
      <c r="BJ259" s="210" t="s">
        <v>5457</v>
      </c>
      <c r="BK259" s="214"/>
      <c r="BL259" s="214"/>
      <c r="BM259" s="214"/>
      <c r="BN259" s="214"/>
      <c r="BO259" s="214"/>
      <c r="BP259" s="214"/>
      <c r="BQ259" s="214"/>
      <c r="BR259" s="214"/>
      <c r="BS259" s="214"/>
      <c r="BT259" s="214"/>
      <c r="BU259" s="214"/>
      <c r="BV259" s="214"/>
      <c r="BW259" s="213"/>
      <c r="BX259" s="213"/>
      <c r="BY259" s="213"/>
      <c r="BZ259" s="225"/>
      <c r="CA259" s="225"/>
      <c r="CB259" s="225"/>
      <c r="CC259" s="225"/>
      <c r="CD259" s="225"/>
      <c r="CE259" s="225"/>
      <c r="CF259" s="225"/>
      <c r="CG259" s="225"/>
      <c r="CH259" s="225"/>
      <c r="CI259" s="225"/>
      <c r="CJ259" s="225"/>
      <c r="CK259" s="225"/>
      <c r="CL259" s="225"/>
      <c r="CM259" s="225"/>
      <c r="CN259" s="225"/>
      <c r="CO259" s="225"/>
      <c r="CP259" s="225"/>
      <c r="CQ259" s="225"/>
      <c r="CR259" s="225"/>
      <c r="CS259" s="221" t="s">
        <v>5458</v>
      </c>
      <c r="CT259" s="225"/>
      <c r="CU259" s="225"/>
      <c r="CV259" s="225"/>
      <c r="CW259" s="225"/>
      <c r="CX259" s="225"/>
      <c r="CY259" s="225"/>
      <c r="CZ259" s="225"/>
      <c r="DA259" s="225"/>
      <c r="DB259" s="225"/>
      <c r="DC259" s="225"/>
      <c r="DD259" s="225"/>
      <c r="DE259" s="225"/>
    </row>
    <row r="260" spans="38:109" hidden="1">
      <c r="AL260" s="219" t="str">
        <f t="shared" si="7"/>
        <v/>
      </c>
      <c r="AM260" s="219" t="str">
        <f t="shared" ref="AM260:AM323" si="8">IFERROR(IF(AL260="", "", HLOOKUP($N$8, $AQ$3:$BV$574, AP260, FALSE)), "")</f>
        <v/>
      </c>
      <c r="AN260"/>
      <c r="AO260" s="213"/>
      <c r="AP260" s="206">
        <v>258</v>
      </c>
      <c r="AQ260" s="214"/>
      <c r="AR260" s="214"/>
      <c r="AS260" s="214"/>
      <c r="AT260" s="214"/>
      <c r="AU260" s="214"/>
      <c r="AV260" s="214"/>
      <c r="AW260" s="214"/>
      <c r="AX260" s="214"/>
      <c r="AY260" s="214"/>
      <c r="AZ260" s="214"/>
      <c r="BA260" s="214"/>
      <c r="BB260" s="214"/>
      <c r="BC260" s="214"/>
      <c r="BD260" s="214"/>
      <c r="BE260" s="214"/>
      <c r="BF260" s="214"/>
      <c r="BG260" s="214"/>
      <c r="BH260" s="214"/>
      <c r="BI260" s="214"/>
      <c r="BJ260" s="210" t="s">
        <v>5459</v>
      </c>
      <c r="BK260" s="214"/>
      <c r="BL260" s="214"/>
      <c r="BM260" s="214"/>
      <c r="BN260" s="214"/>
      <c r="BO260" s="214"/>
      <c r="BP260" s="214"/>
      <c r="BQ260" s="214"/>
      <c r="BR260" s="214"/>
      <c r="BS260" s="214"/>
      <c r="BT260" s="214"/>
      <c r="BU260" s="214"/>
      <c r="BV260" s="214"/>
      <c r="BW260" s="213"/>
      <c r="BX260" s="213"/>
      <c r="BY260" s="213"/>
      <c r="BZ260" s="225"/>
      <c r="CA260" s="225"/>
      <c r="CB260" s="225"/>
      <c r="CC260" s="225"/>
      <c r="CD260" s="225"/>
      <c r="CE260" s="225"/>
      <c r="CF260" s="225"/>
      <c r="CG260" s="225"/>
      <c r="CH260" s="225"/>
      <c r="CI260" s="225"/>
      <c r="CJ260" s="225"/>
      <c r="CK260" s="225"/>
      <c r="CL260" s="225"/>
      <c r="CM260" s="225"/>
      <c r="CN260" s="225"/>
      <c r="CO260" s="225"/>
      <c r="CP260" s="225"/>
      <c r="CQ260" s="225"/>
      <c r="CR260" s="225"/>
      <c r="CS260" s="221" t="s">
        <v>5460</v>
      </c>
      <c r="CT260" s="225"/>
      <c r="CU260" s="225"/>
      <c r="CV260" s="225"/>
      <c r="CW260" s="225"/>
      <c r="CX260" s="225"/>
      <c r="CY260" s="225"/>
      <c r="CZ260" s="225"/>
      <c r="DA260" s="225"/>
      <c r="DB260" s="225"/>
      <c r="DC260" s="225"/>
      <c r="DD260" s="225"/>
      <c r="DE260" s="225"/>
    </row>
    <row r="261" spans="38:109" hidden="1">
      <c r="AL261" s="219" t="str">
        <f t="shared" ref="AL261:AL324" si="9">IFERROR(IF(HLOOKUP($N$8, $BZ$3:$DE$574, $AP261, FALSE )="", "", HLOOKUP($N$8, $BZ$3:$DE$574, $AP261, FALSE)), "")</f>
        <v/>
      </c>
      <c r="AM261" s="219" t="str">
        <f t="shared" si="8"/>
        <v/>
      </c>
      <c r="AN261"/>
      <c r="AO261" s="213"/>
      <c r="AP261" s="206">
        <v>259</v>
      </c>
      <c r="AQ261" s="214"/>
      <c r="AR261" s="214"/>
      <c r="AS261" s="214"/>
      <c r="AT261" s="214"/>
      <c r="AU261" s="214"/>
      <c r="AV261" s="214"/>
      <c r="AW261" s="214"/>
      <c r="AX261" s="214"/>
      <c r="AY261" s="214"/>
      <c r="AZ261" s="214"/>
      <c r="BA261" s="214"/>
      <c r="BB261" s="214"/>
      <c r="BC261" s="214"/>
      <c r="BD261" s="214"/>
      <c r="BE261" s="214"/>
      <c r="BF261" s="214"/>
      <c r="BG261" s="214"/>
      <c r="BH261" s="214"/>
      <c r="BI261" s="214"/>
      <c r="BJ261" s="210" t="s">
        <v>5461</v>
      </c>
      <c r="BK261" s="214"/>
      <c r="BL261" s="214"/>
      <c r="BM261" s="214"/>
      <c r="BN261" s="214"/>
      <c r="BO261" s="214"/>
      <c r="BP261" s="214"/>
      <c r="BQ261" s="214"/>
      <c r="BR261" s="214"/>
      <c r="BS261" s="214"/>
      <c r="BT261" s="214"/>
      <c r="BU261" s="214"/>
      <c r="BV261" s="214"/>
      <c r="BW261" s="213"/>
      <c r="BX261" s="213"/>
      <c r="BY261" s="213"/>
      <c r="BZ261" s="225"/>
      <c r="CA261" s="225"/>
      <c r="CB261" s="225"/>
      <c r="CC261" s="225"/>
      <c r="CD261" s="225"/>
      <c r="CE261" s="225"/>
      <c r="CF261" s="225"/>
      <c r="CG261" s="225"/>
      <c r="CH261" s="225"/>
      <c r="CI261" s="225"/>
      <c r="CJ261" s="225"/>
      <c r="CK261" s="225"/>
      <c r="CL261" s="225"/>
      <c r="CM261" s="225"/>
      <c r="CN261" s="225"/>
      <c r="CO261" s="225"/>
      <c r="CP261" s="225"/>
      <c r="CQ261" s="225"/>
      <c r="CR261" s="225"/>
      <c r="CS261" s="221" t="s">
        <v>5462</v>
      </c>
      <c r="CT261" s="225"/>
      <c r="CU261" s="225"/>
      <c r="CV261" s="225"/>
      <c r="CW261" s="225"/>
      <c r="CX261" s="225"/>
      <c r="CY261" s="225"/>
      <c r="CZ261" s="225"/>
      <c r="DA261" s="225"/>
      <c r="DB261" s="225"/>
      <c r="DC261" s="225"/>
      <c r="DD261" s="225"/>
      <c r="DE261" s="225"/>
    </row>
    <row r="262" spans="38:109" hidden="1">
      <c r="AL262" s="219" t="str">
        <f t="shared" si="9"/>
        <v/>
      </c>
      <c r="AM262" s="219" t="str">
        <f t="shared" si="8"/>
        <v/>
      </c>
      <c r="AN262"/>
      <c r="AO262" s="213"/>
      <c r="AP262" s="206">
        <v>260</v>
      </c>
      <c r="AQ262" s="214"/>
      <c r="AR262" s="214"/>
      <c r="AS262" s="214"/>
      <c r="AT262" s="214"/>
      <c r="AU262" s="214"/>
      <c r="AV262" s="214"/>
      <c r="AW262" s="214"/>
      <c r="AX262" s="214"/>
      <c r="AY262" s="214"/>
      <c r="AZ262" s="214"/>
      <c r="BA262" s="214"/>
      <c r="BB262" s="214"/>
      <c r="BC262" s="214"/>
      <c r="BD262" s="214"/>
      <c r="BE262" s="214"/>
      <c r="BF262" s="214"/>
      <c r="BG262" s="214"/>
      <c r="BH262" s="214"/>
      <c r="BI262" s="214"/>
      <c r="BJ262" s="210" t="s">
        <v>5463</v>
      </c>
      <c r="BK262" s="214"/>
      <c r="BL262" s="214"/>
      <c r="BM262" s="214"/>
      <c r="BN262" s="214"/>
      <c r="BO262" s="214"/>
      <c r="BP262" s="214"/>
      <c r="BQ262" s="214"/>
      <c r="BR262" s="214"/>
      <c r="BS262" s="214"/>
      <c r="BT262" s="214"/>
      <c r="BU262" s="214"/>
      <c r="BV262" s="214"/>
      <c r="BW262" s="213"/>
      <c r="BX262" s="213"/>
      <c r="BY262" s="213"/>
      <c r="BZ262" s="225"/>
      <c r="CA262" s="225"/>
      <c r="CB262" s="225"/>
      <c r="CC262" s="225"/>
      <c r="CD262" s="225"/>
      <c r="CE262" s="225"/>
      <c r="CF262" s="225"/>
      <c r="CG262" s="225"/>
      <c r="CH262" s="225"/>
      <c r="CI262" s="225"/>
      <c r="CJ262" s="225"/>
      <c r="CK262" s="225"/>
      <c r="CL262" s="225"/>
      <c r="CM262" s="225"/>
      <c r="CN262" s="225"/>
      <c r="CO262" s="225"/>
      <c r="CP262" s="225"/>
      <c r="CQ262" s="225"/>
      <c r="CR262" s="225"/>
      <c r="CS262" s="221" t="s">
        <v>5464</v>
      </c>
      <c r="CT262" s="225"/>
      <c r="CU262" s="225"/>
      <c r="CV262" s="225"/>
      <c r="CW262" s="225"/>
      <c r="CX262" s="225"/>
      <c r="CY262" s="225"/>
      <c r="CZ262" s="225"/>
      <c r="DA262" s="225"/>
      <c r="DB262" s="225"/>
      <c r="DC262" s="225"/>
      <c r="DD262" s="225"/>
      <c r="DE262" s="225"/>
    </row>
    <row r="263" spans="38:109" hidden="1">
      <c r="AL263" s="219" t="str">
        <f t="shared" si="9"/>
        <v/>
      </c>
      <c r="AM263" s="219" t="str">
        <f t="shared" si="8"/>
        <v/>
      </c>
      <c r="AN263"/>
      <c r="AO263" s="213"/>
      <c r="AP263" s="206">
        <v>261</v>
      </c>
      <c r="AQ263" s="214"/>
      <c r="AR263" s="214"/>
      <c r="AS263" s="214"/>
      <c r="AT263" s="214"/>
      <c r="AU263" s="214"/>
      <c r="AV263" s="214"/>
      <c r="AW263" s="214"/>
      <c r="AX263" s="214"/>
      <c r="AY263" s="214"/>
      <c r="AZ263" s="214"/>
      <c r="BA263" s="214"/>
      <c r="BB263" s="214"/>
      <c r="BC263" s="214"/>
      <c r="BD263" s="214"/>
      <c r="BE263" s="214"/>
      <c r="BF263" s="214"/>
      <c r="BG263" s="214"/>
      <c r="BH263" s="214"/>
      <c r="BI263" s="214"/>
      <c r="BJ263" s="210" t="s">
        <v>5465</v>
      </c>
      <c r="BK263" s="214"/>
      <c r="BL263" s="214"/>
      <c r="BM263" s="214"/>
      <c r="BN263" s="214"/>
      <c r="BO263" s="214"/>
      <c r="BP263" s="214"/>
      <c r="BQ263" s="214"/>
      <c r="BR263" s="214"/>
      <c r="BS263" s="214"/>
      <c r="BT263" s="214"/>
      <c r="BU263" s="214"/>
      <c r="BV263" s="214"/>
      <c r="BW263" s="213"/>
      <c r="BX263" s="213"/>
      <c r="BY263" s="213"/>
      <c r="BZ263" s="225"/>
      <c r="CA263" s="225"/>
      <c r="CB263" s="225"/>
      <c r="CC263" s="225"/>
      <c r="CD263" s="225"/>
      <c r="CE263" s="225"/>
      <c r="CF263" s="225"/>
      <c r="CG263" s="225"/>
      <c r="CH263" s="225"/>
      <c r="CI263" s="225"/>
      <c r="CJ263" s="225"/>
      <c r="CK263" s="225"/>
      <c r="CL263" s="225"/>
      <c r="CM263" s="225"/>
      <c r="CN263" s="225"/>
      <c r="CO263" s="225"/>
      <c r="CP263" s="225"/>
      <c r="CQ263" s="225"/>
      <c r="CR263" s="225"/>
      <c r="CS263" s="221" t="s">
        <v>5466</v>
      </c>
      <c r="CT263" s="225"/>
      <c r="CU263" s="225"/>
      <c r="CV263" s="225"/>
      <c r="CW263" s="225"/>
      <c r="CX263" s="225"/>
      <c r="CY263" s="225"/>
      <c r="CZ263" s="225"/>
      <c r="DA263" s="225"/>
      <c r="DB263" s="225"/>
      <c r="DC263" s="225"/>
      <c r="DD263" s="225"/>
      <c r="DE263" s="225"/>
    </row>
    <row r="264" spans="38:109" hidden="1">
      <c r="AL264" s="219" t="str">
        <f t="shared" si="9"/>
        <v/>
      </c>
      <c r="AM264" s="219" t="str">
        <f t="shared" si="8"/>
        <v/>
      </c>
      <c r="AN264"/>
      <c r="AO264" s="213"/>
      <c r="AP264" s="206">
        <v>262</v>
      </c>
      <c r="AQ264" s="214"/>
      <c r="AR264" s="214"/>
      <c r="AS264" s="214"/>
      <c r="AT264" s="214"/>
      <c r="AU264" s="214"/>
      <c r="AV264" s="214"/>
      <c r="AW264" s="214"/>
      <c r="AX264" s="214"/>
      <c r="AY264" s="214"/>
      <c r="AZ264" s="214"/>
      <c r="BA264" s="214"/>
      <c r="BB264" s="214"/>
      <c r="BC264" s="214"/>
      <c r="BD264" s="214"/>
      <c r="BE264" s="214"/>
      <c r="BF264" s="214"/>
      <c r="BG264" s="214"/>
      <c r="BH264" s="214"/>
      <c r="BI264" s="214"/>
      <c r="BJ264" s="210" t="s">
        <v>5467</v>
      </c>
      <c r="BK264" s="214"/>
      <c r="BL264" s="214"/>
      <c r="BM264" s="214"/>
      <c r="BN264" s="214"/>
      <c r="BO264" s="214"/>
      <c r="BP264" s="214"/>
      <c r="BQ264" s="214"/>
      <c r="BR264" s="214"/>
      <c r="BS264" s="214"/>
      <c r="BT264" s="214"/>
      <c r="BU264" s="214"/>
      <c r="BV264" s="214"/>
      <c r="BW264" s="213"/>
      <c r="BX264" s="213"/>
      <c r="BY264" s="213"/>
      <c r="BZ264" s="225"/>
      <c r="CA264" s="225"/>
      <c r="CB264" s="225"/>
      <c r="CC264" s="225"/>
      <c r="CD264" s="225"/>
      <c r="CE264" s="225"/>
      <c r="CF264" s="225"/>
      <c r="CG264" s="225"/>
      <c r="CH264" s="225"/>
      <c r="CI264" s="225"/>
      <c r="CJ264" s="225"/>
      <c r="CK264" s="225"/>
      <c r="CL264" s="225"/>
      <c r="CM264" s="225"/>
      <c r="CN264" s="225"/>
      <c r="CO264" s="225"/>
      <c r="CP264" s="225"/>
      <c r="CQ264" s="225"/>
      <c r="CR264" s="225"/>
      <c r="CS264" s="221" t="s">
        <v>5468</v>
      </c>
      <c r="CT264" s="225"/>
      <c r="CU264" s="225"/>
      <c r="CV264" s="225"/>
      <c r="CW264" s="225"/>
      <c r="CX264" s="225"/>
      <c r="CY264" s="225"/>
      <c r="CZ264" s="225"/>
      <c r="DA264" s="225"/>
      <c r="DB264" s="225"/>
      <c r="DC264" s="225"/>
      <c r="DD264" s="225"/>
      <c r="DE264" s="225"/>
    </row>
    <row r="265" spans="38:109" hidden="1">
      <c r="AL265" s="219" t="str">
        <f t="shared" si="9"/>
        <v/>
      </c>
      <c r="AM265" s="219" t="str">
        <f t="shared" si="8"/>
        <v/>
      </c>
      <c r="AN265"/>
      <c r="AO265" s="213"/>
      <c r="AP265" s="206">
        <v>263</v>
      </c>
      <c r="AQ265" s="214"/>
      <c r="AR265" s="214"/>
      <c r="AS265" s="214"/>
      <c r="AT265" s="214"/>
      <c r="AU265" s="214"/>
      <c r="AV265" s="214"/>
      <c r="AW265" s="214"/>
      <c r="AX265" s="214"/>
      <c r="AY265" s="214"/>
      <c r="AZ265" s="214"/>
      <c r="BA265" s="214"/>
      <c r="BB265" s="214"/>
      <c r="BC265" s="214"/>
      <c r="BD265" s="214"/>
      <c r="BE265" s="214"/>
      <c r="BF265" s="214"/>
      <c r="BG265" s="214"/>
      <c r="BH265" s="214"/>
      <c r="BI265" s="214"/>
      <c r="BJ265" s="210" t="s">
        <v>5469</v>
      </c>
      <c r="BK265" s="214"/>
      <c r="BL265" s="214"/>
      <c r="BM265" s="214"/>
      <c r="BN265" s="214"/>
      <c r="BO265" s="214"/>
      <c r="BP265" s="214"/>
      <c r="BQ265" s="214"/>
      <c r="BR265" s="214"/>
      <c r="BS265" s="214"/>
      <c r="BT265" s="214"/>
      <c r="BU265" s="214"/>
      <c r="BV265" s="214"/>
      <c r="BW265" s="213"/>
      <c r="BX265" s="213"/>
      <c r="BY265" s="213"/>
      <c r="BZ265" s="225"/>
      <c r="CA265" s="225"/>
      <c r="CB265" s="225"/>
      <c r="CC265" s="225"/>
      <c r="CD265" s="225"/>
      <c r="CE265" s="225"/>
      <c r="CF265" s="225"/>
      <c r="CG265" s="225"/>
      <c r="CH265" s="225"/>
      <c r="CI265" s="225"/>
      <c r="CJ265" s="225"/>
      <c r="CK265" s="225"/>
      <c r="CL265" s="225"/>
      <c r="CM265" s="225"/>
      <c r="CN265" s="225"/>
      <c r="CO265" s="225"/>
      <c r="CP265" s="225"/>
      <c r="CQ265" s="225"/>
      <c r="CR265" s="225"/>
      <c r="CS265" s="221" t="s">
        <v>5470</v>
      </c>
      <c r="CT265" s="225"/>
      <c r="CU265" s="225"/>
      <c r="CV265" s="225"/>
      <c r="CW265" s="225"/>
      <c r="CX265" s="225"/>
      <c r="CY265" s="225"/>
      <c r="CZ265" s="225"/>
      <c r="DA265" s="225"/>
      <c r="DB265" s="225"/>
      <c r="DC265" s="225"/>
      <c r="DD265" s="225"/>
      <c r="DE265" s="225"/>
    </row>
    <row r="266" spans="38:109" hidden="1">
      <c r="AL266" s="219" t="str">
        <f t="shared" si="9"/>
        <v/>
      </c>
      <c r="AM266" s="219" t="str">
        <f t="shared" si="8"/>
        <v/>
      </c>
      <c r="AN266"/>
      <c r="AO266" s="213"/>
      <c r="AP266" s="206">
        <v>264</v>
      </c>
      <c r="AQ266" s="214"/>
      <c r="AR266" s="214"/>
      <c r="AS266" s="214"/>
      <c r="AT266" s="214"/>
      <c r="AU266" s="214"/>
      <c r="AV266" s="214"/>
      <c r="AW266" s="214"/>
      <c r="AX266" s="214"/>
      <c r="AY266" s="214"/>
      <c r="AZ266" s="214"/>
      <c r="BA266" s="214"/>
      <c r="BB266" s="214"/>
      <c r="BC266" s="214"/>
      <c r="BD266" s="214"/>
      <c r="BE266" s="214"/>
      <c r="BF266" s="214"/>
      <c r="BG266" s="214"/>
      <c r="BH266" s="214"/>
      <c r="BI266" s="214"/>
      <c r="BJ266" s="210" t="s">
        <v>5471</v>
      </c>
      <c r="BK266" s="214"/>
      <c r="BL266" s="214"/>
      <c r="BM266" s="214"/>
      <c r="BN266" s="214"/>
      <c r="BO266" s="214"/>
      <c r="BP266" s="214"/>
      <c r="BQ266" s="214"/>
      <c r="BR266" s="214"/>
      <c r="BS266" s="214"/>
      <c r="BT266" s="214"/>
      <c r="BU266" s="214"/>
      <c r="BV266" s="214"/>
      <c r="BW266" s="213"/>
      <c r="BX266" s="213"/>
      <c r="BY266" s="213"/>
      <c r="BZ266" s="225"/>
      <c r="CA266" s="225"/>
      <c r="CB266" s="225"/>
      <c r="CC266" s="225"/>
      <c r="CD266" s="225"/>
      <c r="CE266" s="225"/>
      <c r="CF266" s="225"/>
      <c r="CG266" s="225"/>
      <c r="CH266" s="225"/>
      <c r="CI266" s="225"/>
      <c r="CJ266" s="225"/>
      <c r="CK266" s="225"/>
      <c r="CL266" s="225"/>
      <c r="CM266" s="225"/>
      <c r="CN266" s="225"/>
      <c r="CO266" s="225"/>
      <c r="CP266" s="225"/>
      <c r="CQ266" s="225"/>
      <c r="CR266" s="225"/>
      <c r="CS266" s="221" t="s">
        <v>5472</v>
      </c>
      <c r="CT266" s="225"/>
      <c r="CU266" s="225"/>
      <c r="CV266" s="225"/>
      <c r="CW266" s="225"/>
      <c r="CX266" s="225"/>
      <c r="CY266" s="225"/>
      <c r="CZ266" s="225"/>
      <c r="DA266" s="225"/>
      <c r="DB266" s="225"/>
      <c r="DC266" s="225"/>
      <c r="DD266" s="225"/>
      <c r="DE266" s="225"/>
    </row>
    <row r="267" spans="38:109" hidden="1">
      <c r="AL267" s="219" t="str">
        <f t="shared" si="9"/>
        <v/>
      </c>
      <c r="AM267" s="219" t="str">
        <f t="shared" si="8"/>
        <v/>
      </c>
      <c r="AN267"/>
      <c r="AO267" s="213"/>
      <c r="AP267" s="206">
        <v>265</v>
      </c>
      <c r="AQ267" s="214"/>
      <c r="AR267" s="214"/>
      <c r="AS267" s="214"/>
      <c r="AT267" s="214"/>
      <c r="AU267" s="214"/>
      <c r="AV267" s="214"/>
      <c r="AW267" s="214"/>
      <c r="AX267" s="214"/>
      <c r="AY267" s="214"/>
      <c r="AZ267" s="214"/>
      <c r="BA267" s="214"/>
      <c r="BB267" s="214"/>
      <c r="BC267" s="214"/>
      <c r="BD267" s="214"/>
      <c r="BE267" s="214"/>
      <c r="BF267" s="214"/>
      <c r="BG267" s="214"/>
      <c r="BH267" s="214"/>
      <c r="BI267" s="214"/>
      <c r="BJ267" s="210" t="s">
        <v>5473</v>
      </c>
      <c r="BK267" s="214"/>
      <c r="BL267" s="214"/>
      <c r="BM267" s="214"/>
      <c r="BN267" s="214"/>
      <c r="BO267" s="214"/>
      <c r="BP267" s="214"/>
      <c r="BQ267" s="214"/>
      <c r="BR267" s="214"/>
      <c r="BS267" s="214"/>
      <c r="BT267" s="214"/>
      <c r="BU267" s="214"/>
      <c r="BV267" s="214"/>
      <c r="BW267" s="213"/>
      <c r="BX267" s="213"/>
      <c r="BY267" s="213"/>
      <c r="BZ267" s="225"/>
      <c r="CA267" s="225"/>
      <c r="CB267" s="225"/>
      <c r="CC267" s="225"/>
      <c r="CD267" s="225"/>
      <c r="CE267" s="225"/>
      <c r="CF267" s="225"/>
      <c r="CG267" s="225"/>
      <c r="CH267" s="225"/>
      <c r="CI267" s="225"/>
      <c r="CJ267" s="225"/>
      <c r="CK267" s="225"/>
      <c r="CL267" s="225"/>
      <c r="CM267" s="225"/>
      <c r="CN267" s="225"/>
      <c r="CO267" s="225"/>
      <c r="CP267" s="225"/>
      <c r="CQ267" s="225"/>
      <c r="CR267" s="225"/>
      <c r="CS267" s="221" t="s">
        <v>5474</v>
      </c>
      <c r="CT267" s="225"/>
      <c r="CU267" s="225"/>
      <c r="CV267" s="225"/>
      <c r="CW267" s="225"/>
      <c r="CX267" s="225"/>
      <c r="CY267" s="225"/>
      <c r="CZ267" s="225"/>
      <c r="DA267" s="225"/>
      <c r="DB267" s="225"/>
      <c r="DC267" s="225"/>
      <c r="DD267" s="225"/>
      <c r="DE267" s="225"/>
    </row>
    <row r="268" spans="38:109" hidden="1">
      <c r="AL268" s="219" t="str">
        <f t="shared" si="9"/>
        <v/>
      </c>
      <c r="AM268" s="219" t="str">
        <f t="shared" si="8"/>
        <v/>
      </c>
      <c r="AN268"/>
      <c r="AO268" s="213"/>
      <c r="AP268" s="206">
        <v>266</v>
      </c>
      <c r="AQ268" s="214"/>
      <c r="AR268" s="214"/>
      <c r="AS268" s="214"/>
      <c r="AT268" s="214"/>
      <c r="AU268" s="214"/>
      <c r="AV268" s="214"/>
      <c r="AW268" s="214"/>
      <c r="AX268" s="214"/>
      <c r="AY268" s="214"/>
      <c r="AZ268" s="214"/>
      <c r="BA268" s="214"/>
      <c r="BB268" s="214"/>
      <c r="BC268" s="214"/>
      <c r="BD268" s="214"/>
      <c r="BE268" s="214"/>
      <c r="BF268" s="214"/>
      <c r="BG268" s="214"/>
      <c r="BH268" s="214"/>
      <c r="BI268" s="214"/>
      <c r="BJ268" s="210" t="s">
        <v>5475</v>
      </c>
      <c r="BK268" s="214"/>
      <c r="BL268" s="214"/>
      <c r="BM268" s="214"/>
      <c r="BN268" s="214"/>
      <c r="BO268" s="214"/>
      <c r="BP268" s="214"/>
      <c r="BQ268" s="214"/>
      <c r="BR268" s="214"/>
      <c r="BS268" s="214"/>
      <c r="BT268" s="214"/>
      <c r="BU268" s="214"/>
      <c r="BV268" s="214"/>
      <c r="BW268" s="213"/>
      <c r="BX268" s="213"/>
      <c r="BY268" s="213"/>
      <c r="BZ268" s="225"/>
      <c r="CA268" s="225"/>
      <c r="CB268" s="225"/>
      <c r="CC268" s="225"/>
      <c r="CD268" s="225"/>
      <c r="CE268" s="225"/>
      <c r="CF268" s="225"/>
      <c r="CG268" s="225"/>
      <c r="CH268" s="225"/>
      <c r="CI268" s="225"/>
      <c r="CJ268" s="225"/>
      <c r="CK268" s="225"/>
      <c r="CL268" s="225"/>
      <c r="CM268" s="225"/>
      <c r="CN268" s="225"/>
      <c r="CO268" s="225"/>
      <c r="CP268" s="225"/>
      <c r="CQ268" s="225"/>
      <c r="CR268" s="225"/>
      <c r="CS268" s="221" t="s">
        <v>5476</v>
      </c>
      <c r="CT268" s="225"/>
      <c r="CU268" s="225"/>
      <c r="CV268" s="225"/>
      <c r="CW268" s="225"/>
      <c r="CX268" s="225"/>
      <c r="CY268" s="225"/>
      <c r="CZ268" s="225"/>
      <c r="DA268" s="225"/>
      <c r="DB268" s="225"/>
      <c r="DC268" s="225"/>
      <c r="DD268" s="225"/>
      <c r="DE268" s="225"/>
    </row>
    <row r="269" spans="38:109" hidden="1">
      <c r="AL269" s="219" t="str">
        <f t="shared" si="9"/>
        <v/>
      </c>
      <c r="AM269" s="219" t="str">
        <f t="shared" si="8"/>
        <v/>
      </c>
      <c r="AN269"/>
      <c r="AO269" s="213"/>
      <c r="AP269" s="206">
        <v>267</v>
      </c>
      <c r="AQ269" s="214"/>
      <c r="AR269" s="214"/>
      <c r="AS269" s="214"/>
      <c r="AT269" s="214"/>
      <c r="AU269" s="214"/>
      <c r="AV269" s="214"/>
      <c r="AW269" s="214"/>
      <c r="AX269" s="214"/>
      <c r="AY269" s="214"/>
      <c r="AZ269" s="214"/>
      <c r="BA269" s="214"/>
      <c r="BB269" s="214"/>
      <c r="BC269" s="214"/>
      <c r="BD269" s="214"/>
      <c r="BE269" s="214"/>
      <c r="BF269" s="214"/>
      <c r="BG269" s="214"/>
      <c r="BH269" s="214"/>
      <c r="BI269" s="214"/>
      <c r="BJ269" s="210" t="s">
        <v>5477</v>
      </c>
      <c r="BK269" s="214"/>
      <c r="BL269" s="214"/>
      <c r="BM269" s="214"/>
      <c r="BN269" s="214"/>
      <c r="BO269" s="214"/>
      <c r="BP269" s="214"/>
      <c r="BQ269" s="214"/>
      <c r="BR269" s="214"/>
      <c r="BS269" s="214"/>
      <c r="BT269" s="214"/>
      <c r="BU269" s="214"/>
      <c r="BV269" s="214"/>
      <c r="BW269" s="213"/>
      <c r="BX269" s="213"/>
      <c r="BY269" s="213"/>
      <c r="BZ269" s="225"/>
      <c r="CA269" s="225"/>
      <c r="CB269" s="225"/>
      <c r="CC269" s="225"/>
      <c r="CD269" s="225"/>
      <c r="CE269" s="225"/>
      <c r="CF269" s="225"/>
      <c r="CG269" s="225"/>
      <c r="CH269" s="225"/>
      <c r="CI269" s="225"/>
      <c r="CJ269" s="225"/>
      <c r="CK269" s="225"/>
      <c r="CL269" s="225"/>
      <c r="CM269" s="225"/>
      <c r="CN269" s="225"/>
      <c r="CO269" s="225"/>
      <c r="CP269" s="225"/>
      <c r="CQ269" s="225"/>
      <c r="CR269" s="225"/>
      <c r="CS269" s="221" t="s">
        <v>5478</v>
      </c>
      <c r="CT269" s="225"/>
      <c r="CU269" s="225"/>
      <c r="CV269" s="225"/>
      <c r="CW269" s="225"/>
      <c r="CX269" s="225"/>
      <c r="CY269" s="225"/>
      <c r="CZ269" s="225"/>
      <c r="DA269" s="225"/>
      <c r="DB269" s="225"/>
      <c r="DC269" s="225"/>
      <c r="DD269" s="225"/>
      <c r="DE269" s="225"/>
    </row>
    <row r="270" spans="38:109" hidden="1">
      <c r="AL270" s="219" t="str">
        <f t="shared" si="9"/>
        <v/>
      </c>
      <c r="AM270" s="219" t="str">
        <f t="shared" si="8"/>
        <v/>
      </c>
      <c r="AN270"/>
      <c r="AO270" s="213"/>
      <c r="AP270" s="206">
        <v>268</v>
      </c>
      <c r="AQ270" s="214"/>
      <c r="AR270" s="214"/>
      <c r="AS270" s="214"/>
      <c r="AT270" s="214"/>
      <c r="AU270" s="214"/>
      <c r="AV270" s="214"/>
      <c r="AW270" s="214"/>
      <c r="AX270" s="214"/>
      <c r="AY270" s="214"/>
      <c r="AZ270" s="214"/>
      <c r="BA270" s="214"/>
      <c r="BB270" s="214"/>
      <c r="BC270" s="214"/>
      <c r="BD270" s="214"/>
      <c r="BE270" s="214"/>
      <c r="BF270" s="214"/>
      <c r="BG270" s="214"/>
      <c r="BH270" s="214"/>
      <c r="BI270" s="214"/>
      <c r="BJ270" s="210" t="s">
        <v>5479</v>
      </c>
      <c r="BK270" s="214"/>
      <c r="BL270" s="214"/>
      <c r="BM270" s="214"/>
      <c r="BN270" s="214"/>
      <c r="BO270" s="214"/>
      <c r="BP270" s="214"/>
      <c r="BQ270" s="214"/>
      <c r="BR270" s="214"/>
      <c r="BS270" s="214"/>
      <c r="BT270" s="214"/>
      <c r="BU270" s="214"/>
      <c r="BV270" s="214"/>
      <c r="BW270" s="213"/>
      <c r="BX270" s="213"/>
      <c r="BY270" s="213"/>
      <c r="BZ270" s="225"/>
      <c r="CA270" s="225"/>
      <c r="CB270" s="225"/>
      <c r="CC270" s="225"/>
      <c r="CD270" s="225"/>
      <c r="CE270" s="225"/>
      <c r="CF270" s="225"/>
      <c r="CG270" s="225"/>
      <c r="CH270" s="225"/>
      <c r="CI270" s="225"/>
      <c r="CJ270" s="225"/>
      <c r="CK270" s="225"/>
      <c r="CL270" s="225"/>
      <c r="CM270" s="225"/>
      <c r="CN270" s="225"/>
      <c r="CO270" s="225"/>
      <c r="CP270" s="225"/>
      <c r="CQ270" s="225"/>
      <c r="CR270" s="225"/>
      <c r="CS270" s="221" t="s">
        <v>5480</v>
      </c>
      <c r="CT270" s="225"/>
      <c r="CU270" s="225"/>
      <c r="CV270" s="225"/>
      <c r="CW270" s="225"/>
      <c r="CX270" s="225"/>
      <c r="CY270" s="225"/>
      <c r="CZ270" s="225"/>
      <c r="DA270" s="225"/>
      <c r="DB270" s="225"/>
      <c r="DC270" s="225"/>
      <c r="DD270" s="225"/>
      <c r="DE270" s="225"/>
    </row>
    <row r="271" spans="38:109" hidden="1">
      <c r="AL271" s="219" t="str">
        <f t="shared" si="9"/>
        <v/>
      </c>
      <c r="AM271" s="219" t="str">
        <f t="shared" si="8"/>
        <v/>
      </c>
      <c r="AN271"/>
      <c r="AO271" s="213"/>
      <c r="AP271" s="206">
        <v>269</v>
      </c>
      <c r="AQ271" s="214"/>
      <c r="AR271" s="214"/>
      <c r="AS271" s="214"/>
      <c r="AT271" s="214"/>
      <c r="AU271" s="214"/>
      <c r="AV271" s="214"/>
      <c r="AW271" s="214"/>
      <c r="AX271" s="214"/>
      <c r="AY271" s="214"/>
      <c r="AZ271" s="214"/>
      <c r="BA271" s="214"/>
      <c r="BB271" s="214"/>
      <c r="BC271" s="214"/>
      <c r="BD271" s="214"/>
      <c r="BE271" s="214"/>
      <c r="BF271" s="214"/>
      <c r="BG271" s="214"/>
      <c r="BH271" s="214"/>
      <c r="BI271" s="214"/>
      <c r="BJ271" s="210" t="s">
        <v>5481</v>
      </c>
      <c r="BK271" s="214"/>
      <c r="BL271" s="214"/>
      <c r="BM271" s="214"/>
      <c r="BN271" s="214"/>
      <c r="BO271" s="214"/>
      <c r="BP271" s="214"/>
      <c r="BQ271" s="214"/>
      <c r="BR271" s="214"/>
      <c r="BS271" s="214"/>
      <c r="BT271" s="214"/>
      <c r="BU271" s="214"/>
      <c r="BV271" s="214"/>
      <c r="BW271" s="213"/>
      <c r="BX271" s="213"/>
      <c r="BY271" s="213"/>
      <c r="BZ271" s="225"/>
      <c r="CA271" s="225"/>
      <c r="CB271" s="225"/>
      <c r="CC271" s="225"/>
      <c r="CD271" s="225"/>
      <c r="CE271" s="225"/>
      <c r="CF271" s="225"/>
      <c r="CG271" s="225"/>
      <c r="CH271" s="225"/>
      <c r="CI271" s="225"/>
      <c r="CJ271" s="225"/>
      <c r="CK271" s="225"/>
      <c r="CL271" s="225"/>
      <c r="CM271" s="225"/>
      <c r="CN271" s="225"/>
      <c r="CO271" s="225"/>
      <c r="CP271" s="225"/>
      <c r="CQ271" s="225"/>
      <c r="CR271" s="225"/>
      <c r="CS271" s="221" t="s">
        <v>5482</v>
      </c>
      <c r="CT271" s="225"/>
      <c r="CU271" s="225"/>
      <c r="CV271" s="225"/>
      <c r="CW271" s="225"/>
      <c r="CX271" s="225"/>
      <c r="CY271" s="225"/>
      <c r="CZ271" s="225"/>
      <c r="DA271" s="225"/>
      <c r="DB271" s="225"/>
      <c r="DC271" s="225"/>
      <c r="DD271" s="225"/>
      <c r="DE271" s="225"/>
    </row>
    <row r="272" spans="38:109" hidden="1">
      <c r="AL272" s="219" t="str">
        <f t="shared" si="9"/>
        <v/>
      </c>
      <c r="AM272" s="219" t="str">
        <f t="shared" si="8"/>
        <v/>
      </c>
      <c r="AN272"/>
      <c r="AO272" s="213"/>
      <c r="AP272" s="206">
        <v>270</v>
      </c>
      <c r="AQ272" s="214"/>
      <c r="AR272" s="214"/>
      <c r="AS272" s="214"/>
      <c r="AT272" s="214"/>
      <c r="AU272" s="214"/>
      <c r="AV272" s="214"/>
      <c r="AW272" s="214"/>
      <c r="AX272" s="214"/>
      <c r="AY272" s="214"/>
      <c r="AZ272" s="214"/>
      <c r="BA272" s="214"/>
      <c r="BB272" s="214"/>
      <c r="BC272" s="214"/>
      <c r="BD272" s="214"/>
      <c r="BE272" s="214"/>
      <c r="BF272" s="214"/>
      <c r="BG272" s="214"/>
      <c r="BH272" s="214"/>
      <c r="BI272" s="214"/>
      <c r="BJ272" s="210" t="s">
        <v>5483</v>
      </c>
      <c r="BK272" s="214"/>
      <c r="BL272" s="214"/>
      <c r="BM272" s="214"/>
      <c r="BN272" s="214"/>
      <c r="BO272" s="214"/>
      <c r="BP272" s="214"/>
      <c r="BQ272" s="214"/>
      <c r="BR272" s="214"/>
      <c r="BS272" s="214"/>
      <c r="BT272" s="214"/>
      <c r="BU272" s="214"/>
      <c r="BV272" s="214"/>
      <c r="BW272" s="213"/>
      <c r="BX272" s="213"/>
      <c r="BY272" s="213"/>
      <c r="BZ272" s="225"/>
      <c r="CA272" s="225"/>
      <c r="CB272" s="225"/>
      <c r="CC272" s="225"/>
      <c r="CD272" s="225"/>
      <c r="CE272" s="225"/>
      <c r="CF272" s="225"/>
      <c r="CG272" s="225"/>
      <c r="CH272" s="225"/>
      <c r="CI272" s="225"/>
      <c r="CJ272" s="225"/>
      <c r="CK272" s="225"/>
      <c r="CL272" s="225"/>
      <c r="CM272" s="225"/>
      <c r="CN272" s="225"/>
      <c r="CO272" s="225"/>
      <c r="CP272" s="225"/>
      <c r="CQ272" s="225"/>
      <c r="CR272" s="225"/>
      <c r="CS272" s="221" t="s">
        <v>5484</v>
      </c>
      <c r="CT272" s="225"/>
      <c r="CU272" s="225"/>
      <c r="CV272" s="225"/>
      <c r="CW272" s="225"/>
      <c r="CX272" s="225"/>
      <c r="CY272" s="225"/>
      <c r="CZ272" s="225"/>
      <c r="DA272" s="225"/>
      <c r="DB272" s="225"/>
      <c r="DC272" s="225"/>
      <c r="DD272" s="225"/>
      <c r="DE272" s="225"/>
    </row>
    <row r="273" spans="38:109" hidden="1">
      <c r="AL273" s="219" t="str">
        <f t="shared" si="9"/>
        <v/>
      </c>
      <c r="AM273" s="219" t="str">
        <f t="shared" si="8"/>
        <v/>
      </c>
      <c r="AN273"/>
      <c r="AO273" s="213"/>
      <c r="AP273" s="206">
        <v>271</v>
      </c>
      <c r="AQ273" s="214"/>
      <c r="AR273" s="214"/>
      <c r="AS273" s="214"/>
      <c r="AT273" s="214"/>
      <c r="AU273" s="214"/>
      <c r="AV273" s="214"/>
      <c r="AW273" s="214"/>
      <c r="AX273" s="214"/>
      <c r="AY273" s="214"/>
      <c r="AZ273" s="214"/>
      <c r="BA273" s="214"/>
      <c r="BB273" s="214"/>
      <c r="BC273" s="214"/>
      <c r="BD273" s="214"/>
      <c r="BE273" s="214"/>
      <c r="BF273" s="214"/>
      <c r="BG273" s="214"/>
      <c r="BH273" s="214"/>
      <c r="BI273" s="214"/>
      <c r="BJ273" s="210" t="s">
        <v>5485</v>
      </c>
      <c r="BK273" s="214"/>
      <c r="BL273" s="214"/>
      <c r="BM273" s="214"/>
      <c r="BN273" s="214"/>
      <c r="BO273" s="214"/>
      <c r="BP273" s="214"/>
      <c r="BQ273" s="214"/>
      <c r="BR273" s="214"/>
      <c r="BS273" s="214"/>
      <c r="BT273" s="214"/>
      <c r="BU273" s="214"/>
      <c r="BV273" s="214"/>
      <c r="BW273" s="213"/>
      <c r="BX273" s="213"/>
      <c r="BY273" s="213"/>
      <c r="BZ273" s="225"/>
      <c r="CA273" s="225"/>
      <c r="CB273" s="225"/>
      <c r="CC273" s="225"/>
      <c r="CD273" s="225"/>
      <c r="CE273" s="225"/>
      <c r="CF273" s="225"/>
      <c r="CG273" s="225"/>
      <c r="CH273" s="225"/>
      <c r="CI273" s="225"/>
      <c r="CJ273" s="225"/>
      <c r="CK273" s="225"/>
      <c r="CL273" s="225"/>
      <c r="CM273" s="225"/>
      <c r="CN273" s="225"/>
      <c r="CO273" s="225"/>
      <c r="CP273" s="225"/>
      <c r="CQ273" s="225"/>
      <c r="CR273" s="225"/>
      <c r="CS273" s="221" t="s">
        <v>5486</v>
      </c>
      <c r="CT273" s="225"/>
      <c r="CU273" s="225"/>
      <c r="CV273" s="225"/>
      <c r="CW273" s="225"/>
      <c r="CX273" s="225"/>
      <c r="CY273" s="225"/>
      <c r="CZ273" s="225"/>
      <c r="DA273" s="225"/>
      <c r="DB273" s="225"/>
      <c r="DC273" s="225"/>
      <c r="DD273" s="225"/>
      <c r="DE273" s="225"/>
    </row>
    <row r="274" spans="38:109" hidden="1">
      <c r="AL274" s="219" t="str">
        <f t="shared" si="9"/>
        <v/>
      </c>
      <c r="AM274" s="219" t="str">
        <f t="shared" si="8"/>
        <v/>
      </c>
      <c r="AN274"/>
      <c r="AO274" s="213"/>
      <c r="AP274" s="206">
        <v>272</v>
      </c>
      <c r="AQ274" s="214"/>
      <c r="AR274" s="214"/>
      <c r="AS274" s="214"/>
      <c r="AT274" s="214"/>
      <c r="AU274" s="214"/>
      <c r="AV274" s="214"/>
      <c r="AW274" s="214"/>
      <c r="AX274" s="214"/>
      <c r="AY274" s="214"/>
      <c r="AZ274" s="214"/>
      <c r="BA274" s="214"/>
      <c r="BB274" s="214"/>
      <c r="BC274" s="214"/>
      <c r="BD274" s="214"/>
      <c r="BE274" s="214"/>
      <c r="BF274" s="214"/>
      <c r="BG274" s="214"/>
      <c r="BH274" s="214"/>
      <c r="BI274" s="214"/>
      <c r="BJ274" s="210" t="s">
        <v>5487</v>
      </c>
      <c r="BK274" s="214"/>
      <c r="BL274" s="214"/>
      <c r="BM274" s="214"/>
      <c r="BN274" s="214"/>
      <c r="BO274" s="214"/>
      <c r="BP274" s="214"/>
      <c r="BQ274" s="214"/>
      <c r="BR274" s="214"/>
      <c r="BS274" s="214"/>
      <c r="BT274" s="214"/>
      <c r="BU274" s="214"/>
      <c r="BV274" s="214"/>
      <c r="BW274" s="213"/>
      <c r="BX274" s="213"/>
      <c r="BY274" s="213"/>
      <c r="BZ274" s="225"/>
      <c r="CA274" s="225"/>
      <c r="CB274" s="225"/>
      <c r="CC274" s="225"/>
      <c r="CD274" s="225"/>
      <c r="CE274" s="225"/>
      <c r="CF274" s="225"/>
      <c r="CG274" s="225"/>
      <c r="CH274" s="225"/>
      <c r="CI274" s="225"/>
      <c r="CJ274" s="225"/>
      <c r="CK274" s="225"/>
      <c r="CL274" s="225"/>
      <c r="CM274" s="225"/>
      <c r="CN274" s="225"/>
      <c r="CO274" s="225"/>
      <c r="CP274" s="225"/>
      <c r="CQ274" s="225"/>
      <c r="CR274" s="225"/>
      <c r="CS274" s="221" t="s">
        <v>5488</v>
      </c>
      <c r="CT274" s="225"/>
      <c r="CU274" s="225"/>
      <c r="CV274" s="225"/>
      <c r="CW274" s="225"/>
      <c r="CX274" s="225"/>
      <c r="CY274" s="225"/>
      <c r="CZ274" s="225"/>
      <c r="DA274" s="225"/>
      <c r="DB274" s="225"/>
      <c r="DC274" s="225"/>
      <c r="DD274" s="225"/>
      <c r="DE274" s="225"/>
    </row>
    <row r="275" spans="38:109" hidden="1">
      <c r="AL275" s="219" t="str">
        <f t="shared" si="9"/>
        <v/>
      </c>
      <c r="AM275" s="219" t="str">
        <f t="shared" si="8"/>
        <v/>
      </c>
      <c r="AN275"/>
      <c r="AO275" s="213"/>
      <c r="AP275" s="206">
        <v>273</v>
      </c>
      <c r="AQ275" s="214"/>
      <c r="AR275" s="214"/>
      <c r="AS275" s="214"/>
      <c r="AT275" s="214"/>
      <c r="AU275" s="214"/>
      <c r="AV275" s="214"/>
      <c r="AW275" s="214"/>
      <c r="AX275" s="214"/>
      <c r="AY275" s="214"/>
      <c r="AZ275" s="214"/>
      <c r="BA275" s="214"/>
      <c r="BB275" s="214"/>
      <c r="BC275" s="214"/>
      <c r="BD275" s="214"/>
      <c r="BE275" s="214"/>
      <c r="BF275" s="214"/>
      <c r="BG275" s="214"/>
      <c r="BH275" s="214"/>
      <c r="BI275" s="214"/>
      <c r="BJ275" s="210" t="s">
        <v>5489</v>
      </c>
      <c r="BK275" s="214"/>
      <c r="BL275" s="214"/>
      <c r="BM275" s="214"/>
      <c r="BN275" s="214"/>
      <c r="BO275" s="214"/>
      <c r="BP275" s="214"/>
      <c r="BQ275" s="214"/>
      <c r="BR275" s="214"/>
      <c r="BS275" s="214"/>
      <c r="BT275" s="214"/>
      <c r="BU275" s="214"/>
      <c r="BV275" s="214"/>
      <c r="BW275" s="213"/>
      <c r="BX275" s="213"/>
      <c r="BY275" s="213"/>
      <c r="BZ275" s="225"/>
      <c r="CA275" s="225"/>
      <c r="CB275" s="225"/>
      <c r="CC275" s="225"/>
      <c r="CD275" s="225"/>
      <c r="CE275" s="225"/>
      <c r="CF275" s="225"/>
      <c r="CG275" s="225"/>
      <c r="CH275" s="225"/>
      <c r="CI275" s="225"/>
      <c r="CJ275" s="225"/>
      <c r="CK275" s="225"/>
      <c r="CL275" s="225"/>
      <c r="CM275" s="225"/>
      <c r="CN275" s="225"/>
      <c r="CO275" s="225"/>
      <c r="CP275" s="225"/>
      <c r="CQ275" s="225"/>
      <c r="CR275" s="225"/>
      <c r="CS275" s="221" t="s">
        <v>5490</v>
      </c>
      <c r="CT275" s="225"/>
      <c r="CU275" s="225"/>
      <c r="CV275" s="225"/>
      <c r="CW275" s="225"/>
      <c r="CX275" s="225"/>
      <c r="CY275" s="225"/>
      <c r="CZ275" s="225"/>
      <c r="DA275" s="225"/>
      <c r="DB275" s="225"/>
      <c r="DC275" s="225"/>
      <c r="DD275" s="225"/>
      <c r="DE275" s="225"/>
    </row>
    <row r="276" spans="38:109" hidden="1">
      <c r="AL276" s="219" t="str">
        <f t="shared" si="9"/>
        <v/>
      </c>
      <c r="AM276" s="219" t="str">
        <f t="shared" si="8"/>
        <v/>
      </c>
      <c r="AN276"/>
      <c r="AO276" s="213"/>
      <c r="AP276" s="206">
        <v>274</v>
      </c>
      <c r="AQ276" s="214"/>
      <c r="AR276" s="214"/>
      <c r="AS276" s="214"/>
      <c r="AT276" s="214"/>
      <c r="AU276" s="214"/>
      <c r="AV276" s="214"/>
      <c r="AW276" s="214"/>
      <c r="AX276" s="214"/>
      <c r="AY276" s="214"/>
      <c r="AZ276" s="214"/>
      <c r="BA276" s="214"/>
      <c r="BB276" s="214"/>
      <c r="BC276" s="214"/>
      <c r="BD276" s="214"/>
      <c r="BE276" s="214"/>
      <c r="BF276" s="214"/>
      <c r="BG276" s="214"/>
      <c r="BH276" s="214"/>
      <c r="BI276" s="214"/>
      <c r="BJ276" s="210" t="s">
        <v>5491</v>
      </c>
      <c r="BK276" s="214"/>
      <c r="BL276" s="214"/>
      <c r="BM276" s="214"/>
      <c r="BN276" s="214"/>
      <c r="BO276" s="214"/>
      <c r="BP276" s="214"/>
      <c r="BQ276" s="214"/>
      <c r="BR276" s="214"/>
      <c r="BS276" s="214"/>
      <c r="BT276" s="214"/>
      <c r="BU276" s="214"/>
      <c r="BV276" s="214"/>
      <c r="BW276" s="213"/>
      <c r="BX276" s="213"/>
      <c r="BY276" s="213"/>
      <c r="BZ276" s="225"/>
      <c r="CA276" s="225"/>
      <c r="CB276" s="225"/>
      <c r="CC276" s="225"/>
      <c r="CD276" s="225"/>
      <c r="CE276" s="225"/>
      <c r="CF276" s="225"/>
      <c r="CG276" s="225"/>
      <c r="CH276" s="225"/>
      <c r="CI276" s="225"/>
      <c r="CJ276" s="225"/>
      <c r="CK276" s="225"/>
      <c r="CL276" s="225"/>
      <c r="CM276" s="225"/>
      <c r="CN276" s="225"/>
      <c r="CO276" s="225"/>
      <c r="CP276" s="225"/>
      <c r="CQ276" s="225"/>
      <c r="CR276" s="225"/>
      <c r="CS276" s="221" t="s">
        <v>5492</v>
      </c>
      <c r="CT276" s="225"/>
      <c r="CU276" s="225"/>
      <c r="CV276" s="225"/>
      <c r="CW276" s="225"/>
      <c r="CX276" s="225"/>
      <c r="CY276" s="225"/>
      <c r="CZ276" s="225"/>
      <c r="DA276" s="225"/>
      <c r="DB276" s="225"/>
      <c r="DC276" s="225"/>
      <c r="DD276" s="225"/>
      <c r="DE276" s="225"/>
    </row>
    <row r="277" spans="38:109" hidden="1">
      <c r="AL277" s="219" t="str">
        <f t="shared" si="9"/>
        <v/>
      </c>
      <c r="AM277" s="219" t="str">
        <f t="shared" si="8"/>
        <v/>
      </c>
      <c r="AN277"/>
      <c r="AO277" s="213"/>
      <c r="AP277" s="206">
        <v>275</v>
      </c>
      <c r="AQ277" s="214"/>
      <c r="AR277" s="214"/>
      <c r="AS277" s="214"/>
      <c r="AT277" s="214"/>
      <c r="AU277" s="214"/>
      <c r="AV277" s="214"/>
      <c r="AW277" s="214"/>
      <c r="AX277" s="214"/>
      <c r="AY277" s="214"/>
      <c r="AZ277" s="214"/>
      <c r="BA277" s="214"/>
      <c r="BB277" s="214"/>
      <c r="BC277" s="214"/>
      <c r="BD277" s="214"/>
      <c r="BE277" s="214"/>
      <c r="BF277" s="214"/>
      <c r="BG277" s="214"/>
      <c r="BH277" s="214"/>
      <c r="BI277" s="214"/>
      <c r="BJ277" s="210" t="s">
        <v>5493</v>
      </c>
      <c r="BK277" s="214"/>
      <c r="BL277" s="214"/>
      <c r="BM277" s="214"/>
      <c r="BN277" s="214"/>
      <c r="BO277" s="214"/>
      <c r="BP277" s="214"/>
      <c r="BQ277" s="214"/>
      <c r="BR277" s="214"/>
      <c r="BS277" s="214"/>
      <c r="BT277" s="214"/>
      <c r="BU277" s="214"/>
      <c r="BV277" s="214"/>
      <c r="BW277" s="213"/>
      <c r="BX277" s="213"/>
      <c r="BY277" s="213"/>
      <c r="BZ277" s="225"/>
      <c r="CA277" s="225"/>
      <c r="CB277" s="225"/>
      <c r="CC277" s="225"/>
      <c r="CD277" s="225"/>
      <c r="CE277" s="225"/>
      <c r="CF277" s="225"/>
      <c r="CG277" s="225"/>
      <c r="CH277" s="225"/>
      <c r="CI277" s="225"/>
      <c r="CJ277" s="225"/>
      <c r="CK277" s="225"/>
      <c r="CL277" s="225"/>
      <c r="CM277" s="225"/>
      <c r="CN277" s="225"/>
      <c r="CO277" s="225"/>
      <c r="CP277" s="225"/>
      <c r="CQ277" s="225"/>
      <c r="CR277" s="225"/>
      <c r="CS277" s="221" t="s">
        <v>5494</v>
      </c>
      <c r="CT277" s="225"/>
      <c r="CU277" s="225"/>
      <c r="CV277" s="225"/>
      <c r="CW277" s="225"/>
      <c r="CX277" s="225"/>
      <c r="CY277" s="225"/>
      <c r="CZ277" s="225"/>
      <c r="DA277" s="225"/>
      <c r="DB277" s="225"/>
      <c r="DC277" s="225"/>
      <c r="DD277" s="225"/>
      <c r="DE277" s="225"/>
    </row>
    <row r="278" spans="38:109" hidden="1">
      <c r="AL278" s="219" t="str">
        <f t="shared" si="9"/>
        <v/>
      </c>
      <c r="AM278" s="219" t="str">
        <f t="shared" si="8"/>
        <v/>
      </c>
      <c r="AN278"/>
      <c r="AO278" s="213"/>
      <c r="AP278" s="206">
        <v>276</v>
      </c>
      <c r="AQ278" s="214"/>
      <c r="AR278" s="214"/>
      <c r="AS278" s="214"/>
      <c r="AT278" s="214"/>
      <c r="AU278" s="214"/>
      <c r="AV278" s="214"/>
      <c r="AW278" s="214"/>
      <c r="AX278" s="214"/>
      <c r="AY278" s="214"/>
      <c r="AZ278" s="214"/>
      <c r="BA278" s="214"/>
      <c r="BB278" s="214"/>
      <c r="BC278" s="214"/>
      <c r="BD278" s="214"/>
      <c r="BE278" s="214"/>
      <c r="BF278" s="214"/>
      <c r="BG278" s="214"/>
      <c r="BH278" s="214"/>
      <c r="BI278" s="214"/>
      <c r="BJ278" s="210" t="s">
        <v>5495</v>
      </c>
      <c r="BK278" s="214"/>
      <c r="BL278" s="214"/>
      <c r="BM278" s="214"/>
      <c r="BN278" s="214"/>
      <c r="BO278" s="214"/>
      <c r="BP278" s="214"/>
      <c r="BQ278" s="214"/>
      <c r="BR278" s="214"/>
      <c r="BS278" s="214"/>
      <c r="BT278" s="214"/>
      <c r="BU278" s="214"/>
      <c r="BV278" s="214"/>
      <c r="BW278" s="213"/>
      <c r="BX278" s="213"/>
      <c r="BY278" s="213"/>
      <c r="BZ278" s="225"/>
      <c r="CA278" s="225"/>
      <c r="CB278" s="225"/>
      <c r="CC278" s="225"/>
      <c r="CD278" s="225"/>
      <c r="CE278" s="225"/>
      <c r="CF278" s="225"/>
      <c r="CG278" s="225"/>
      <c r="CH278" s="225"/>
      <c r="CI278" s="225"/>
      <c r="CJ278" s="225"/>
      <c r="CK278" s="225"/>
      <c r="CL278" s="225"/>
      <c r="CM278" s="225"/>
      <c r="CN278" s="225"/>
      <c r="CO278" s="225"/>
      <c r="CP278" s="225"/>
      <c r="CQ278" s="225"/>
      <c r="CR278" s="225"/>
      <c r="CS278" s="221" t="s">
        <v>5496</v>
      </c>
      <c r="CT278" s="225"/>
      <c r="CU278" s="225"/>
      <c r="CV278" s="225"/>
      <c r="CW278" s="225"/>
      <c r="CX278" s="225"/>
      <c r="CY278" s="225"/>
      <c r="CZ278" s="225"/>
      <c r="DA278" s="225"/>
      <c r="DB278" s="225"/>
      <c r="DC278" s="225"/>
      <c r="DD278" s="225"/>
      <c r="DE278" s="225"/>
    </row>
    <row r="279" spans="38:109" hidden="1">
      <c r="AL279" s="219" t="str">
        <f t="shared" si="9"/>
        <v/>
      </c>
      <c r="AM279" s="219" t="str">
        <f t="shared" si="8"/>
        <v/>
      </c>
      <c r="AN279"/>
      <c r="AO279" s="213"/>
      <c r="AP279" s="206">
        <v>277</v>
      </c>
      <c r="AQ279" s="214"/>
      <c r="AR279" s="214"/>
      <c r="AS279" s="214"/>
      <c r="AT279" s="214"/>
      <c r="AU279" s="214"/>
      <c r="AV279" s="214"/>
      <c r="AW279" s="214"/>
      <c r="AX279" s="214"/>
      <c r="AY279" s="214"/>
      <c r="AZ279" s="214"/>
      <c r="BA279" s="214"/>
      <c r="BB279" s="214"/>
      <c r="BC279" s="214"/>
      <c r="BD279" s="214"/>
      <c r="BE279" s="214"/>
      <c r="BF279" s="214"/>
      <c r="BG279" s="214"/>
      <c r="BH279" s="214"/>
      <c r="BI279" s="214"/>
      <c r="BJ279" s="210" t="s">
        <v>5497</v>
      </c>
      <c r="BK279" s="214"/>
      <c r="BL279" s="214"/>
      <c r="BM279" s="214"/>
      <c r="BN279" s="214"/>
      <c r="BO279" s="214"/>
      <c r="BP279" s="214"/>
      <c r="BQ279" s="214"/>
      <c r="BR279" s="214"/>
      <c r="BS279" s="214"/>
      <c r="BT279" s="214"/>
      <c r="BU279" s="214"/>
      <c r="BV279" s="214"/>
      <c r="BW279" s="213"/>
      <c r="BX279" s="213"/>
      <c r="BY279" s="213"/>
      <c r="BZ279" s="225"/>
      <c r="CA279" s="225"/>
      <c r="CB279" s="225"/>
      <c r="CC279" s="225"/>
      <c r="CD279" s="225"/>
      <c r="CE279" s="225"/>
      <c r="CF279" s="225"/>
      <c r="CG279" s="225"/>
      <c r="CH279" s="225"/>
      <c r="CI279" s="225"/>
      <c r="CJ279" s="225"/>
      <c r="CK279" s="225"/>
      <c r="CL279" s="225"/>
      <c r="CM279" s="225"/>
      <c r="CN279" s="225"/>
      <c r="CO279" s="225"/>
      <c r="CP279" s="225"/>
      <c r="CQ279" s="225"/>
      <c r="CR279" s="225"/>
      <c r="CS279" s="221" t="s">
        <v>5498</v>
      </c>
      <c r="CT279" s="225"/>
      <c r="CU279" s="225"/>
      <c r="CV279" s="225"/>
      <c r="CW279" s="225"/>
      <c r="CX279" s="225"/>
      <c r="CY279" s="225"/>
      <c r="CZ279" s="225"/>
      <c r="DA279" s="225"/>
      <c r="DB279" s="225"/>
      <c r="DC279" s="225"/>
      <c r="DD279" s="225"/>
      <c r="DE279" s="225"/>
    </row>
    <row r="280" spans="38:109" hidden="1">
      <c r="AL280" s="219" t="str">
        <f t="shared" si="9"/>
        <v/>
      </c>
      <c r="AM280" s="219" t="str">
        <f t="shared" si="8"/>
        <v/>
      </c>
      <c r="AN280"/>
      <c r="AO280" s="213"/>
      <c r="AP280" s="206">
        <v>278</v>
      </c>
      <c r="AQ280" s="214"/>
      <c r="AR280" s="214"/>
      <c r="AS280" s="214"/>
      <c r="AT280" s="214"/>
      <c r="AU280" s="214"/>
      <c r="AV280" s="214"/>
      <c r="AW280" s="214"/>
      <c r="AX280" s="214"/>
      <c r="AY280" s="214"/>
      <c r="AZ280" s="214"/>
      <c r="BA280" s="214"/>
      <c r="BB280" s="214"/>
      <c r="BC280" s="214"/>
      <c r="BD280" s="214"/>
      <c r="BE280" s="214"/>
      <c r="BF280" s="214"/>
      <c r="BG280" s="214"/>
      <c r="BH280" s="214"/>
      <c r="BI280" s="214"/>
      <c r="BJ280" s="210" t="s">
        <v>5499</v>
      </c>
      <c r="BK280" s="214"/>
      <c r="BL280" s="214"/>
      <c r="BM280" s="214"/>
      <c r="BN280" s="214"/>
      <c r="BO280" s="214"/>
      <c r="BP280" s="214"/>
      <c r="BQ280" s="214"/>
      <c r="BR280" s="214"/>
      <c r="BS280" s="214"/>
      <c r="BT280" s="214"/>
      <c r="BU280" s="214"/>
      <c r="BV280" s="214"/>
      <c r="BW280" s="213"/>
      <c r="BX280" s="213"/>
      <c r="BY280" s="213"/>
      <c r="BZ280" s="225"/>
      <c r="CA280" s="225"/>
      <c r="CB280" s="225"/>
      <c r="CC280" s="225"/>
      <c r="CD280" s="225"/>
      <c r="CE280" s="225"/>
      <c r="CF280" s="225"/>
      <c r="CG280" s="225"/>
      <c r="CH280" s="225"/>
      <c r="CI280" s="225"/>
      <c r="CJ280" s="225"/>
      <c r="CK280" s="225"/>
      <c r="CL280" s="225"/>
      <c r="CM280" s="225"/>
      <c r="CN280" s="225"/>
      <c r="CO280" s="225"/>
      <c r="CP280" s="225"/>
      <c r="CQ280" s="225"/>
      <c r="CR280" s="225"/>
      <c r="CS280" s="221" t="s">
        <v>5500</v>
      </c>
      <c r="CT280" s="225"/>
      <c r="CU280" s="225"/>
      <c r="CV280" s="225"/>
      <c r="CW280" s="225"/>
      <c r="CX280" s="225"/>
      <c r="CY280" s="225"/>
      <c r="CZ280" s="225"/>
      <c r="DA280" s="225"/>
      <c r="DB280" s="225"/>
      <c r="DC280" s="225"/>
      <c r="DD280" s="225"/>
      <c r="DE280" s="225"/>
    </row>
    <row r="281" spans="38:109" hidden="1">
      <c r="AL281" s="219" t="str">
        <f t="shared" si="9"/>
        <v/>
      </c>
      <c r="AM281" s="219" t="str">
        <f t="shared" si="8"/>
        <v/>
      </c>
      <c r="AN281"/>
      <c r="AO281" s="213"/>
      <c r="AP281" s="206">
        <v>279</v>
      </c>
      <c r="AQ281" s="214"/>
      <c r="AR281" s="214"/>
      <c r="AS281" s="214"/>
      <c r="AT281" s="214"/>
      <c r="AU281" s="214"/>
      <c r="AV281" s="214"/>
      <c r="AW281" s="214"/>
      <c r="AX281" s="214"/>
      <c r="AY281" s="214"/>
      <c r="AZ281" s="214"/>
      <c r="BA281" s="214"/>
      <c r="BB281" s="214"/>
      <c r="BC281" s="214"/>
      <c r="BD281" s="214"/>
      <c r="BE281" s="214"/>
      <c r="BF281" s="214"/>
      <c r="BG281" s="214"/>
      <c r="BH281" s="214"/>
      <c r="BI281" s="214"/>
      <c r="BJ281" s="210" t="s">
        <v>5501</v>
      </c>
      <c r="BK281" s="214"/>
      <c r="BL281" s="214"/>
      <c r="BM281" s="214"/>
      <c r="BN281" s="214"/>
      <c r="BO281" s="214"/>
      <c r="BP281" s="214"/>
      <c r="BQ281" s="214"/>
      <c r="BR281" s="214"/>
      <c r="BS281" s="214"/>
      <c r="BT281" s="214"/>
      <c r="BU281" s="214"/>
      <c r="BV281" s="214"/>
      <c r="BW281" s="213"/>
      <c r="BX281" s="213"/>
      <c r="BY281" s="213"/>
      <c r="BZ281" s="225"/>
      <c r="CA281" s="225"/>
      <c r="CB281" s="225"/>
      <c r="CC281" s="225"/>
      <c r="CD281" s="225"/>
      <c r="CE281" s="225"/>
      <c r="CF281" s="225"/>
      <c r="CG281" s="225"/>
      <c r="CH281" s="225"/>
      <c r="CI281" s="225"/>
      <c r="CJ281" s="225"/>
      <c r="CK281" s="225"/>
      <c r="CL281" s="225"/>
      <c r="CM281" s="225"/>
      <c r="CN281" s="225"/>
      <c r="CO281" s="225"/>
      <c r="CP281" s="225"/>
      <c r="CQ281" s="225"/>
      <c r="CR281" s="225"/>
      <c r="CS281" s="221" t="s">
        <v>5502</v>
      </c>
      <c r="CT281" s="225"/>
      <c r="CU281" s="225"/>
      <c r="CV281" s="225"/>
      <c r="CW281" s="225"/>
      <c r="CX281" s="225"/>
      <c r="CY281" s="225"/>
      <c r="CZ281" s="225"/>
      <c r="DA281" s="225"/>
      <c r="DB281" s="225"/>
      <c r="DC281" s="225"/>
      <c r="DD281" s="225"/>
      <c r="DE281" s="225"/>
    </row>
    <row r="282" spans="38:109" hidden="1">
      <c r="AL282" s="219" t="str">
        <f t="shared" si="9"/>
        <v/>
      </c>
      <c r="AM282" s="219" t="str">
        <f t="shared" si="8"/>
        <v/>
      </c>
      <c r="AN282"/>
      <c r="AO282" s="213"/>
      <c r="AP282" s="206">
        <v>280</v>
      </c>
      <c r="AQ282" s="214"/>
      <c r="AR282" s="214"/>
      <c r="AS282" s="214"/>
      <c r="AT282" s="214"/>
      <c r="AU282" s="214"/>
      <c r="AV282" s="214"/>
      <c r="AW282" s="214"/>
      <c r="AX282" s="214"/>
      <c r="AY282" s="214"/>
      <c r="AZ282" s="214"/>
      <c r="BA282" s="214"/>
      <c r="BB282" s="214"/>
      <c r="BC282" s="214"/>
      <c r="BD282" s="214"/>
      <c r="BE282" s="214"/>
      <c r="BF282" s="214"/>
      <c r="BG282" s="214"/>
      <c r="BH282" s="214"/>
      <c r="BI282" s="214"/>
      <c r="BJ282" s="210" t="s">
        <v>5503</v>
      </c>
      <c r="BK282" s="214"/>
      <c r="BL282" s="214"/>
      <c r="BM282" s="214"/>
      <c r="BN282" s="214"/>
      <c r="BO282" s="214"/>
      <c r="BP282" s="214"/>
      <c r="BQ282" s="214"/>
      <c r="BR282" s="214"/>
      <c r="BS282" s="214"/>
      <c r="BT282" s="214"/>
      <c r="BU282" s="214"/>
      <c r="BV282" s="214"/>
      <c r="BW282" s="213"/>
      <c r="BX282" s="213"/>
      <c r="BY282" s="213"/>
      <c r="BZ282" s="225"/>
      <c r="CA282" s="225"/>
      <c r="CB282" s="225"/>
      <c r="CC282" s="225"/>
      <c r="CD282" s="225"/>
      <c r="CE282" s="225"/>
      <c r="CF282" s="225"/>
      <c r="CG282" s="225"/>
      <c r="CH282" s="225"/>
      <c r="CI282" s="225"/>
      <c r="CJ282" s="225"/>
      <c r="CK282" s="225"/>
      <c r="CL282" s="225"/>
      <c r="CM282" s="225"/>
      <c r="CN282" s="225"/>
      <c r="CO282" s="225"/>
      <c r="CP282" s="225"/>
      <c r="CQ282" s="225"/>
      <c r="CR282" s="225"/>
      <c r="CS282" s="221" t="s">
        <v>5504</v>
      </c>
      <c r="CT282" s="225"/>
      <c r="CU282" s="225"/>
      <c r="CV282" s="225"/>
      <c r="CW282" s="225"/>
      <c r="CX282" s="225"/>
      <c r="CY282" s="225"/>
      <c r="CZ282" s="225"/>
      <c r="DA282" s="225"/>
      <c r="DB282" s="225"/>
      <c r="DC282" s="225"/>
      <c r="DD282" s="225"/>
      <c r="DE282" s="225"/>
    </row>
    <row r="283" spans="38:109" hidden="1">
      <c r="AL283" s="219" t="str">
        <f t="shared" si="9"/>
        <v/>
      </c>
      <c r="AM283" s="219" t="str">
        <f t="shared" si="8"/>
        <v/>
      </c>
      <c r="AN283"/>
      <c r="AO283" s="213"/>
      <c r="AP283" s="206">
        <v>281</v>
      </c>
      <c r="AQ283" s="214"/>
      <c r="AR283" s="214"/>
      <c r="AS283" s="214"/>
      <c r="AT283" s="214"/>
      <c r="AU283" s="214"/>
      <c r="AV283" s="214"/>
      <c r="AW283" s="214"/>
      <c r="AX283" s="214"/>
      <c r="AY283" s="214"/>
      <c r="AZ283" s="214"/>
      <c r="BA283" s="214"/>
      <c r="BB283" s="214"/>
      <c r="BC283" s="214"/>
      <c r="BD283" s="214"/>
      <c r="BE283" s="214"/>
      <c r="BF283" s="214"/>
      <c r="BG283" s="214"/>
      <c r="BH283" s="214"/>
      <c r="BI283" s="214"/>
      <c r="BJ283" s="210" t="s">
        <v>5505</v>
      </c>
      <c r="BK283" s="214"/>
      <c r="BL283" s="214"/>
      <c r="BM283" s="214"/>
      <c r="BN283" s="214"/>
      <c r="BO283" s="214"/>
      <c r="BP283" s="214"/>
      <c r="BQ283" s="214"/>
      <c r="BR283" s="214"/>
      <c r="BS283" s="214"/>
      <c r="BT283" s="214"/>
      <c r="BU283" s="214"/>
      <c r="BV283" s="214"/>
      <c r="BW283" s="213"/>
      <c r="BX283" s="213"/>
      <c r="BY283" s="213"/>
      <c r="BZ283" s="225"/>
      <c r="CA283" s="225"/>
      <c r="CB283" s="225"/>
      <c r="CC283" s="225"/>
      <c r="CD283" s="225"/>
      <c r="CE283" s="225"/>
      <c r="CF283" s="225"/>
      <c r="CG283" s="225"/>
      <c r="CH283" s="225"/>
      <c r="CI283" s="225"/>
      <c r="CJ283" s="225"/>
      <c r="CK283" s="225"/>
      <c r="CL283" s="225"/>
      <c r="CM283" s="225"/>
      <c r="CN283" s="225"/>
      <c r="CO283" s="225"/>
      <c r="CP283" s="225"/>
      <c r="CQ283" s="225"/>
      <c r="CR283" s="225"/>
      <c r="CS283" s="221" t="s">
        <v>5506</v>
      </c>
      <c r="CT283" s="225"/>
      <c r="CU283" s="225"/>
      <c r="CV283" s="225"/>
      <c r="CW283" s="225"/>
      <c r="CX283" s="225"/>
      <c r="CY283" s="225"/>
      <c r="CZ283" s="225"/>
      <c r="DA283" s="225"/>
      <c r="DB283" s="225"/>
      <c r="DC283" s="225"/>
      <c r="DD283" s="225"/>
      <c r="DE283" s="225"/>
    </row>
    <row r="284" spans="38:109" hidden="1">
      <c r="AL284" s="219" t="str">
        <f t="shared" si="9"/>
        <v/>
      </c>
      <c r="AM284" s="219" t="str">
        <f t="shared" si="8"/>
        <v/>
      </c>
      <c r="AN284"/>
      <c r="AO284" s="213"/>
      <c r="AP284" s="206">
        <v>282</v>
      </c>
      <c r="AQ284" s="214"/>
      <c r="AR284" s="214"/>
      <c r="AS284" s="214"/>
      <c r="AT284" s="214"/>
      <c r="AU284" s="214"/>
      <c r="AV284" s="214"/>
      <c r="AW284" s="214"/>
      <c r="AX284" s="214"/>
      <c r="AY284" s="214"/>
      <c r="AZ284" s="214"/>
      <c r="BA284" s="214"/>
      <c r="BB284" s="214"/>
      <c r="BC284" s="214"/>
      <c r="BD284" s="214"/>
      <c r="BE284" s="214"/>
      <c r="BF284" s="214"/>
      <c r="BG284" s="214"/>
      <c r="BH284" s="214"/>
      <c r="BI284" s="214"/>
      <c r="BJ284" s="210" t="s">
        <v>5507</v>
      </c>
      <c r="BK284" s="214"/>
      <c r="BL284" s="214"/>
      <c r="BM284" s="214"/>
      <c r="BN284" s="214"/>
      <c r="BO284" s="214"/>
      <c r="BP284" s="214"/>
      <c r="BQ284" s="214"/>
      <c r="BR284" s="214"/>
      <c r="BS284" s="214"/>
      <c r="BT284" s="214"/>
      <c r="BU284" s="214"/>
      <c r="BV284" s="214"/>
      <c r="BW284" s="213"/>
      <c r="BX284" s="213"/>
      <c r="BY284" s="213"/>
      <c r="BZ284" s="225"/>
      <c r="CA284" s="225"/>
      <c r="CB284" s="225"/>
      <c r="CC284" s="225"/>
      <c r="CD284" s="225"/>
      <c r="CE284" s="225"/>
      <c r="CF284" s="225"/>
      <c r="CG284" s="225"/>
      <c r="CH284" s="225"/>
      <c r="CI284" s="225"/>
      <c r="CJ284" s="225"/>
      <c r="CK284" s="225"/>
      <c r="CL284" s="225"/>
      <c r="CM284" s="225"/>
      <c r="CN284" s="225"/>
      <c r="CO284" s="225"/>
      <c r="CP284" s="225"/>
      <c r="CQ284" s="225"/>
      <c r="CR284" s="225"/>
      <c r="CS284" s="221" t="s">
        <v>5508</v>
      </c>
      <c r="CT284" s="225"/>
      <c r="CU284" s="225"/>
      <c r="CV284" s="225"/>
      <c r="CW284" s="225"/>
      <c r="CX284" s="225"/>
      <c r="CY284" s="225"/>
      <c r="CZ284" s="225"/>
      <c r="DA284" s="225"/>
      <c r="DB284" s="225"/>
      <c r="DC284" s="225"/>
      <c r="DD284" s="225"/>
      <c r="DE284" s="225"/>
    </row>
    <row r="285" spans="38:109" hidden="1">
      <c r="AL285" s="219" t="str">
        <f t="shared" si="9"/>
        <v/>
      </c>
      <c r="AM285" s="219" t="str">
        <f t="shared" si="8"/>
        <v/>
      </c>
      <c r="AN285"/>
      <c r="AO285" s="213"/>
      <c r="AP285" s="206">
        <v>283</v>
      </c>
      <c r="AQ285" s="214"/>
      <c r="AR285" s="214"/>
      <c r="AS285" s="214"/>
      <c r="AT285" s="214"/>
      <c r="AU285" s="214"/>
      <c r="AV285" s="214"/>
      <c r="AW285" s="214"/>
      <c r="AX285" s="214"/>
      <c r="AY285" s="214"/>
      <c r="AZ285" s="214"/>
      <c r="BA285" s="214"/>
      <c r="BB285" s="214"/>
      <c r="BC285" s="214"/>
      <c r="BD285" s="214"/>
      <c r="BE285" s="214"/>
      <c r="BF285" s="214"/>
      <c r="BG285" s="214"/>
      <c r="BH285" s="214"/>
      <c r="BI285" s="214"/>
      <c r="BJ285" s="210" t="s">
        <v>5509</v>
      </c>
      <c r="BK285" s="214"/>
      <c r="BL285" s="214"/>
      <c r="BM285" s="214"/>
      <c r="BN285" s="214"/>
      <c r="BO285" s="214"/>
      <c r="BP285" s="214"/>
      <c r="BQ285" s="214"/>
      <c r="BR285" s="214"/>
      <c r="BS285" s="214"/>
      <c r="BT285" s="214"/>
      <c r="BU285" s="214"/>
      <c r="BV285" s="214"/>
      <c r="BW285" s="213"/>
      <c r="BX285" s="213"/>
      <c r="BY285" s="213"/>
      <c r="BZ285" s="225"/>
      <c r="CA285" s="225"/>
      <c r="CB285" s="225"/>
      <c r="CC285" s="225"/>
      <c r="CD285" s="225"/>
      <c r="CE285" s="225"/>
      <c r="CF285" s="225"/>
      <c r="CG285" s="225"/>
      <c r="CH285" s="225"/>
      <c r="CI285" s="225"/>
      <c r="CJ285" s="225"/>
      <c r="CK285" s="225"/>
      <c r="CL285" s="225"/>
      <c r="CM285" s="225"/>
      <c r="CN285" s="225"/>
      <c r="CO285" s="225"/>
      <c r="CP285" s="225"/>
      <c r="CQ285" s="225"/>
      <c r="CR285" s="225"/>
      <c r="CS285" s="221" t="s">
        <v>5510</v>
      </c>
      <c r="CT285" s="225"/>
      <c r="CU285" s="225"/>
      <c r="CV285" s="225"/>
      <c r="CW285" s="225"/>
      <c r="CX285" s="225"/>
      <c r="CY285" s="225"/>
      <c r="CZ285" s="225"/>
      <c r="DA285" s="225"/>
      <c r="DB285" s="225"/>
      <c r="DC285" s="225"/>
      <c r="DD285" s="225"/>
      <c r="DE285" s="225"/>
    </row>
    <row r="286" spans="38:109" hidden="1">
      <c r="AL286" s="219" t="str">
        <f t="shared" si="9"/>
        <v/>
      </c>
      <c r="AM286" s="219" t="str">
        <f t="shared" si="8"/>
        <v/>
      </c>
      <c r="AN286"/>
      <c r="AO286" s="213"/>
      <c r="AP286" s="206">
        <v>284</v>
      </c>
      <c r="AQ286" s="214"/>
      <c r="AR286" s="214"/>
      <c r="AS286" s="214"/>
      <c r="AT286" s="214"/>
      <c r="AU286" s="214"/>
      <c r="AV286" s="214"/>
      <c r="AW286" s="214"/>
      <c r="AX286" s="214"/>
      <c r="AY286" s="214"/>
      <c r="AZ286" s="214"/>
      <c r="BA286" s="214"/>
      <c r="BB286" s="214"/>
      <c r="BC286" s="214"/>
      <c r="BD286" s="214"/>
      <c r="BE286" s="214"/>
      <c r="BF286" s="214"/>
      <c r="BG286" s="214"/>
      <c r="BH286" s="214"/>
      <c r="BI286" s="214"/>
      <c r="BJ286" s="210" t="s">
        <v>5511</v>
      </c>
      <c r="BK286" s="214"/>
      <c r="BL286" s="214"/>
      <c r="BM286" s="214"/>
      <c r="BN286" s="214"/>
      <c r="BO286" s="214"/>
      <c r="BP286" s="214"/>
      <c r="BQ286" s="214"/>
      <c r="BR286" s="214"/>
      <c r="BS286" s="214"/>
      <c r="BT286" s="214"/>
      <c r="BU286" s="214"/>
      <c r="BV286" s="214"/>
      <c r="BW286" s="213"/>
      <c r="BX286" s="213"/>
      <c r="BY286" s="213"/>
      <c r="BZ286" s="225"/>
      <c r="CA286" s="225"/>
      <c r="CB286" s="225"/>
      <c r="CC286" s="225"/>
      <c r="CD286" s="225"/>
      <c r="CE286" s="225"/>
      <c r="CF286" s="225"/>
      <c r="CG286" s="225"/>
      <c r="CH286" s="225"/>
      <c r="CI286" s="225"/>
      <c r="CJ286" s="225"/>
      <c r="CK286" s="225"/>
      <c r="CL286" s="225"/>
      <c r="CM286" s="225"/>
      <c r="CN286" s="225"/>
      <c r="CO286" s="225"/>
      <c r="CP286" s="225"/>
      <c r="CQ286" s="225"/>
      <c r="CR286" s="225"/>
      <c r="CS286" s="221" t="s">
        <v>5512</v>
      </c>
      <c r="CT286" s="225"/>
      <c r="CU286" s="225"/>
      <c r="CV286" s="225"/>
      <c r="CW286" s="225"/>
      <c r="CX286" s="225"/>
      <c r="CY286" s="225"/>
      <c r="CZ286" s="225"/>
      <c r="DA286" s="225"/>
      <c r="DB286" s="225"/>
      <c r="DC286" s="225"/>
      <c r="DD286" s="225"/>
      <c r="DE286" s="225"/>
    </row>
    <row r="287" spans="38:109" hidden="1">
      <c r="AL287" s="219" t="str">
        <f t="shared" si="9"/>
        <v/>
      </c>
      <c r="AM287" s="219" t="str">
        <f t="shared" si="8"/>
        <v/>
      </c>
      <c r="AN287"/>
      <c r="AO287" s="213"/>
      <c r="AP287" s="206">
        <v>285</v>
      </c>
      <c r="AQ287" s="214"/>
      <c r="AR287" s="214"/>
      <c r="AS287" s="214"/>
      <c r="AT287" s="214"/>
      <c r="AU287" s="214"/>
      <c r="AV287" s="214"/>
      <c r="AW287" s="214"/>
      <c r="AX287" s="214"/>
      <c r="AY287" s="214"/>
      <c r="AZ287" s="214"/>
      <c r="BA287" s="214"/>
      <c r="BB287" s="214"/>
      <c r="BC287" s="214"/>
      <c r="BD287" s="214"/>
      <c r="BE287" s="214"/>
      <c r="BF287" s="214"/>
      <c r="BG287" s="214"/>
      <c r="BH287" s="214"/>
      <c r="BI287" s="214"/>
      <c r="BJ287" s="210" t="s">
        <v>5513</v>
      </c>
      <c r="BK287" s="214"/>
      <c r="BL287" s="214"/>
      <c r="BM287" s="214"/>
      <c r="BN287" s="214"/>
      <c r="BO287" s="214"/>
      <c r="BP287" s="214"/>
      <c r="BQ287" s="214"/>
      <c r="BR287" s="214"/>
      <c r="BS287" s="214"/>
      <c r="BT287" s="214"/>
      <c r="BU287" s="214"/>
      <c r="BV287" s="214"/>
      <c r="BW287" s="213"/>
      <c r="BX287" s="213"/>
      <c r="BY287" s="213"/>
      <c r="BZ287" s="225"/>
      <c r="CA287" s="225"/>
      <c r="CB287" s="225"/>
      <c r="CC287" s="225"/>
      <c r="CD287" s="225"/>
      <c r="CE287" s="225"/>
      <c r="CF287" s="225"/>
      <c r="CG287" s="225"/>
      <c r="CH287" s="225"/>
      <c r="CI287" s="225"/>
      <c r="CJ287" s="225"/>
      <c r="CK287" s="225"/>
      <c r="CL287" s="225"/>
      <c r="CM287" s="225"/>
      <c r="CN287" s="225"/>
      <c r="CO287" s="225"/>
      <c r="CP287" s="225"/>
      <c r="CQ287" s="225"/>
      <c r="CR287" s="225"/>
      <c r="CS287" s="221" t="s">
        <v>5514</v>
      </c>
      <c r="CT287" s="225"/>
      <c r="CU287" s="225"/>
      <c r="CV287" s="225"/>
      <c r="CW287" s="225"/>
      <c r="CX287" s="225"/>
      <c r="CY287" s="225"/>
      <c r="CZ287" s="225"/>
      <c r="DA287" s="225"/>
      <c r="DB287" s="225"/>
      <c r="DC287" s="225"/>
      <c r="DD287" s="225"/>
      <c r="DE287" s="225"/>
    </row>
    <row r="288" spans="38:109" hidden="1">
      <c r="AL288" s="219" t="str">
        <f t="shared" si="9"/>
        <v/>
      </c>
      <c r="AM288" s="219" t="str">
        <f t="shared" si="8"/>
        <v/>
      </c>
      <c r="AN288"/>
      <c r="AO288" s="213"/>
      <c r="AP288" s="206">
        <v>286</v>
      </c>
      <c r="AQ288" s="214"/>
      <c r="AR288" s="214"/>
      <c r="AS288" s="214"/>
      <c r="AT288" s="214"/>
      <c r="AU288" s="214"/>
      <c r="AV288" s="214"/>
      <c r="AW288" s="214"/>
      <c r="AX288" s="214"/>
      <c r="AY288" s="214"/>
      <c r="AZ288" s="214"/>
      <c r="BA288" s="214"/>
      <c r="BB288" s="214"/>
      <c r="BC288" s="214"/>
      <c r="BD288" s="214"/>
      <c r="BE288" s="214"/>
      <c r="BF288" s="214"/>
      <c r="BG288" s="214"/>
      <c r="BH288" s="214"/>
      <c r="BI288" s="214"/>
      <c r="BJ288" s="210" t="s">
        <v>5515</v>
      </c>
      <c r="BK288" s="214"/>
      <c r="BL288" s="214"/>
      <c r="BM288" s="214"/>
      <c r="BN288" s="214"/>
      <c r="BO288" s="214"/>
      <c r="BP288" s="214"/>
      <c r="BQ288" s="214"/>
      <c r="BR288" s="214"/>
      <c r="BS288" s="214"/>
      <c r="BT288" s="214"/>
      <c r="BU288" s="214"/>
      <c r="BV288" s="214"/>
      <c r="BW288" s="213"/>
      <c r="BX288" s="213"/>
      <c r="BY288" s="213"/>
      <c r="BZ288" s="225"/>
      <c r="CA288" s="225"/>
      <c r="CB288" s="225"/>
      <c r="CC288" s="225"/>
      <c r="CD288" s="225"/>
      <c r="CE288" s="225"/>
      <c r="CF288" s="225"/>
      <c r="CG288" s="225"/>
      <c r="CH288" s="225"/>
      <c r="CI288" s="225"/>
      <c r="CJ288" s="225"/>
      <c r="CK288" s="225"/>
      <c r="CL288" s="225"/>
      <c r="CM288" s="225"/>
      <c r="CN288" s="225"/>
      <c r="CO288" s="225"/>
      <c r="CP288" s="225"/>
      <c r="CQ288" s="225"/>
      <c r="CR288" s="225"/>
      <c r="CS288" s="221" t="s">
        <v>5516</v>
      </c>
      <c r="CT288" s="225"/>
      <c r="CU288" s="225"/>
      <c r="CV288" s="225"/>
      <c r="CW288" s="225"/>
      <c r="CX288" s="225"/>
      <c r="CY288" s="225"/>
      <c r="CZ288" s="225"/>
      <c r="DA288" s="225"/>
      <c r="DB288" s="225"/>
      <c r="DC288" s="225"/>
      <c r="DD288" s="225"/>
      <c r="DE288" s="225"/>
    </row>
    <row r="289" spans="38:109" hidden="1">
      <c r="AL289" s="219" t="str">
        <f t="shared" si="9"/>
        <v/>
      </c>
      <c r="AM289" s="219" t="str">
        <f t="shared" si="8"/>
        <v/>
      </c>
      <c r="AN289"/>
      <c r="AO289" s="213"/>
      <c r="AP289" s="206">
        <v>287</v>
      </c>
      <c r="AQ289" s="214"/>
      <c r="AR289" s="214"/>
      <c r="AS289" s="214"/>
      <c r="AT289" s="214"/>
      <c r="AU289" s="214"/>
      <c r="AV289" s="214"/>
      <c r="AW289" s="214"/>
      <c r="AX289" s="214"/>
      <c r="AY289" s="214"/>
      <c r="AZ289" s="214"/>
      <c r="BA289" s="214"/>
      <c r="BB289" s="214"/>
      <c r="BC289" s="214"/>
      <c r="BD289" s="214"/>
      <c r="BE289" s="214"/>
      <c r="BF289" s="214"/>
      <c r="BG289" s="214"/>
      <c r="BH289" s="214"/>
      <c r="BI289" s="214"/>
      <c r="BJ289" s="210" t="s">
        <v>5517</v>
      </c>
      <c r="BK289" s="214"/>
      <c r="BL289" s="214"/>
      <c r="BM289" s="214"/>
      <c r="BN289" s="214"/>
      <c r="BO289" s="214"/>
      <c r="BP289" s="214"/>
      <c r="BQ289" s="214"/>
      <c r="BR289" s="214"/>
      <c r="BS289" s="214"/>
      <c r="BT289" s="214"/>
      <c r="BU289" s="214"/>
      <c r="BV289" s="214"/>
      <c r="BW289" s="213"/>
      <c r="BX289" s="213"/>
      <c r="BY289" s="213"/>
      <c r="BZ289" s="225"/>
      <c r="CA289" s="225"/>
      <c r="CB289" s="225"/>
      <c r="CC289" s="225"/>
      <c r="CD289" s="225"/>
      <c r="CE289" s="225"/>
      <c r="CF289" s="225"/>
      <c r="CG289" s="225"/>
      <c r="CH289" s="225"/>
      <c r="CI289" s="225"/>
      <c r="CJ289" s="225"/>
      <c r="CK289" s="225"/>
      <c r="CL289" s="225"/>
      <c r="CM289" s="225"/>
      <c r="CN289" s="225"/>
      <c r="CO289" s="225"/>
      <c r="CP289" s="225"/>
      <c r="CQ289" s="225"/>
      <c r="CR289" s="225"/>
      <c r="CS289" s="221" t="s">
        <v>5518</v>
      </c>
      <c r="CT289" s="225"/>
      <c r="CU289" s="225"/>
      <c r="CV289" s="225"/>
      <c r="CW289" s="225"/>
      <c r="CX289" s="225"/>
      <c r="CY289" s="225"/>
      <c r="CZ289" s="225"/>
      <c r="DA289" s="225"/>
      <c r="DB289" s="225"/>
      <c r="DC289" s="225"/>
      <c r="DD289" s="225"/>
      <c r="DE289" s="225"/>
    </row>
    <row r="290" spans="38:109" hidden="1">
      <c r="AL290" s="219" t="str">
        <f t="shared" si="9"/>
        <v/>
      </c>
      <c r="AM290" s="219" t="str">
        <f t="shared" si="8"/>
        <v/>
      </c>
      <c r="AN290"/>
      <c r="AO290" s="213"/>
      <c r="AP290" s="206">
        <v>288</v>
      </c>
      <c r="AQ290" s="214"/>
      <c r="AR290" s="214"/>
      <c r="AS290" s="214"/>
      <c r="AT290" s="214"/>
      <c r="AU290" s="214"/>
      <c r="AV290" s="214"/>
      <c r="AW290" s="214"/>
      <c r="AX290" s="214"/>
      <c r="AY290" s="214"/>
      <c r="AZ290" s="214"/>
      <c r="BA290" s="214"/>
      <c r="BB290" s="214"/>
      <c r="BC290" s="214"/>
      <c r="BD290" s="214"/>
      <c r="BE290" s="214"/>
      <c r="BF290" s="214"/>
      <c r="BG290" s="214"/>
      <c r="BH290" s="214"/>
      <c r="BI290" s="214"/>
      <c r="BJ290" s="210" t="s">
        <v>5519</v>
      </c>
      <c r="BK290" s="214"/>
      <c r="BL290" s="214"/>
      <c r="BM290" s="214"/>
      <c r="BN290" s="214"/>
      <c r="BO290" s="214"/>
      <c r="BP290" s="214"/>
      <c r="BQ290" s="214"/>
      <c r="BR290" s="214"/>
      <c r="BS290" s="214"/>
      <c r="BT290" s="214"/>
      <c r="BU290" s="214"/>
      <c r="BV290" s="214"/>
      <c r="BW290" s="213"/>
      <c r="BX290" s="213"/>
      <c r="BY290" s="213"/>
      <c r="BZ290" s="225"/>
      <c r="CA290" s="225"/>
      <c r="CB290" s="225"/>
      <c r="CC290" s="225"/>
      <c r="CD290" s="225"/>
      <c r="CE290" s="225"/>
      <c r="CF290" s="225"/>
      <c r="CG290" s="225"/>
      <c r="CH290" s="225"/>
      <c r="CI290" s="225"/>
      <c r="CJ290" s="225"/>
      <c r="CK290" s="225"/>
      <c r="CL290" s="225"/>
      <c r="CM290" s="225"/>
      <c r="CN290" s="225"/>
      <c r="CO290" s="225"/>
      <c r="CP290" s="225"/>
      <c r="CQ290" s="225"/>
      <c r="CR290" s="225"/>
      <c r="CS290" s="221" t="s">
        <v>5520</v>
      </c>
      <c r="CT290" s="225"/>
      <c r="CU290" s="225"/>
      <c r="CV290" s="225"/>
      <c r="CW290" s="225"/>
      <c r="CX290" s="225"/>
      <c r="CY290" s="225"/>
      <c r="CZ290" s="225"/>
      <c r="DA290" s="225"/>
      <c r="DB290" s="225"/>
      <c r="DC290" s="225"/>
      <c r="DD290" s="225"/>
      <c r="DE290" s="225"/>
    </row>
    <row r="291" spans="38:109" hidden="1">
      <c r="AL291" s="219" t="str">
        <f t="shared" si="9"/>
        <v/>
      </c>
      <c r="AM291" s="219" t="str">
        <f t="shared" si="8"/>
        <v/>
      </c>
      <c r="AN291"/>
      <c r="AO291" s="213"/>
      <c r="AP291" s="206">
        <v>289</v>
      </c>
      <c r="AQ291" s="214"/>
      <c r="AR291" s="214"/>
      <c r="AS291" s="214"/>
      <c r="AT291" s="214"/>
      <c r="AU291" s="214"/>
      <c r="AV291" s="214"/>
      <c r="AW291" s="214"/>
      <c r="AX291" s="214"/>
      <c r="AY291" s="214"/>
      <c r="AZ291" s="214"/>
      <c r="BA291" s="214"/>
      <c r="BB291" s="214"/>
      <c r="BC291" s="214"/>
      <c r="BD291" s="214"/>
      <c r="BE291" s="214"/>
      <c r="BF291" s="214"/>
      <c r="BG291" s="214"/>
      <c r="BH291" s="214"/>
      <c r="BI291" s="214"/>
      <c r="BJ291" s="210" t="s">
        <v>5521</v>
      </c>
      <c r="BK291" s="214"/>
      <c r="BL291" s="214"/>
      <c r="BM291" s="214"/>
      <c r="BN291" s="214"/>
      <c r="BO291" s="214"/>
      <c r="BP291" s="214"/>
      <c r="BQ291" s="214"/>
      <c r="BR291" s="214"/>
      <c r="BS291" s="214"/>
      <c r="BT291" s="214"/>
      <c r="BU291" s="214"/>
      <c r="BV291" s="214"/>
      <c r="BW291" s="213"/>
      <c r="BX291" s="213"/>
      <c r="BY291" s="213"/>
      <c r="BZ291" s="225"/>
      <c r="CA291" s="225"/>
      <c r="CB291" s="225"/>
      <c r="CC291" s="225"/>
      <c r="CD291" s="225"/>
      <c r="CE291" s="225"/>
      <c r="CF291" s="225"/>
      <c r="CG291" s="225"/>
      <c r="CH291" s="225"/>
      <c r="CI291" s="225"/>
      <c r="CJ291" s="225"/>
      <c r="CK291" s="225"/>
      <c r="CL291" s="225"/>
      <c r="CM291" s="225"/>
      <c r="CN291" s="225"/>
      <c r="CO291" s="225"/>
      <c r="CP291" s="225"/>
      <c r="CQ291" s="225"/>
      <c r="CR291" s="225"/>
      <c r="CS291" s="221" t="s">
        <v>5522</v>
      </c>
      <c r="CT291" s="225"/>
      <c r="CU291" s="225"/>
      <c r="CV291" s="225"/>
      <c r="CW291" s="225"/>
      <c r="CX291" s="225"/>
      <c r="CY291" s="225"/>
      <c r="CZ291" s="225"/>
      <c r="DA291" s="225"/>
      <c r="DB291" s="225"/>
      <c r="DC291" s="225"/>
      <c r="DD291" s="225"/>
      <c r="DE291" s="225"/>
    </row>
    <row r="292" spans="38:109" hidden="1">
      <c r="AL292" s="219" t="str">
        <f t="shared" si="9"/>
        <v/>
      </c>
      <c r="AM292" s="219" t="str">
        <f t="shared" si="8"/>
        <v/>
      </c>
      <c r="AN292"/>
      <c r="AO292" s="213"/>
      <c r="AP292" s="206">
        <v>290</v>
      </c>
      <c r="AQ292" s="214"/>
      <c r="AR292" s="214"/>
      <c r="AS292" s="214"/>
      <c r="AT292" s="214"/>
      <c r="AU292" s="214"/>
      <c r="AV292" s="214"/>
      <c r="AW292" s="214"/>
      <c r="AX292" s="214"/>
      <c r="AY292" s="214"/>
      <c r="AZ292" s="214"/>
      <c r="BA292" s="214"/>
      <c r="BB292" s="214"/>
      <c r="BC292" s="214"/>
      <c r="BD292" s="214"/>
      <c r="BE292" s="214"/>
      <c r="BF292" s="214"/>
      <c r="BG292" s="214"/>
      <c r="BH292" s="214"/>
      <c r="BI292" s="214"/>
      <c r="BJ292" s="210" t="s">
        <v>5523</v>
      </c>
      <c r="BK292" s="214"/>
      <c r="BL292" s="214"/>
      <c r="BM292" s="214"/>
      <c r="BN292" s="214"/>
      <c r="BO292" s="214"/>
      <c r="BP292" s="214"/>
      <c r="BQ292" s="214"/>
      <c r="BR292" s="214"/>
      <c r="BS292" s="214"/>
      <c r="BT292" s="214"/>
      <c r="BU292" s="214"/>
      <c r="BV292" s="214"/>
      <c r="BW292" s="213"/>
      <c r="BX292" s="213"/>
      <c r="BY292" s="213"/>
      <c r="BZ292" s="225"/>
      <c r="CA292" s="225"/>
      <c r="CB292" s="225"/>
      <c r="CC292" s="225"/>
      <c r="CD292" s="225"/>
      <c r="CE292" s="225"/>
      <c r="CF292" s="225"/>
      <c r="CG292" s="225"/>
      <c r="CH292" s="225"/>
      <c r="CI292" s="225"/>
      <c r="CJ292" s="225"/>
      <c r="CK292" s="225"/>
      <c r="CL292" s="225"/>
      <c r="CM292" s="225"/>
      <c r="CN292" s="225"/>
      <c r="CO292" s="225"/>
      <c r="CP292" s="225"/>
      <c r="CQ292" s="225"/>
      <c r="CR292" s="225"/>
      <c r="CS292" s="221" t="s">
        <v>3023</v>
      </c>
      <c r="CT292" s="225"/>
      <c r="CU292" s="225"/>
      <c r="CV292" s="225"/>
      <c r="CW292" s="225"/>
      <c r="CX292" s="225"/>
      <c r="CY292" s="225"/>
      <c r="CZ292" s="225"/>
      <c r="DA292" s="225"/>
      <c r="DB292" s="225"/>
      <c r="DC292" s="225"/>
      <c r="DD292" s="225"/>
      <c r="DE292" s="225"/>
    </row>
    <row r="293" spans="38:109" hidden="1">
      <c r="AL293" s="219" t="str">
        <f t="shared" si="9"/>
        <v/>
      </c>
      <c r="AM293" s="219" t="str">
        <f t="shared" si="8"/>
        <v/>
      </c>
      <c r="AN293"/>
      <c r="AO293" s="213"/>
      <c r="AP293" s="206">
        <v>291</v>
      </c>
      <c r="AQ293" s="214"/>
      <c r="AR293" s="214"/>
      <c r="AS293" s="214"/>
      <c r="AT293" s="214"/>
      <c r="AU293" s="214"/>
      <c r="AV293" s="214"/>
      <c r="AW293" s="214"/>
      <c r="AX293" s="214"/>
      <c r="AY293" s="214"/>
      <c r="AZ293" s="214"/>
      <c r="BA293" s="214"/>
      <c r="BB293" s="214"/>
      <c r="BC293" s="214"/>
      <c r="BD293" s="214"/>
      <c r="BE293" s="214"/>
      <c r="BF293" s="214"/>
      <c r="BG293" s="214"/>
      <c r="BH293" s="214"/>
      <c r="BI293" s="214"/>
      <c r="BJ293" s="210" t="s">
        <v>5524</v>
      </c>
      <c r="BK293" s="214"/>
      <c r="BL293" s="214"/>
      <c r="BM293" s="214"/>
      <c r="BN293" s="214"/>
      <c r="BO293" s="214"/>
      <c r="BP293" s="214"/>
      <c r="BQ293" s="214"/>
      <c r="BR293" s="214"/>
      <c r="BS293" s="214"/>
      <c r="BT293" s="214"/>
      <c r="BU293" s="214"/>
      <c r="BV293" s="214"/>
      <c r="BW293" s="213"/>
      <c r="BX293" s="213"/>
      <c r="BY293" s="213"/>
      <c r="BZ293" s="225"/>
      <c r="CA293" s="225"/>
      <c r="CB293" s="225"/>
      <c r="CC293" s="225"/>
      <c r="CD293" s="225"/>
      <c r="CE293" s="225"/>
      <c r="CF293" s="225"/>
      <c r="CG293" s="225"/>
      <c r="CH293" s="225"/>
      <c r="CI293" s="225"/>
      <c r="CJ293" s="225"/>
      <c r="CK293" s="225"/>
      <c r="CL293" s="225"/>
      <c r="CM293" s="225"/>
      <c r="CN293" s="225"/>
      <c r="CO293" s="225"/>
      <c r="CP293" s="225"/>
      <c r="CQ293" s="225"/>
      <c r="CR293" s="225"/>
      <c r="CS293" s="221" t="s">
        <v>5525</v>
      </c>
      <c r="CT293" s="225"/>
      <c r="CU293" s="225"/>
      <c r="CV293" s="225"/>
      <c r="CW293" s="225"/>
      <c r="CX293" s="225"/>
      <c r="CY293" s="225"/>
      <c r="CZ293" s="225"/>
      <c r="DA293" s="225"/>
      <c r="DB293" s="225"/>
      <c r="DC293" s="225"/>
      <c r="DD293" s="225"/>
      <c r="DE293" s="225"/>
    </row>
    <row r="294" spans="38:109" hidden="1">
      <c r="AL294" s="219" t="str">
        <f t="shared" si="9"/>
        <v/>
      </c>
      <c r="AM294" s="219" t="str">
        <f t="shared" si="8"/>
        <v/>
      </c>
      <c r="AN294"/>
      <c r="AO294" s="213"/>
      <c r="AP294" s="206">
        <v>292</v>
      </c>
      <c r="AQ294" s="214"/>
      <c r="AR294" s="214"/>
      <c r="AS294" s="214"/>
      <c r="AT294" s="214"/>
      <c r="AU294" s="214"/>
      <c r="AV294" s="214"/>
      <c r="AW294" s="214"/>
      <c r="AX294" s="214"/>
      <c r="AY294" s="214"/>
      <c r="AZ294" s="214"/>
      <c r="BA294" s="214"/>
      <c r="BB294" s="214"/>
      <c r="BC294" s="214"/>
      <c r="BD294" s="214"/>
      <c r="BE294" s="214"/>
      <c r="BF294" s="214"/>
      <c r="BG294" s="214"/>
      <c r="BH294" s="214"/>
      <c r="BI294" s="214"/>
      <c r="BJ294" s="210" t="s">
        <v>5526</v>
      </c>
      <c r="BK294" s="214"/>
      <c r="BL294" s="214"/>
      <c r="BM294" s="214"/>
      <c r="BN294" s="214"/>
      <c r="BO294" s="214"/>
      <c r="BP294" s="214"/>
      <c r="BQ294" s="214"/>
      <c r="BR294" s="214"/>
      <c r="BS294" s="214"/>
      <c r="BT294" s="214"/>
      <c r="BU294" s="214"/>
      <c r="BV294" s="214"/>
      <c r="BW294" s="213"/>
      <c r="BX294" s="213"/>
      <c r="BY294" s="213"/>
      <c r="BZ294" s="225"/>
      <c r="CA294" s="225"/>
      <c r="CB294" s="225"/>
      <c r="CC294" s="225"/>
      <c r="CD294" s="225"/>
      <c r="CE294" s="225"/>
      <c r="CF294" s="225"/>
      <c r="CG294" s="225"/>
      <c r="CH294" s="225"/>
      <c r="CI294" s="225"/>
      <c r="CJ294" s="225"/>
      <c r="CK294" s="225"/>
      <c r="CL294" s="225"/>
      <c r="CM294" s="225"/>
      <c r="CN294" s="225"/>
      <c r="CO294" s="225"/>
      <c r="CP294" s="225"/>
      <c r="CQ294" s="225"/>
      <c r="CR294" s="225"/>
      <c r="CS294" s="221" t="s">
        <v>5527</v>
      </c>
      <c r="CT294" s="225"/>
      <c r="CU294" s="225"/>
      <c r="CV294" s="225"/>
      <c r="CW294" s="225"/>
      <c r="CX294" s="225"/>
      <c r="CY294" s="225"/>
      <c r="CZ294" s="225"/>
      <c r="DA294" s="225"/>
      <c r="DB294" s="225"/>
      <c r="DC294" s="225"/>
      <c r="DD294" s="225"/>
      <c r="DE294" s="225"/>
    </row>
    <row r="295" spans="38:109" hidden="1">
      <c r="AL295" s="219" t="str">
        <f t="shared" si="9"/>
        <v/>
      </c>
      <c r="AM295" s="219" t="str">
        <f t="shared" si="8"/>
        <v/>
      </c>
      <c r="AN295"/>
      <c r="AO295" s="213"/>
      <c r="AP295" s="206">
        <v>293</v>
      </c>
      <c r="AQ295" s="214"/>
      <c r="AR295" s="214"/>
      <c r="AS295" s="214"/>
      <c r="AT295" s="214"/>
      <c r="AU295" s="214"/>
      <c r="AV295" s="214"/>
      <c r="AW295" s="214"/>
      <c r="AX295" s="214"/>
      <c r="AY295" s="214"/>
      <c r="AZ295" s="214"/>
      <c r="BA295" s="214"/>
      <c r="BB295" s="214"/>
      <c r="BC295" s="214"/>
      <c r="BD295" s="214"/>
      <c r="BE295" s="214"/>
      <c r="BF295" s="214"/>
      <c r="BG295" s="214"/>
      <c r="BH295" s="214"/>
      <c r="BI295" s="214"/>
      <c r="BJ295" s="210" t="s">
        <v>5528</v>
      </c>
      <c r="BK295" s="214"/>
      <c r="BL295" s="214"/>
      <c r="BM295" s="214"/>
      <c r="BN295" s="214"/>
      <c r="BO295" s="214"/>
      <c r="BP295" s="214"/>
      <c r="BQ295" s="214"/>
      <c r="BR295" s="214"/>
      <c r="BS295" s="214"/>
      <c r="BT295" s="214"/>
      <c r="BU295" s="214"/>
      <c r="BV295" s="214"/>
      <c r="BW295" s="213"/>
      <c r="BX295" s="213"/>
      <c r="BY295" s="213"/>
      <c r="BZ295" s="225"/>
      <c r="CA295" s="225"/>
      <c r="CB295" s="225"/>
      <c r="CC295" s="225"/>
      <c r="CD295" s="225"/>
      <c r="CE295" s="225"/>
      <c r="CF295" s="225"/>
      <c r="CG295" s="225"/>
      <c r="CH295" s="225"/>
      <c r="CI295" s="225"/>
      <c r="CJ295" s="225"/>
      <c r="CK295" s="225"/>
      <c r="CL295" s="225"/>
      <c r="CM295" s="225"/>
      <c r="CN295" s="225"/>
      <c r="CO295" s="225"/>
      <c r="CP295" s="225"/>
      <c r="CQ295" s="225"/>
      <c r="CR295" s="225"/>
      <c r="CS295" s="221" t="s">
        <v>5529</v>
      </c>
      <c r="CT295" s="225"/>
      <c r="CU295" s="225"/>
      <c r="CV295" s="225"/>
      <c r="CW295" s="225"/>
      <c r="CX295" s="225"/>
      <c r="CY295" s="225"/>
      <c r="CZ295" s="225"/>
      <c r="DA295" s="225"/>
      <c r="DB295" s="225"/>
      <c r="DC295" s="225"/>
      <c r="DD295" s="225"/>
      <c r="DE295" s="225"/>
    </row>
    <row r="296" spans="38:109" hidden="1">
      <c r="AL296" s="219" t="str">
        <f t="shared" si="9"/>
        <v/>
      </c>
      <c r="AM296" s="219" t="str">
        <f t="shared" si="8"/>
        <v/>
      </c>
      <c r="AN296"/>
      <c r="AO296" s="213"/>
      <c r="AP296" s="206">
        <v>294</v>
      </c>
      <c r="AQ296" s="214"/>
      <c r="AR296" s="214"/>
      <c r="AS296" s="214"/>
      <c r="AT296" s="214"/>
      <c r="AU296" s="214"/>
      <c r="AV296" s="214"/>
      <c r="AW296" s="214"/>
      <c r="AX296" s="214"/>
      <c r="AY296" s="214"/>
      <c r="AZ296" s="214"/>
      <c r="BA296" s="214"/>
      <c r="BB296" s="214"/>
      <c r="BC296" s="214"/>
      <c r="BD296" s="214"/>
      <c r="BE296" s="214"/>
      <c r="BF296" s="214"/>
      <c r="BG296" s="214"/>
      <c r="BH296" s="214"/>
      <c r="BI296" s="214"/>
      <c r="BJ296" s="210" t="s">
        <v>5530</v>
      </c>
      <c r="BK296" s="214"/>
      <c r="BL296" s="214"/>
      <c r="BM296" s="214"/>
      <c r="BN296" s="214"/>
      <c r="BO296" s="214"/>
      <c r="BP296" s="214"/>
      <c r="BQ296" s="214"/>
      <c r="BR296" s="214"/>
      <c r="BS296" s="214"/>
      <c r="BT296" s="214"/>
      <c r="BU296" s="214"/>
      <c r="BV296" s="214"/>
      <c r="BW296" s="213"/>
      <c r="BX296" s="213"/>
      <c r="BY296" s="213"/>
      <c r="BZ296" s="225"/>
      <c r="CA296" s="225"/>
      <c r="CB296" s="225"/>
      <c r="CC296" s="225"/>
      <c r="CD296" s="225"/>
      <c r="CE296" s="225"/>
      <c r="CF296" s="225"/>
      <c r="CG296" s="225"/>
      <c r="CH296" s="225"/>
      <c r="CI296" s="225"/>
      <c r="CJ296" s="225"/>
      <c r="CK296" s="225"/>
      <c r="CL296" s="225"/>
      <c r="CM296" s="225"/>
      <c r="CN296" s="225"/>
      <c r="CO296" s="225"/>
      <c r="CP296" s="225"/>
      <c r="CQ296" s="225"/>
      <c r="CR296" s="225"/>
      <c r="CS296" s="221" t="s">
        <v>5531</v>
      </c>
      <c r="CT296" s="225"/>
      <c r="CU296" s="225"/>
      <c r="CV296" s="225"/>
      <c r="CW296" s="225"/>
      <c r="CX296" s="225"/>
      <c r="CY296" s="225"/>
      <c r="CZ296" s="225"/>
      <c r="DA296" s="225"/>
      <c r="DB296" s="225"/>
      <c r="DC296" s="225"/>
      <c r="DD296" s="225"/>
      <c r="DE296" s="225"/>
    </row>
    <row r="297" spans="38:109" hidden="1">
      <c r="AL297" s="219" t="str">
        <f t="shared" si="9"/>
        <v/>
      </c>
      <c r="AM297" s="219" t="str">
        <f t="shared" si="8"/>
        <v/>
      </c>
      <c r="AN297"/>
      <c r="AO297" s="213"/>
      <c r="AP297" s="206">
        <v>295</v>
      </c>
      <c r="AQ297" s="214"/>
      <c r="AR297" s="214"/>
      <c r="AS297" s="214"/>
      <c r="AT297" s="214"/>
      <c r="AU297" s="214"/>
      <c r="AV297" s="214"/>
      <c r="AW297" s="214"/>
      <c r="AX297" s="214"/>
      <c r="AY297" s="214"/>
      <c r="AZ297" s="214"/>
      <c r="BA297" s="214"/>
      <c r="BB297" s="214"/>
      <c r="BC297" s="214"/>
      <c r="BD297" s="214"/>
      <c r="BE297" s="214"/>
      <c r="BF297" s="214"/>
      <c r="BG297" s="214"/>
      <c r="BH297" s="214"/>
      <c r="BI297" s="214"/>
      <c r="BJ297" s="210" t="s">
        <v>5532</v>
      </c>
      <c r="BK297" s="214"/>
      <c r="BL297" s="214"/>
      <c r="BM297" s="214"/>
      <c r="BN297" s="214"/>
      <c r="BO297" s="214"/>
      <c r="BP297" s="214"/>
      <c r="BQ297" s="214"/>
      <c r="BR297" s="214"/>
      <c r="BS297" s="214"/>
      <c r="BT297" s="214"/>
      <c r="BU297" s="214"/>
      <c r="BV297" s="214"/>
      <c r="BW297" s="213"/>
      <c r="BX297" s="213"/>
      <c r="BY297" s="213"/>
      <c r="BZ297" s="225"/>
      <c r="CA297" s="225"/>
      <c r="CB297" s="225"/>
      <c r="CC297" s="225"/>
      <c r="CD297" s="225"/>
      <c r="CE297" s="225"/>
      <c r="CF297" s="225"/>
      <c r="CG297" s="225"/>
      <c r="CH297" s="225"/>
      <c r="CI297" s="225"/>
      <c r="CJ297" s="225"/>
      <c r="CK297" s="225"/>
      <c r="CL297" s="225"/>
      <c r="CM297" s="225"/>
      <c r="CN297" s="225"/>
      <c r="CO297" s="225"/>
      <c r="CP297" s="225"/>
      <c r="CQ297" s="225"/>
      <c r="CR297" s="225"/>
      <c r="CS297" s="221" t="s">
        <v>5533</v>
      </c>
      <c r="CT297" s="225"/>
      <c r="CU297" s="225"/>
      <c r="CV297" s="225"/>
      <c r="CW297" s="225"/>
      <c r="CX297" s="225"/>
      <c r="CY297" s="225"/>
      <c r="CZ297" s="225"/>
      <c r="DA297" s="225"/>
      <c r="DB297" s="225"/>
      <c r="DC297" s="225"/>
      <c r="DD297" s="225"/>
      <c r="DE297" s="225"/>
    </row>
    <row r="298" spans="38:109" hidden="1">
      <c r="AL298" s="219" t="str">
        <f t="shared" si="9"/>
        <v/>
      </c>
      <c r="AM298" s="219" t="str">
        <f t="shared" si="8"/>
        <v/>
      </c>
      <c r="AN298"/>
      <c r="AO298" s="213"/>
      <c r="AP298" s="206">
        <v>296</v>
      </c>
      <c r="AQ298" s="214"/>
      <c r="AR298" s="214"/>
      <c r="AS298" s="214"/>
      <c r="AT298" s="214"/>
      <c r="AU298" s="214"/>
      <c r="AV298" s="214"/>
      <c r="AW298" s="214"/>
      <c r="AX298" s="214"/>
      <c r="AY298" s="214"/>
      <c r="AZ298" s="214"/>
      <c r="BA298" s="214"/>
      <c r="BB298" s="214"/>
      <c r="BC298" s="214"/>
      <c r="BD298" s="214"/>
      <c r="BE298" s="214"/>
      <c r="BF298" s="214"/>
      <c r="BG298" s="214"/>
      <c r="BH298" s="214"/>
      <c r="BI298" s="214"/>
      <c r="BJ298" s="210" t="s">
        <v>5534</v>
      </c>
      <c r="BK298" s="214"/>
      <c r="BL298" s="214"/>
      <c r="BM298" s="214"/>
      <c r="BN298" s="214"/>
      <c r="BO298" s="214"/>
      <c r="BP298" s="214"/>
      <c r="BQ298" s="214"/>
      <c r="BR298" s="214"/>
      <c r="BS298" s="214"/>
      <c r="BT298" s="214"/>
      <c r="BU298" s="214"/>
      <c r="BV298" s="214"/>
      <c r="BW298" s="213"/>
      <c r="BX298" s="213"/>
      <c r="BY298" s="213"/>
      <c r="BZ298" s="225"/>
      <c r="CA298" s="225"/>
      <c r="CB298" s="225"/>
      <c r="CC298" s="225"/>
      <c r="CD298" s="225"/>
      <c r="CE298" s="225"/>
      <c r="CF298" s="225"/>
      <c r="CG298" s="225"/>
      <c r="CH298" s="225"/>
      <c r="CI298" s="225"/>
      <c r="CJ298" s="225"/>
      <c r="CK298" s="225"/>
      <c r="CL298" s="225"/>
      <c r="CM298" s="225"/>
      <c r="CN298" s="225"/>
      <c r="CO298" s="225"/>
      <c r="CP298" s="225"/>
      <c r="CQ298" s="225"/>
      <c r="CR298" s="225"/>
      <c r="CS298" s="221" t="s">
        <v>5535</v>
      </c>
      <c r="CT298" s="225"/>
      <c r="CU298" s="225"/>
      <c r="CV298" s="225"/>
      <c r="CW298" s="225"/>
      <c r="CX298" s="225"/>
      <c r="CY298" s="225"/>
      <c r="CZ298" s="225"/>
      <c r="DA298" s="225"/>
      <c r="DB298" s="225"/>
      <c r="DC298" s="225"/>
      <c r="DD298" s="225"/>
      <c r="DE298" s="225"/>
    </row>
    <row r="299" spans="38:109" hidden="1">
      <c r="AL299" s="219" t="str">
        <f t="shared" si="9"/>
        <v/>
      </c>
      <c r="AM299" s="219" t="str">
        <f t="shared" si="8"/>
        <v/>
      </c>
      <c r="AN299"/>
      <c r="AO299" s="213"/>
      <c r="AP299" s="206">
        <v>297</v>
      </c>
      <c r="AQ299" s="214"/>
      <c r="AR299" s="214"/>
      <c r="AS299" s="214"/>
      <c r="AT299" s="214"/>
      <c r="AU299" s="214"/>
      <c r="AV299" s="214"/>
      <c r="AW299" s="214"/>
      <c r="AX299" s="214"/>
      <c r="AY299" s="214"/>
      <c r="AZ299" s="214"/>
      <c r="BA299" s="214"/>
      <c r="BB299" s="214"/>
      <c r="BC299" s="214"/>
      <c r="BD299" s="214"/>
      <c r="BE299" s="214"/>
      <c r="BF299" s="214"/>
      <c r="BG299" s="214"/>
      <c r="BH299" s="214"/>
      <c r="BI299" s="214"/>
      <c r="BJ299" s="210" t="s">
        <v>5536</v>
      </c>
      <c r="BK299" s="214"/>
      <c r="BL299" s="214"/>
      <c r="BM299" s="214"/>
      <c r="BN299" s="214"/>
      <c r="BO299" s="214"/>
      <c r="BP299" s="214"/>
      <c r="BQ299" s="214"/>
      <c r="BR299" s="214"/>
      <c r="BS299" s="214"/>
      <c r="BT299" s="214"/>
      <c r="BU299" s="214"/>
      <c r="BV299" s="214"/>
      <c r="BW299" s="213"/>
      <c r="BX299" s="213"/>
      <c r="BY299" s="213"/>
      <c r="BZ299" s="225"/>
      <c r="CA299" s="225"/>
      <c r="CB299" s="225"/>
      <c r="CC299" s="225"/>
      <c r="CD299" s="225"/>
      <c r="CE299" s="225"/>
      <c r="CF299" s="225"/>
      <c r="CG299" s="225"/>
      <c r="CH299" s="225"/>
      <c r="CI299" s="225"/>
      <c r="CJ299" s="225"/>
      <c r="CK299" s="225"/>
      <c r="CL299" s="225"/>
      <c r="CM299" s="225"/>
      <c r="CN299" s="225"/>
      <c r="CO299" s="225"/>
      <c r="CP299" s="225"/>
      <c r="CQ299" s="225"/>
      <c r="CR299" s="225"/>
      <c r="CS299" s="221" t="s">
        <v>5537</v>
      </c>
      <c r="CT299" s="225"/>
      <c r="CU299" s="225"/>
      <c r="CV299" s="225"/>
      <c r="CW299" s="225"/>
      <c r="CX299" s="225"/>
      <c r="CY299" s="225"/>
      <c r="CZ299" s="225"/>
      <c r="DA299" s="225"/>
      <c r="DB299" s="225"/>
      <c r="DC299" s="225"/>
      <c r="DD299" s="225"/>
      <c r="DE299" s="225"/>
    </row>
    <row r="300" spans="38:109" hidden="1">
      <c r="AL300" s="219" t="str">
        <f t="shared" si="9"/>
        <v/>
      </c>
      <c r="AM300" s="219" t="str">
        <f t="shared" si="8"/>
        <v/>
      </c>
      <c r="AN300"/>
      <c r="AO300" s="213"/>
      <c r="AP300" s="206">
        <v>298</v>
      </c>
      <c r="AQ300" s="214"/>
      <c r="AR300" s="214"/>
      <c r="AS300" s="214"/>
      <c r="AT300" s="214"/>
      <c r="AU300" s="214"/>
      <c r="AV300" s="214"/>
      <c r="AW300" s="214"/>
      <c r="AX300" s="214"/>
      <c r="AY300" s="214"/>
      <c r="AZ300" s="214"/>
      <c r="BA300" s="214"/>
      <c r="BB300" s="214"/>
      <c r="BC300" s="214"/>
      <c r="BD300" s="214"/>
      <c r="BE300" s="214"/>
      <c r="BF300" s="214"/>
      <c r="BG300" s="214"/>
      <c r="BH300" s="214"/>
      <c r="BI300" s="214"/>
      <c r="BJ300" s="210" t="s">
        <v>5538</v>
      </c>
      <c r="BK300" s="214"/>
      <c r="BL300" s="214"/>
      <c r="BM300" s="214"/>
      <c r="BN300" s="214"/>
      <c r="BO300" s="214"/>
      <c r="BP300" s="214"/>
      <c r="BQ300" s="214"/>
      <c r="BR300" s="214"/>
      <c r="BS300" s="214"/>
      <c r="BT300" s="214"/>
      <c r="BU300" s="214"/>
      <c r="BV300" s="214"/>
      <c r="BW300" s="213"/>
      <c r="BX300" s="213"/>
      <c r="BY300" s="213"/>
      <c r="BZ300" s="225"/>
      <c r="CA300" s="225"/>
      <c r="CB300" s="225"/>
      <c r="CC300" s="225"/>
      <c r="CD300" s="225"/>
      <c r="CE300" s="225"/>
      <c r="CF300" s="225"/>
      <c r="CG300" s="225"/>
      <c r="CH300" s="225"/>
      <c r="CI300" s="225"/>
      <c r="CJ300" s="225"/>
      <c r="CK300" s="225"/>
      <c r="CL300" s="225"/>
      <c r="CM300" s="225"/>
      <c r="CN300" s="225"/>
      <c r="CO300" s="225"/>
      <c r="CP300" s="225"/>
      <c r="CQ300" s="225"/>
      <c r="CR300" s="225"/>
      <c r="CS300" s="221" t="s">
        <v>5539</v>
      </c>
      <c r="CT300" s="225"/>
      <c r="CU300" s="225"/>
      <c r="CV300" s="225"/>
      <c r="CW300" s="225"/>
      <c r="CX300" s="225"/>
      <c r="CY300" s="225"/>
      <c r="CZ300" s="225"/>
      <c r="DA300" s="225"/>
      <c r="DB300" s="225"/>
      <c r="DC300" s="225"/>
      <c r="DD300" s="225"/>
      <c r="DE300" s="225"/>
    </row>
    <row r="301" spans="38:109" hidden="1">
      <c r="AL301" s="219" t="str">
        <f t="shared" si="9"/>
        <v/>
      </c>
      <c r="AM301" s="219" t="str">
        <f t="shared" si="8"/>
        <v/>
      </c>
      <c r="AN301"/>
      <c r="AO301" s="213"/>
      <c r="AP301" s="206">
        <v>299</v>
      </c>
      <c r="AQ301" s="214"/>
      <c r="AR301" s="214"/>
      <c r="AS301" s="214"/>
      <c r="AT301" s="214"/>
      <c r="AU301" s="214"/>
      <c r="AV301" s="214"/>
      <c r="AW301" s="214"/>
      <c r="AX301" s="214"/>
      <c r="AY301" s="214"/>
      <c r="AZ301" s="214"/>
      <c r="BA301" s="214"/>
      <c r="BB301" s="214"/>
      <c r="BC301" s="214"/>
      <c r="BD301" s="214"/>
      <c r="BE301" s="214"/>
      <c r="BF301" s="214"/>
      <c r="BG301" s="214"/>
      <c r="BH301" s="214"/>
      <c r="BI301" s="214"/>
      <c r="BJ301" s="210" t="s">
        <v>5540</v>
      </c>
      <c r="BK301" s="214"/>
      <c r="BL301" s="214"/>
      <c r="BM301" s="214"/>
      <c r="BN301" s="214"/>
      <c r="BO301" s="214"/>
      <c r="BP301" s="214"/>
      <c r="BQ301" s="214"/>
      <c r="BR301" s="214"/>
      <c r="BS301" s="214"/>
      <c r="BT301" s="214"/>
      <c r="BU301" s="214"/>
      <c r="BV301" s="214"/>
      <c r="BW301" s="213"/>
      <c r="BX301" s="213"/>
      <c r="BY301" s="213"/>
      <c r="BZ301" s="225"/>
      <c r="CA301" s="225"/>
      <c r="CB301" s="225"/>
      <c r="CC301" s="225"/>
      <c r="CD301" s="225"/>
      <c r="CE301" s="225"/>
      <c r="CF301" s="225"/>
      <c r="CG301" s="225"/>
      <c r="CH301" s="225"/>
      <c r="CI301" s="225"/>
      <c r="CJ301" s="225"/>
      <c r="CK301" s="225"/>
      <c r="CL301" s="225"/>
      <c r="CM301" s="225"/>
      <c r="CN301" s="225"/>
      <c r="CO301" s="225"/>
      <c r="CP301" s="225"/>
      <c r="CQ301" s="225"/>
      <c r="CR301" s="225"/>
      <c r="CS301" s="221" t="s">
        <v>5541</v>
      </c>
      <c r="CT301" s="225"/>
      <c r="CU301" s="225"/>
      <c r="CV301" s="225"/>
      <c r="CW301" s="225"/>
      <c r="CX301" s="225"/>
      <c r="CY301" s="225"/>
      <c r="CZ301" s="225"/>
      <c r="DA301" s="225"/>
      <c r="DB301" s="225"/>
      <c r="DC301" s="225"/>
      <c r="DD301" s="225"/>
      <c r="DE301" s="225"/>
    </row>
    <row r="302" spans="38:109" hidden="1">
      <c r="AL302" s="219" t="str">
        <f t="shared" si="9"/>
        <v/>
      </c>
      <c r="AM302" s="219" t="str">
        <f t="shared" si="8"/>
        <v/>
      </c>
      <c r="AN302"/>
      <c r="AO302" s="213"/>
      <c r="AP302" s="206">
        <v>300</v>
      </c>
      <c r="AQ302" s="214"/>
      <c r="AR302" s="214"/>
      <c r="AS302" s="214"/>
      <c r="AT302" s="214"/>
      <c r="AU302" s="214"/>
      <c r="AV302" s="214"/>
      <c r="AW302" s="214"/>
      <c r="AX302" s="214"/>
      <c r="AY302" s="214"/>
      <c r="AZ302" s="214"/>
      <c r="BA302" s="214"/>
      <c r="BB302" s="214"/>
      <c r="BC302" s="214"/>
      <c r="BD302" s="214"/>
      <c r="BE302" s="214"/>
      <c r="BF302" s="214"/>
      <c r="BG302" s="214"/>
      <c r="BH302" s="214"/>
      <c r="BI302" s="214"/>
      <c r="BJ302" s="210" t="s">
        <v>5542</v>
      </c>
      <c r="BK302" s="214"/>
      <c r="BL302" s="214"/>
      <c r="BM302" s="214"/>
      <c r="BN302" s="214"/>
      <c r="BO302" s="214"/>
      <c r="BP302" s="214"/>
      <c r="BQ302" s="214"/>
      <c r="BR302" s="214"/>
      <c r="BS302" s="214"/>
      <c r="BT302" s="214"/>
      <c r="BU302" s="214"/>
      <c r="BV302" s="214"/>
      <c r="BW302" s="213"/>
      <c r="BX302" s="213"/>
      <c r="BY302" s="213"/>
      <c r="BZ302" s="225"/>
      <c r="CA302" s="225"/>
      <c r="CB302" s="225"/>
      <c r="CC302" s="225"/>
      <c r="CD302" s="225"/>
      <c r="CE302" s="225"/>
      <c r="CF302" s="225"/>
      <c r="CG302" s="225"/>
      <c r="CH302" s="225"/>
      <c r="CI302" s="225"/>
      <c r="CJ302" s="225"/>
      <c r="CK302" s="225"/>
      <c r="CL302" s="225"/>
      <c r="CM302" s="225"/>
      <c r="CN302" s="225"/>
      <c r="CO302" s="225"/>
      <c r="CP302" s="225"/>
      <c r="CQ302" s="225"/>
      <c r="CR302" s="225"/>
      <c r="CS302" s="221" t="s">
        <v>5543</v>
      </c>
      <c r="CT302" s="225"/>
      <c r="CU302" s="225"/>
      <c r="CV302" s="225"/>
      <c r="CW302" s="225"/>
      <c r="CX302" s="225"/>
      <c r="CY302" s="225"/>
      <c r="CZ302" s="225"/>
      <c r="DA302" s="225"/>
      <c r="DB302" s="225"/>
      <c r="DC302" s="225"/>
      <c r="DD302" s="225"/>
      <c r="DE302" s="225"/>
    </row>
    <row r="303" spans="38:109" hidden="1">
      <c r="AL303" s="219" t="str">
        <f t="shared" si="9"/>
        <v/>
      </c>
      <c r="AM303" s="219" t="str">
        <f t="shared" si="8"/>
        <v/>
      </c>
      <c r="AN303"/>
      <c r="AO303" s="213"/>
      <c r="AP303" s="206">
        <v>301</v>
      </c>
      <c r="AQ303" s="214"/>
      <c r="AR303" s="214"/>
      <c r="AS303" s="214"/>
      <c r="AT303" s="214"/>
      <c r="AU303" s="214"/>
      <c r="AV303" s="214"/>
      <c r="AW303" s="214"/>
      <c r="AX303" s="214"/>
      <c r="AY303" s="214"/>
      <c r="AZ303" s="214"/>
      <c r="BA303" s="214"/>
      <c r="BB303" s="214"/>
      <c r="BC303" s="214"/>
      <c r="BD303" s="214"/>
      <c r="BE303" s="214"/>
      <c r="BF303" s="214"/>
      <c r="BG303" s="214"/>
      <c r="BH303" s="214"/>
      <c r="BI303" s="214"/>
      <c r="BJ303" s="210" t="s">
        <v>5544</v>
      </c>
      <c r="BK303" s="214"/>
      <c r="BL303" s="214"/>
      <c r="BM303" s="214"/>
      <c r="BN303" s="214"/>
      <c r="BO303" s="214"/>
      <c r="BP303" s="214"/>
      <c r="BQ303" s="214"/>
      <c r="BR303" s="214"/>
      <c r="BS303" s="214"/>
      <c r="BT303" s="214"/>
      <c r="BU303" s="214"/>
      <c r="BV303" s="214"/>
      <c r="BW303" s="213"/>
      <c r="BX303" s="213"/>
      <c r="BY303" s="213"/>
      <c r="BZ303" s="225"/>
      <c r="CA303" s="225"/>
      <c r="CB303" s="225"/>
      <c r="CC303" s="225"/>
      <c r="CD303" s="225"/>
      <c r="CE303" s="225"/>
      <c r="CF303" s="225"/>
      <c r="CG303" s="225"/>
      <c r="CH303" s="225"/>
      <c r="CI303" s="225"/>
      <c r="CJ303" s="225"/>
      <c r="CK303" s="225"/>
      <c r="CL303" s="225"/>
      <c r="CM303" s="225"/>
      <c r="CN303" s="225"/>
      <c r="CO303" s="225"/>
      <c r="CP303" s="225"/>
      <c r="CQ303" s="225"/>
      <c r="CR303" s="225"/>
      <c r="CS303" s="221" t="s">
        <v>5545</v>
      </c>
      <c r="CT303" s="225"/>
      <c r="CU303" s="225"/>
      <c r="CV303" s="225"/>
      <c r="CW303" s="225"/>
      <c r="CX303" s="225"/>
      <c r="CY303" s="225"/>
      <c r="CZ303" s="225"/>
      <c r="DA303" s="225"/>
      <c r="DB303" s="225"/>
      <c r="DC303" s="225"/>
      <c r="DD303" s="225"/>
      <c r="DE303" s="225"/>
    </row>
    <row r="304" spans="38:109" hidden="1">
      <c r="AL304" s="219" t="str">
        <f t="shared" si="9"/>
        <v/>
      </c>
      <c r="AM304" s="219" t="str">
        <f t="shared" si="8"/>
        <v/>
      </c>
      <c r="AN304"/>
      <c r="AO304" s="213"/>
      <c r="AP304" s="206">
        <v>302</v>
      </c>
      <c r="AQ304" s="214"/>
      <c r="AR304" s="214"/>
      <c r="AS304" s="214"/>
      <c r="AT304" s="214"/>
      <c r="AU304" s="214"/>
      <c r="AV304" s="214"/>
      <c r="AW304" s="214"/>
      <c r="AX304" s="214"/>
      <c r="AY304" s="214"/>
      <c r="AZ304" s="214"/>
      <c r="BA304" s="214"/>
      <c r="BB304" s="214"/>
      <c r="BC304" s="214"/>
      <c r="BD304" s="214"/>
      <c r="BE304" s="214"/>
      <c r="BF304" s="214"/>
      <c r="BG304" s="214"/>
      <c r="BH304" s="214"/>
      <c r="BI304" s="214"/>
      <c r="BJ304" s="210" t="s">
        <v>5546</v>
      </c>
      <c r="BK304" s="214"/>
      <c r="BL304" s="214"/>
      <c r="BM304" s="214"/>
      <c r="BN304" s="214"/>
      <c r="BO304" s="214"/>
      <c r="BP304" s="214"/>
      <c r="BQ304" s="214"/>
      <c r="BR304" s="214"/>
      <c r="BS304" s="214"/>
      <c r="BT304" s="214"/>
      <c r="BU304" s="214"/>
      <c r="BV304" s="214"/>
      <c r="BW304" s="213"/>
      <c r="BX304" s="213"/>
      <c r="BY304" s="213"/>
      <c r="BZ304" s="225"/>
      <c r="CA304" s="225"/>
      <c r="CB304" s="225"/>
      <c r="CC304" s="225"/>
      <c r="CD304" s="225"/>
      <c r="CE304" s="225"/>
      <c r="CF304" s="225"/>
      <c r="CG304" s="225"/>
      <c r="CH304" s="225"/>
      <c r="CI304" s="225"/>
      <c r="CJ304" s="225"/>
      <c r="CK304" s="225"/>
      <c r="CL304" s="225"/>
      <c r="CM304" s="225"/>
      <c r="CN304" s="225"/>
      <c r="CO304" s="225"/>
      <c r="CP304" s="225"/>
      <c r="CQ304" s="225"/>
      <c r="CR304" s="225"/>
      <c r="CS304" s="221" t="s">
        <v>5547</v>
      </c>
      <c r="CT304" s="225"/>
      <c r="CU304" s="225"/>
      <c r="CV304" s="225"/>
      <c r="CW304" s="225"/>
      <c r="CX304" s="225"/>
      <c r="CY304" s="225"/>
      <c r="CZ304" s="225"/>
      <c r="DA304" s="225"/>
      <c r="DB304" s="225"/>
      <c r="DC304" s="225"/>
      <c r="DD304" s="225"/>
      <c r="DE304" s="225"/>
    </row>
    <row r="305" spans="38:109" hidden="1">
      <c r="AL305" s="219" t="str">
        <f t="shared" si="9"/>
        <v/>
      </c>
      <c r="AM305" s="219" t="str">
        <f t="shared" si="8"/>
        <v/>
      </c>
      <c r="AN305"/>
      <c r="AO305" s="213"/>
      <c r="AP305" s="206">
        <v>303</v>
      </c>
      <c r="AQ305" s="214"/>
      <c r="AR305" s="214"/>
      <c r="AS305" s="214"/>
      <c r="AT305" s="214"/>
      <c r="AU305" s="214"/>
      <c r="AV305" s="214"/>
      <c r="AW305" s="214"/>
      <c r="AX305" s="214"/>
      <c r="AY305" s="214"/>
      <c r="AZ305" s="214"/>
      <c r="BA305" s="214"/>
      <c r="BB305" s="214"/>
      <c r="BC305" s="214"/>
      <c r="BD305" s="214"/>
      <c r="BE305" s="214"/>
      <c r="BF305" s="214"/>
      <c r="BG305" s="214"/>
      <c r="BH305" s="214"/>
      <c r="BI305" s="214"/>
      <c r="BJ305" s="210" t="s">
        <v>5548</v>
      </c>
      <c r="BK305" s="214"/>
      <c r="BL305" s="214"/>
      <c r="BM305" s="214"/>
      <c r="BN305" s="214"/>
      <c r="BO305" s="214"/>
      <c r="BP305" s="214"/>
      <c r="BQ305" s="214"/>
      <c r="BR305" s="214"/>
      <c r="BS305" s="214"/>
      <c r="BT305" s="214"/>
      <c r="BU305" s="214"/>
      <c r="BV305" s="214"/>
      <c r="BW305" s="213"/>
      <c r="BX305" s="213"/>
      <c r="BY305" s="213"/>
      <c r="BZ305" s="225"/>
      <c r="CA305" s="225"/>
      <c r="CB305" s="225"/>
      <c r="CC305" s="225"/>
      <c r="CD305" s="225"/>
      <c r="CE305" s="225"/>
      <c r="CF305" s="225"/>
      <c r="CG305" s="225"/>
      <c r="CH305" s="225"/>
      <c r="CI305" s="225"/>
      <c r="CJ305" s="225"/>
      <c r="CK305" s="225"/>
      <c r="CL305" s="225"/>
      <c r="CM305" s="225"/>
      <c r="CN305" s="225"/>
      <c r="CO305" s="225"/>
      <c r="CP305" s="225"/>
      <c r="CQ305" s="225"/>
      <c r="CR305" s="225"/>
      <c r="CS305" s="221" t="s">
        <v>5549</v>
      </c>
      <c r="CT305" s="225"/>
      <c r="CU305" s="225"/>
      <c r="CV305" s="225"/>
      <c r="CW305" s="225"/>
      <c r="CX305" s="225"/>
      <c r="CY305" s="225"/>
      <c r="CZ305" s="225"/>
      <c r="DA305" s="225"/>
      <c r="DB305" s="225"/>
      <c r="DC305" s="225"/>
      <c r="DD305" s="225"/>
      <c r="DE305" s="225"/>
    </row>
    <row r="306" spans="38:109" hidden="1">
      <c r="AL306" s="219" t="str">
        <f t="shared" si="9"/>
        <v/>
      </c>
      <c r="AM306" s="219" t="str">
        <f t="shared" si="8"/>
        <v/>
      </c>
      <c r="AN306"/>
      <c r="AO306" s="213"/>
      <c r="AP306" s="206">
        <v>304</v>
      </c>
      <c r="AQ306" s="214"/>
      <c r="AR306" s="214"/>
      <c r="AS306" s="214"/>
      <c r="AT306" s="214"/>
      <c r="AU306" s="214"/>
      <c r="AV306" s="214"/>
      <c r="AW306" s="214"/>
      <c r="AX306" s="214"/>
      <c r="AY306" s="214"/>
      <c r="AZ306" s="214"/>
      <c r="BA306" s="214"/>
      <c r="BB306" s="214"/>
      <c r="BC306" s="214"/>
      <c r="BD306" s="214"/>
      <c r="BE306" s="214"/>
      <c r="BF306" s="214"/>
      <c r="BG306" s="214"/>
      <c r="BH306" s="214"/>
      <c r="BI306" s="214"/>
      <c r="BJ306" s="210" t="s">
        <v>5550</v>
      </c>
      <c r="BK306" s="214"/>
      <c r="BL306" s="214"/>
      <c r="BM306" s="214"/>
      <c r="BN306" s="214"/>
      <c r="BO306" s="214"/>
      <c r="BP306" s="214"/>
      <c r="BQ306" s="214"/>
      <c r="BR306" s="214"/>
      <c r="BS306" s="214"/>
      <c r="BT306" s="214"/>
      <c r="BU306" s="214"/>
      <c r="BV306" s="214"/>
      <c r="BW306" s="213"/>
      <c r="BX306" s="213"/>
      <c r="BY306" s="213"/>
      <c r="BZ306" s="225"/>
      <c r="CA306" s="225"/>
      <c r="CB306" s="225"/>
      <c r="CC306" s="225"/>
      <c r="CD306" s="225"/>
      <c r="CE306" s="225"/>
      <c r="CF306" s="225"/>
      <c r="CG306" s="225"/>
      <c r="CH306" s="225"/>
      <c r="CI306" s="225"/>
      <c r="CJ306" s="225"/>
      <c r="CK306" s="225"/>
      <c r="CL306" s="225"/>
      <c r="CM306" s="225"/>
      <c r="CN306" s="225"/>
      <c r="CO306" s="225"/>
      <c r="CP306" s="225"/>
      <c r="CQ306" s="225"/>
      <c r="CR306" s="225"/>
      <c r="CS306" s="221" t="s">
        <v>5551</v>
      </c>
      <c r="CT306" s="225"/>
      <c r="CU306" s="225"/>
      <c r="CV306" s="225"/>
      <c r="CW306" s="225"/>
      <c r="CX306" s="225"/>
      <c r="CY306" s="225"/>
      <c r="CZ306" s="225"/>
      <c r="DA306" s="225"/>
      <c r="DB306" s="225"/>
      <c r="DC306" s="225"/>
      <c r="DD306" s="225"/>
      <c r="DE306" s="225"/>
    </row>
    <row r="307" spans="38:109" hidden="1">
      <c r="AL307" s="219" t="str">
        <f t="shared" si="9"/>
        <v/>
      </c>
      <c r="AM307" s="219" t="str">
        <f t="shared" si="8"/>
        <v/>
      </c>
      <c r="AN307"/>
      <c r="AO307" s="213"/>
      <c r="AP307" s="206">
        <v>305</v>
      </c>
      <c r="AQ307" s="214"/>
      <c r="AR307" s="214"/>
      <c r="AS307" s="214"/>
      <c r="AT307" s="214"/>
      <c r="AU307" s="214"/>
      <c r="AV307" s="214"/>
      <c r="AW307" s="214"/>
      <c r="AX307" s="214"/>
      <c r="AY307" s="214"/>
      <c r="AZ307" s="214"/>
      <c r="BA307" s="214"/>
      <c r="BB307" s="214"/>
      <c r="BC307" s="214"/>
      <c r="BD307" s="214"/>
      <c r="BE307" s="214"/>
      <c r="BF307" s="214"/>
      <c r="BG307" s="214"/>
      <c r="BH307" s="214"/>
      <c r="BI307" s="214"/>
      <c r="BJ307" s="210" t="s">
        <v>5552</v>
      </c>
      <c r="BK307" s="214"/>
      <c r="BL307" s="214"/>
      <c r="BM307" s="214"/>
      <c r="BN307" s="214"/>
      <c r="BO307" s="214"/>
      <c r="BP307" s="214"/>
      <c r="BQ307" s="214"/>
      <c r="BR307" s="214"/>
      <c r="BS307" s="214"/>
      <c r="BT307" s="214"/>
      <c r="BU307" s="214"/>
      <c r="BV307" s="214"/>
      <c r="BW307" s="213"/>
      <c r="BX307" s="213"/>
      <c r="BY307" s="213"/>
      <c r="BZ307" s="225"/>
      <c r="CA307" s="225"/>
      <c r="CB307" s="225"/>
      <c r="CC307" s="225"/>
      <c r="CD307" s="225"/>
      <c r="CE307" s="225"/>
      <c r="CF307" s="225"/>
      <c r="CG307" s="225"/>
      <c r="CH307" s="225"/>
      <c r="CI307" s="225"/>
      <c r="CJ307" s="225"/>
      <c r="CK307" s="225"/>
      <c r="CL307" s="225"/>
      <c r="CM307" s="225"/>
      <c r="CN307" s="225"/>
      <c r="CO307" s="225"/>
      <c r="CP307" s="225"/>
      <c r="CQ307" s="225"/>
      <c r="CR307" s="225"/>
      <c r="CS307" s="221" t="s">
        <v>5553</v>
      </c>
      <c r="CT307" s="225"/>
      <c r="CU307" s="225"/>
      <c r="CV307" s="225"/>
      <c r="CW307" s="225"/>
      <c r="CX307" s="225"/>
      <c r="CY307" s="225"/>
      <c r="CZ307" s="225"/>
      <c r="DA307" s="225"/>
      <c r="DB307" s="225"/>
      <c r="DC307" s="225"/>
      <c r="DD307" s="225"/>
      <c r="DE307" s="225"/>
    </row>
    <row r="308" spans="38:109" hidden="1">
      <c r="AL308" s="219" t="str">
        <f t="shared" si="9"/>
        <v/>
      </c>
      <c r="AM308" s="219" t="str">
        <f t="shared" si="8"/>
        <v/>
      </c>
      <c r="AN308"/>
      <c r="AO308" s="213"/>
      <c r="AP308" s="206">
        <v>306</v>
      </c>
      <c r="AQ308" s="214"/>
      <c r="AR308" s="214"/>
      <c r="AS308" s="214"/>
      <c r="AT308" s="214"/>
      <c r="AU308" s="214"/>
      <c r="AV308" s="214"/>
      <c r="AW308" s="214"/>
      <c r="AX308" s="214"/>
      <c r="AY308" s="214"/>
      <c r="AZ308" s="214"/>
      <c r="BA308" s="214"/>
      <c r="BB308" s="214"/>
      <c r="BC308" s="214"/>
      <c r="BD308" s="214"/>
      <c r="BE308" s="214"/>
      <c r="BF308" s="214"/>
      <c r="BG308" s="214"/>
      <c r="BH308" s="214"/>
      <c r="BI308" s="214"/>
      <c r="BJ308" s="210" t="s">
        <v>5554</v>
      </c>
      <c r="BK308" s="214"/>
      <c r="BL308" s="214"/>
      <c r="BM308" s="214"/>
      <c r="BN308" s="214"/>
      <c r="BO308" s="214"/>
      <c r="BP308" s="214"/>
      <c r="BQ308" s="214"/>
      <c r="BR308" s="214"/>
      <c r="BS308" s="214"/>
      <c r="BT308" s="214"/>
      <c r="BU308" s="214"/>
      <c r="BV308" s="214"/>
      <c r="BW308" s="213"/>
      <c r="BX308" s="213"/>
      <c r="BY308" s="213"/>
      <c r="BZ308" s="225"/>
      <c r="CA308" s="225"/>
      <c r="CB308" s="225"/>
      <c r="CC308" s="225"/>
      <c r="CD308" s="225"/>
      <c r="CE308" s="225"/>
      <c r="CF308" s="225"/>
      <c r="CG308" s="225"/>
      <c r="CH308" s="225"/>
      <c r="CI308" s="225"/>
      <c r="CJ308" s="225"/>
      <c r="CK308" s="225"/>
      <c r="CL308" s="225"/>
      <c r="CM308" s="225"/>
      <c r="CN308" s="225"/>
      <c r="CO308" s="225"/>
      <c r="CP308" s="225"/>
      <c r="CQ308" s="225"/>
      <c r="CR308" s="225"/>
      <c r="CS308" s="221" t="s">
        <v>5555</v>
      </c>
      <c r="CT308" s="225"/>
      <c r="CU308" s="225"/>
      <c r="CV308" s="225"/>
      <c r="CW308" s="225"/>
      <c r="CX308" s="225"/>
      <c r="CY308" s="225"/>
      <c r="CZ308" s="225"/>
      <c r="DA308" s="225"/>
      <c r="DB308" s="225"/>
      <c r="DC308" s="225"/>
      <c r="DD308" s="225"/>
      <c r="DE308" s="225"/>
    </row>
    <row r="309" spans="38:109" hidden="1">
      <c r="AL309" s="219" t="str">
        <f t="shared" si="9"/>
        <v/>
      </c>
      <c r="AM309" s="219" t="str">
        <f t="shared" si="8"/>
        <v/>
      </c>
      <c r="AN309"/>
      <c r="AO309" s="213"/>
      <c r="AP309" s="206">
        <v>307</v>
      </c>
      <c r="AQ309" s="214"/>
      <c r="AR309" s="214"/>
      <c r="AS309" s="214"/>
      <c r="AT309" s="214"/>
      <c r="AU309" s="214"/>
      <c r="AV309" s="214"/>
      <c r="AW309" s="214"/>
      <c r="AX309" s="214"/>
      <c r="AY309" s="214"/>
      <c r="AZ309" s="214"/>
      <c r="BA309" s="214"/>
      <c r="BB309" s="214"/>
      <c r="BC309" s="214"/>
      <c r="BD309" s="214"/>
      <c r="BE309" s="214"/>
      <c r="BF309" s="214"/>
      <c r="BG309" s="214"/>
      <c r="BH309" s="214"/>
      <c r="BI309" s="214"/>
      <c r="BJ309" s="210" t="s">
        <v>5556</v>
      </c>
      <c r="BK309" s="214"/>
      <c r="BL309" s="214"/>
      <c r="BM309" s="214"/>
      <c r="BN309" s="214"/>
      <c r="BO309" s="214"/>
      <c r="BP309" s="214"/>
      <c r="BQ309" s="214"/>
      <c r="BR309" s="214"/>
      <c r="BS309" s="214"/>
      <c r="BT309" s="214"/>
      <c r="BU309" s="214"/>
      <c r="BV309" s="214"/>
      <c r="BW309" s="213"/>
      <c r="BX309" s="213"/>
      <c r="BY309" s="213"/>
      <c r="BZ309" s="225"/>
      <c r="CA309" s="225"/>
      <c r="CB309" s="225"/>
      <c r="CC309" s="225"/>
      <c r="CD309" s="225"/>
      <c r="CE309" s="225"/>
      <c r="CF309" s="225"/>
      <c r="CG309" s="225"/>
      <c r="CH309" s="225"/>
      <c r="CI309" s="225"/>
      <c r="CJ309" s="225"/>
      <c r="CK309" s="225"/>
      <c r="CL309" s="225"/>
      <c r="CM309" s="225"/>
      <c r="CN309" s="225"/>
      <c r="CO309" s="225"/>
      <c r="CP309" s="225"/>
      <c r="CQ309" s="225"/>
      <c r="CR309" s="225"/>
      <c r="CS309" s="221" t="s">
        <v>5557</v>
      </c>
      <c r="CT309" s="225"/>
      <c r="CU309" s="225"/>
      <c r="CV309" s="225"/>
      <c r="CW309" s="225"/>
      <c r="CX309" s="225"/>
      <c r="CY309" s="225"/>
      <c r="CZ309" s="225"/>
      <c r="DA309" s="225"/>
      <c r="DB309" s="225"/>
      <c r="DC309" s="225"/>
      <c r="DD309" s="225"/>
      <c r="DE309" s="225"/>
    </row>
    <row r="310" spans="38:109" hidden="1">
      <c r="AL310" s="219" t="str">
        <f t="shared" si="9"/>
        <v/>
      </c>
      <c r="AM310" s="219" t="str">
        <f t="shared" si="8"/>
        <v/>
      </c>
      <c r="AN310"/>
      <c r="AO310" s="213"/>
      <c r="AP310" s="206">
        <v>308</v>
      </c>
      <c r="AQ310" s="214"/>
      <c r="AR310" s="214"/>
      <c r="AS310" s="214"/>
      <c r="AT310" s="214"/>
      <c r="AU310" s="214"/>
      <c r="AV310" s="214"/>
      <c r="AW310" s="214"/>
      <c r="AX310" s="214"/>
      <c r="AY310" s="214"/>
      <c r="AZ310" s="214"/>
      <c r="BA310" s="214"/>
      <c r="BB310" s="214"/>
      <c r="BC310" s="214"/>
      <c r="BD310" s="214"/>
      <c r="BE310" s="214"/>
      <c r="BF310" s="214"/>
      <c r="BG310" s="214"/>
      <c r="BH310" s="214"/>
      <c r="BI310" s="214"/>
      <c r="BJ310" s="210" t="s">
        <v>5558</v>
      </c>
      <c r="BK310" s="214"/>
      <c r="BL310" s="214"/>
      <c r="BM310" s="214"/>
      <c r="BN310" s="214"/>
      <c r="BO310" s="214"/>
      <c r="BP310" s="214"/>
      <c r="BQ310" s="214"/>
      <c r="BR310" s="214"/>
      <c r="BS310" s="214"/>
      <c r="BT310" s="214"/>
      <c r="BU310" s="214"/>
      <c r="BV310" s="214"/>
      <c r="BW310" s="213"/>
      <c r="BX310" s="213"/>
      <c r="BY310" s="213"/>
      <c r="BZ310" s="225"/>
      <c r="CA310" s="225"/>
      <c r="CB310" s="225"/>
      <c r="CC310" s="225"/>
      <c r="CD310" s="225"/>
      <c r="CE310" s="225"/>
      <c r="CF310" s="225"/>
      <c r="CG310" s="225"/>
      <c r="CH310" s="225"/>
      <c r="CI310" s="225"/>
      <c r="CJ310" s="225"/>
      <c r="CK310" s="225"/>
      <c r="CL310" s="225"/>
      <c r="CM310" s="225"/>
      <c r="CN310" s="225"/>
      <c r="CO310" s="225"/>
      <c r="CP310" s="225"/>
      <c r="CQ310" s="225"/>
      <c r="CR310" s="225"/>
      <c r="CS310" s="221" t="s">
        <v>5559</v>
      </c>
      <c r="CT310" s="225"/>
      <c r="CU310" s="225"/>
      <c r="CV310" s="225"/>
      <c r="CW310" s="225"/>
      <c r="CX310" s="225"/>
      <c r="CY310" s="225"/>
      <c r="CZ310" s="225"/>
      <c r="DA310" s="225"/>
      <c r="DB310" s="225"/>
      <c r="DC310" s="225"/>
      <c r="DD310" s="225"/>
      <c r="DE310" s="225"/>
    </row>
    <row r="311" spans="38:109" hidden="1">
      <c r="AL311" s="219" t="str">
        <f t="shared" si="9"/>
        <v/>
      </c>
      <c r="AM311" s="219" t="str">
        <f t="shared" si="8"/>
        <v/>
      </c>
      <c r="AN311"/>
      <c r="AO311" s="213"/>
      <c r="AP311" s="206">
        <v>309</v>
      </c>
      <c r="AQ311" s="214"/>
      <c r="AR311" s="214"/>
      <c r="AS311" s="214"/>
      <c r="AT311" s="214"/>
      <c r="AU311" s="214"/>
      <c r="AV311" s="214"/>
      <c r="AW311" s="214"/>
      <c r="AX311" s="214"/>
      <c r="AY311" s="214"/>
      <c r="AZ311" s="214"/>
      <c r="BA311" s="214"/>
      <c r="BB311" s="214"/>
      <c r="BC311" s="214"/>
      <c r="BD311" s="214"/>
      <c r="BE311" s="214"/>
      <c r="BF311" s="214"/>
      <c r="BG311" s="214"/>
      <c r="BH311" s="214"/>
      <c r="BI311" s="214"/>
      <c r="BJ311" s="210" t="s">
        <v>5560</v>
      </c>
      <c r="BK311" s="214"/>
      <c r="BL311" s="214"/>
      <c r="BM311" s="214"/>
      <c r="BN311" s="214"/>
      <c r="BO311" s="214"/>
      <c r="BP311" s="214"/>
      <c r="BQ311" s="214"/>
      <c r="BR311" s="214"/>
      <c r="BS311" s="214"/>
      <c r="BT311" s="214"/>
      <c r="BU311" s="214"/>
      <c r="BV311" s="214"/>
      <c r="BW311" s="213"/>
      <c r="BX311" s="213"/>
      <c r="BY311" s="213"/>
      <c r="BZ311" s="225"/>
      <c r="CA311" s="225"/>
      <c r="CB311" s="225"/>
      <c r="CC311" s="225"/>
      <c r="CD311" s="225"/>
      <c r="CE311" s="225"/>
      <c r="CF311" s="225"/>
      <c r="CG311" s="225"/>
      <c r="CH311" s="225"/>
      <c r="CI311" s="225"/>
      <c r="CJ311" s="225"/>
      <c r="CK311" s="225"/>
      <c r="CL311" s="225"/>
      <c r="CM311" s="225"/>
      <c r="CN311" s="225"/>
      <c r="CO311" s="225"/>
      <c r="CP311" s="225"/>
      <c r="CQ311" s="225"/>
      <c r="CR311" s="225"/>
      <c r="CS311" s="221" t="s">
        <v>5561</v>
      </c>
      <c r="CT311" s="225"/>
      <c r="CU311" s="225"/>
      <c r="CV311" s="225"/>
      <c r="CW311" s="225"/>
      <c r="CX311" s="225"/>
      <c r="CY311" s="225"/>
      <c r="CZ311" s="225"/>
      <c r="DA311" s="225"/>
      <c r="DB311" s="225"/>
      <c r="DC311" s="225"/>
      <c r="DD311" s="225"/>
      <c r="DE311" s="225"/>
    </row>
    <row r="312" spans="38:109" hidden="1">
      <c r="AL312" s="219" t="str">
        <f t="shared" si="9"/>
        <v/>
      </c>
      <c r="AM312" s="219" t="str">
        <f t="shared" si="8"/>
        <v/>
      </c>
      <c r="AN312"/>
      <c r="AO312" s="213"/>
      <c r="AP312" s="206">
        <v>310</v>
      </c>
      <c r="AQ312" s="214"/>
      <c r="AR312" s="214"/>
      <c r="AS312" s="214"/>
      <c r="AT312" s="214"/>
      <c r="AU312" s="214"/>
      <c r="AV312" s="214"/>
      <c r="AW312" s="214"/>
      <c r="AX312" s="214"/>
      <c r="AY312" s="214"/>
      <c r="AZ312" s="214"/>
      <c r="BA312" s="214"/>
      <c r="BB312" s="214"/>
      <c r="BC312" s="214"/>
      <c r="BD312" s="214"/>
      <c r="BE312" s="214"/>
      <c r="BF312" s="214"/>
      <c r="BG312" s="214"/>
      <c r="BH312" s="214"/>
      <c r="BI312" s="214"/>
      <c r="BJ312" s="210" t="s">
        <v>5562</v>
      </c>
      <c r="BK312" s="214"/>
      <c r="BL312" s="214"/>
      <c r="BM312" s="214"/>
      <c r="BN312" s="214"/>
      <c r="BO312" s="214"/>
      <c r="BP312" s="214"/>
      <c r="BQ312" s="214"/>
      <c r="BR312" s="214"/>
      <c r="BS312" s="214"/>
      <c r="BT312" s="214"/>
      <c r="BU312" s="214"/>
      <c r="BV312" s="214"/>
      <c r="BW312" s="213"/>
      <c r="BX312" s="213"/>
      <c r="BY312" s="213"/>
      <c r="BZ312" s="225"/>
      <c r="CA312" s="225"/>
      <c r="CB312" s="225"/>
      <c r="CC312" s="225"/>
      <c r="CD312" s="225"/>
      <c r="CE312" s="225"/>
      <c r="CF312" s="225"/>
      <c r="CG312" s="225"/>
      <c r="CH312" s="225"/>
      <c r="CI312" s="225"/>
      <c r="CJ312" s="225"/>
      <c r="CK312" s="225"/>
      <c r="CL312" s="225"/>
      <c r="CM312" s="225"/>
      <c r="CN312" s="225"/>
      <c r="CO312" s="225"/>
      <c r="CP312" s="225"/>
      <c r="CQ312" s="225"/>
      <c r="CR312" s="225"/>
      <c r="CS312" s="221" t="s">
        <v>5563</v>
      </c>
      <c r="CT312" s="225"/>
      <c r="CU312" s="225"/>
      <c r="CV312" s="225"/>
      <c r="CW312" s="225"/>
      <c r="CX312" s="225"/>
      <c r="CY312" s="225"/>
      <c r="CZ312" s="225"/>
      <c r="DA312" s="225"/>
      <c r="DB312" s="225"/>
      <c r="DC312" s="225"/>
      <c r="DD312" s="225"/>
      <c r="DE312" s="225"/>
    </row>
    <row r="313" spans="38:109" hidden="1">
      <c r="AL313" s="219" t="str">
        <f t="shared" si="9"/>
        <v/>
      </c>
      <c r="AM313" s="219" t="str">
        <f t="shared" si="8"/>
        <v/>
      </c>
      <c r="AN313"/>
      <c r="AO313" s="213"/>
      <c r="AP313" s="206">
        <v>311</v>
      </c>
      <c r="AQ313" s="214"/>
      <c r="AR313" s="214"/>
      <c r="AS313" s="214"/>
      <c r="AT313" s="214"/>
      <c r="AU313" s="214"/>
      <c r="AV313" s="214"/>
      <c r="AW313" s="214"/>
      <c r="AX313" s="214"/>
      <c r="AY313" s="214"/>
      <c r="AZ313" s="214"/>
      <c r="BA313" s="214"/>
      <c r="BB313" s="214"/>
      <c r="BC313" s="214"/>
      <c r="BD313" s="214"/>
      <c r="BE313" s="214"/>
      <c r="BF313" s="214"/>
      <c r="BG313" s="214"/>
      <c r="BH313" s="214"/>
      <c r="BI313" s="214"/>
      <c r="BJ313" s="210" t="s">
        <v>5564</v>
      </c>
      <c r="BK313" s="214"/>
      <c r="BL313" s="214"/>
      <c r="BM313" s="214"/>
      <c r="BN313" s="214"/>
      <c r="BO313" s="214"/>
      <c r="BP313" s="214"/>
      <c r="BQ313" s="214"/>
      <c r="BR313" s="214"/>
      <c r="BS313" s="214"/>
      <c r="BT313" s="214"/>
      <c r="BU313" s="214"/>
      <c r="BV313" s="214"/>
      <c r="BW313" s="213"/>
      <c r="BX313" s="213"/>
      <c r="BY313" s="213"/>
      <c r="BZ313" s="225"/>
      <c r="CA313" s="225"/>
      <c r="CB313" s="225"/>
      <c r="CC313" s="225"/>
      <c r="CD313" s="225"/>
      <c r="CE313" s="225"/>
      <c r="CF313" s="225"/>
      <c r="CG313" s="225"/>
      <c r="CH313" s="225"/>
      <c r="CI313" s="225"/>
      <c r="CJ313" s="225"/>
      <c r="CK313" s="225"/>
      <c r="CL313" s="225"/>
      <c r="CM313" s="225"/>
      <c r="CN313" s="225"/>
      <c r="CO313" s="225"/>
      <c r="CP313" s="225"/>
      <c r="CQ313" s="225"/>
      <c r="CR313" s="225"/>
      <c r="CS313" s="221" t="s">
        <v>5565</v>
      </c>
      <c r="CT313" s="225"/>
      <c r="CU313" s="225"/>
      <c r="CV313" s="225"/>
      <c r="CW313" s="225"/>
      <c r="CX313" s="225"/>
      <c r="CY313" s="225"/>
      <c r="CZ313" s="225"/>
      <c r="DA313" s="225"/>
      <c r="DB313" s="225"/>
      <c r="DC313" s="225"/>
      <c r="DD313" s="225"/>
      <c r="DE313" s="225"/>
    </row>
    <row r="314" spans="38:109" hidden="1">
      <c r="AL314" s="219" t="str">
        <f t="shared" si="9"/>
        <v/>
      </c>
      <c r="AM314" s="219" t="str">
        <f t="shared" si="8"/>
        <v/>
      </c>
      <c r="AN314"/>
      <c r="AO314" s="213"/>
      <c r="AP314" s="206">
        <v>312</v>
      </c>
      <c r="AQ314" s="214"/>
      <c r="AR314" s="214"/>
      <c r="AS314" s="214"/>
      <c r="AT314" s="214"/>
      <c r="AU314" s="214"/>
      <c r="AV314" s="214"/>
      <c r="AW314" s="214"/>
      <c r="AX314" s="214"/>
      <c r="AY314" s="214"/>
      <c r="AZ314" s="214"/>
      <c r="BA314" s="214"/>
      <c r="BB314" s="214"/>
      <c r="BC314" s="214"/>
      <c r="BD314" s="214"/>
      <c r="BE314" s="214"/>
      <c r="BF314" s="214"/>
      <c r="BG314" s="214"/>
      <c r="BH314" s="214"/>
      <c r="BI314" s="214"/>
      <c r="BJ314" s="210" t="s">
        <v>5566</v>
      </c>
      <c r="BK314" s="214"/>
      <c r="BL314" s="214"/>
      <c r="BM314" s="214"/>
      <c r="BN314" s="214"/>
      <c r="BO314" s="214"/>
      <c r="BP314" s="214"/>
      <c r="BQ314" s="214"/>
      <c r="BR314" s="214"/>
      <c r="BS314" s="214"/>
      <c r="BT314" s="214"/>
      <c r="BU314" s="214"/>
      <c r="BV314" s="214"/>
      <c r="BW314" s="213"/>
      <c r="BX314" s="213"/>
      <c r="BY314" s="213"/>
      <c r="BZ314" s="225"/>
      <c r="CA314" s="225"/>
      <c r="CB314" s="225"/>
      <c r="CC314" s="225"/>
      <c r="CD314" s="225"/>
      <c r="CE314" s="225"/>
      <c r="CF314" s="225"/>
      <c r="CG314" s="225"/>
      <c r="CH314" s="225"/>
      <c r="CI314" s="225"/>
      <c r="CJ314" s="225"/>
      <c r="CK314" s="225"/>
      <c r="CL314" s="225"/>
      <c r="CM314" s="225"/>
      <c r="CN314" s="225"/>
      <c r="CO314" s="225"/>
      <c r="CP314" s="225"/>
      <c r="CQ314" s="225"/>
      <c r="CR314" s="225"/>
      <c r="CS314" s="221" t="s">
        <v>5567</v>
      </c>
      <c r="CT314" s="225"/>
      <c r="CU314" s="225"/>
      <c r="CV314" s="225"/>
      <c r="CW314" s="225"/>
      <c r="CX314" s="225"/>
      <c r="CY314" s="225"/>
      <c r="CZ314" s="225"/>
      <c r="DA314" s="225"/>
      <c r="DB314" s="225"/>
      <c r="DC314" s="225"/>
      <c r="DD314" s="225"/>
      <c r="DE314" s="225"/>
    </row>
    <row r="315" spans="38:109" hidden="1">
      <c r="AL315" s="219" t="str">
        <f t="shared" si="9"/>
        <v/>
      </c>
      <c r="AM315" s="219" t="str">
        <f t="shared" si="8"/>
        <v/>
      </c>
      <c r="AN315"/>
      <c r="AO315" s="213"/>
      <c r="AP315" s="206">
        <v>313</v>
      </c>
      <c r="AQ315" s="214"/>
      <c r="AR315" s="214"/>
      <c r="AS315" s="214"/>
      <c r="AT315" s="214"/>
      <c r="AU315" s="214"/>
      <c r="AV315" s="214"/>
      <c r="AW315" s="214"/>
      <c r="AX315" s="214"/>
      <c r="AY315" s="214"/>
      <c r="AZ315" s="214"/>
      <c r="BA315" s="214"/>
      <c r="BB315" s="214"/>
      <c r="BC315" s="214"/>
      <c r="BD315" s="214"/>
      <c r="BE315" s="214"/>
      <c r="BF315" s="214"/>
      <c r="BG315" s="214"/>
      <c r="BH315" s="214"/>
      <c r="BI315" s="214"/>
      <c r="BJ315" s="210" t="s">
        <v>5568</v>
      </c>
      <c r="BK315" s="214"/>
      <c r="BL315" s="214"/>
      <c r="BM315" s="214"/>
      <c r="BN315" s="214"/>
      <c r="BO315" s="214"/>
      <c r="BP315" s="214"/>
      <c r="BQ315" s="214"/>
      <c r="BR315" s="214"/>
      <c r="BS315" s="214"/>
      <c r="BT315" s="214"/>
      <c r="BU315" s="214"/>
      <c r="BV315" s="214"/>
      <c r="BW315" s="213"/>
      <c r="BX315" s="213"/>
      <c r="BY315" s="213"/>
      <c r="BZ315" s="225"/>
      <c r="CA315" s="225"/>
      <c r="CB315" s="225"/>
      <c r="CC315" s="225"/>
      <c r="CD315" s="225"/>
      <c r="CE315" s="225"/>
      <c r="CF315" s="225"/>
      <c r="CG315" s="225"/>
      <c r="CH315" s="225"/>
      <c r="CI315" s="225"/>
      <c r="CJ315" s="225"/>
      <c r="CK315" s="225"/>
      <c r="CL315" s="225"/>
      <c r="CM315" s="225"/>
      <c r="CN315" s="225"/>
      <c r="CO315" s="225"/>
      <c r="CP315" s="225"/>
      <c r="CQ315" s="225"/>
      <c r="CR315" s="225"/>
      <c r="CS315" s="221" t="s">
        <v>5569</v>
      </c>
      <c r="CT315" s="225"/>
      <c r="CU315" s="225"/>
      <c r="CV315" s="225"/>
      <c r="CW315" s="225"/>
      <c r="CX315" s="225"/>
      <c r="CY315" s="225"/>
      <c r="CZ315" s="225"/>
      <c r="DA315" s="225"/>
      <c r="DB315" s="225"/>
      <c r="DC315" s="225"/>
      <c r="DD315" s="225"/>
      <c r="DE315" s="225"/>
    </row>
    <row r="316" spans="38:109" hidden="1">
      <c r="AL316" s="219" t="str">
        <f t="shared" si="9"/>
        <v/>
      </c>
      <c r="AM316" s="219" t="str">
        <f t="shared" si="8"/>
        <v/>
      </c>
      <c r="AN316"/>
      <c r="AO316" s="213"/>
      <c r="AP316" s="206">
        <v>314</v>
      </c>
      <c r="AQ316" s="214"/>
      <c r="AR316" s="214"/>
      <c r="AS316" s="214"/>
      <c r="AT316" s="214"/>
      <c r="AU316" s="214"/>
      <c r="AV316" s="214"/>
      <c r="AW316" s="214"/>
      <c r="AX316" s="214"/>
      <c r="AY316" s="214"/>
      <c r="AZ316" s="214"/>
      <c r="BA316" s="214"/>
      <c r="BB316" s="214"/>
      <c r="BC316" s="214"/>
      <c r="BD316" s="214"/>
      <c r="BE316" s="214"/>
      <c r="BF316" s="214"/>
      <c r="BG316" s="214"/>
      <c r="BH316" s="214"/>
      <c r="BI316" s="214"/>
      <c r="BJ316" s="210" t="s">
        <v>5570</v>
      </c>
      <c r="BK316" s="214"/>
      <c r="BL316" s="214"/>
      <c r="BM316" s="214"/>
      <c r="BN316" s="214"/>
      <c r="BO316" s="214"/>
      <c r="BP316" s="214"/>
      <c r="BQ316" s="214"/>
      <c r="BR316" s="214"/>
      <c r="BS316" s="214"/>
      <c r="BT316" s="214"/>
      <c r="BU316" s="214"/>
      <c r="BV316" s="214"/>
      <c r="BW316" s="213"/>
      <c r="BX316" s="213"/>
      <c r="BY316" s="213"/>
      <c r="BZ316" s="225"/>
      <c r="CA316" s="225"/>
      <c r="CB316" s="225"/>
      <c r="CC316" s="225"/>
      <c r="CD316" s="225"/>
      <c r="CE316" s="225"/>
      <c r="CF316" s="225"/>
      <c r="CG316" s="225"/>
      <c r="CH316" s="225"/>
      <c r="CI316" s="225"/>
      <c r="CJ316" s="225"/>
      <c r="CK316" s="225"/>
      <c r="CL316" s="225"/>
      <c r="CM316" s="225"/>
      <c r="CN316" s="225"/>
      <c r="CO316" s="225"/>
      <c r="CP316" s="225"/>
      <c r="CQ316" s="225"/>
      <c r="CR316" s="225"/>
      <c r="CS316" s="221" t="s">
        <v>5571</v>
      </c>
      <c r="CT316" s="225"/>
      <c r="CU316" s="225"/>
      <c r="CV316" s="225"/>
      <c r="CW316" s="225"/>
      <c r="CX316" s="225"/>
      <c r="CY316" s="225"/>
      <c r="CZ316" s="225"/>
      <c r="DA316" s="225"/>
      <c r="DB316" s="225"/>
      <c r="DC316" s="225"/>
      <c r="DD316" s="225"/>
      <c r="DE316" s="225"/>
    </row>
    <row r="317" spans="38:109" hidden="1">
      <c r="AL317" s="219" t="str">
        <f t="shared" si="9"/>
        <v/>
      </c>
      <c r="AM317" s="219" t="str">
        <f t="shared" si="8"/>
        <v/>
      </c>
      <c r="AN317"/>
      <c r="AO317" s="213"/>
      <c r="AP317" s="206">
        <v>315</v>
      </c>
      <c r="AQ317" s="214"/>
      <c r="AR317" s="214"/>
      <c r="AS317" s="214"/>
      <c r="AT317" s="214"/>
      <c r="AU317" s="214"/>
      <c r="AV317" s="214"/>
      <c r="AW317" s="214"/>
      <c r="AX317" s="214"/>
      <c r="AY317" s="214"/>
      <c r="AZ317" s="214"/>
      <c r="BA317" s="214"/>
      <c r="BB317" s="214"/>
      <c r="BC317" s="214"/>
      <c r="BD317" s="214"/>
      <c r="BE317" s="214"/>
      <c r="BF317" s="214"/>
      <c r="BG317" s="214"/>
      <c r="BH317" s="214"/>
      <c r="BI317" s="214"/>
      <c r="BJ317" s="210" t="s">
        <v>5572</v>
      </c>
      <c r="BK317" s="214"/>
      <c r="BL317" s="214"/>
      <c r="BM317" s="214"/>
      <c r="BN317" s="214"/>
      <c r="BO317" s="214"/>
      <c r="BP317" s="214"/>
      <c r="BQ317" s="214"/>
      <c r="BR317" s="214"/>
      <c r="BS317" s="214"/>
      <c r="BT317" s="214"/>
      <c r="BU317" s="214"/>
      <c r="BV317" s="214"/>
      <c r="BW317" s="213"/>
      <c r="BX317" s="213"/>
      <c r="BY317" s="213"/>
      <c r="BZ317" s="225"/>
      <c r="CA317" s="225"/>
      <c r="CB317" s="225"/>
      <c r="CC317" s="225"/>
      <c r="CD317" s="225"/>
      <c r="CE317" s="225"/>
      <c r="CF317" s="225"/>
      <c r="CG317" s="225"/>
      <c r="CH317" s="225"/>
      <c r="CI317" s="225"/>
      <c r="CJ317" s="225"/>
      <c r="CK317" s="225"/>
      <c r="CL317" s="225"/>
      <c r="CM317" s="225"/>
      <c r="CN317" s="225"/>
      <c r="CO317" s="225"/>
      <c r="CP317" s="225"/>
      <c r="CQ317" s="225"/>
      <c r="CR317" s="225"/>
      <c r="CS317" s="221" t="s">
        <v>5573</v>
      </c>
      <c r="CT317" s="225"/>
      <c r="CU317" s="225"/>
      <c r="CV317" s="225"/>
      <c r="CW317" s="225"/>
      <c r="CX317" s="225"/>
      <c r="CY317" s="225"/>
      <c r="CZ317" s="225"/>
      <c r="DA317" s="225"/>
      <c r="DB317" s="225"/>
      <c r="DC317" s="225"/>
      <c r="DD317" s="225"/>
      <c r="DE317" s="225"/>
    </row>
    <row r="318" spans="38:109" hidden="1">
      <c r="AL318" s="219" t="str">
        <f t="shared" si="9"/>
        <v/>
      </c>
      <c r="AM318" s="219" t="str">
        <f t="shared" si="8"/>
        <v/>
      </c>
      <c r="AN318"/>
      <c r="AO318" s="213"/>
      <c r="AP318" s="206">
        <v>316</v>
      </c>
      <c r="AQ318" s="214"/>
      <c r="AR318" s="214"/>
      <c r="AS318" s="214"/>
      <c r="AT318" s="214"/>
      <c r="AU318" s="214"/>
      <c r="AV318" s="214"/>
      <c r="AW318" s="214"/>
      <c r="AX318" s="214"/>
      <c r="AY318" s="214"/>
      <c r="AZ318" s="214"/>
      <c r="BA318" s="214"/>
      <c r="BB318" s="214"/>
      <c r="BC318" s="214"/>
      <c r="BD318" s="214"/>
      <c r="BE318" s="214"/>
      <c r="BF318" s="214"/>
      <c r="BG318" s="214"/>
      <c r="BH318" s="214"/>
      <c r="BI318" s="214"/>
      <c r="BJ318" s="210" t="s">
        <v>5574</v>
      </c>
      <c r="BK318" s="214"/>
      <c r="BL318" s="214"/>
      <c r="BM318" s="214"/>
      <c r="BN318" s="214"/>
      <c r="BO318" s="214"/>
      <c r="BP318" s="214"/>
      <c r="BQ318" s="214"/>
      <c r="BR318" s="214"/>
      <c r="BS318" s="214"/>
      <c r="BT318" s="214"/>
      <c r="BU318" s="214"/>
      <c r="BV318" s="214"/>
      <c r="BW318" s="213"/>
      <c r="BX318" s="213"/>
      <c r="BY318" s="213"/>
      <c r="BZ318" s="225"/>
      <c r="CA318" s="225"/>
      <c r="CB318" s="225"/>
      <c r="CC318" s="225"/>
      <c r="CD318" s="225"/>
      <c r="CE318" s="225"/>
      <c r="CF318" s="225"/>
      <c r="CG318" s="225"/>
      <c r="CH318" s="225"/>
      <c r="CI318" s="225"/>
      <c r="CJ318" s="225"/>
      <c r="CK318" s="225"/>
      <c r="CL318" s="225"/>
      <c r="CM318" s="225"/>
      <c r="CN318" s="225"/>
      <c r="CO318" s="225"/>
      <c r="CP318" s="225"/>
      <c r="CQ318" s="225"/>
      <c r="CR318" s="225"/>
      <c r="CS318" s="221" t="s">
        <v>5575</v>
      </c>
      <c r="CT318" s="225"/>
      <c r="CU318" s="225"/>
      <c r="CV318" s="225"/>
      <c r="CW318" s="225"/>
      <c r="CX318" s="225"/>
      <c r="CY318" s="225"/>
      <c r="CZ318" s="225"/>
      <c r="DA318" s="225"/>
      <c r="DB318" s="225"/>
      <c r="DC318" s="225"/>
      <c r="DD318" s="225"/>
      <c r="DE318" s="225"/>
    </row>
    <row r="319" spans="38:109" hidden="1">
      <c r="AL319" s="219" t="str">
        <f t="shared" si="9"/>
        <v/>
      </c>
      <c r="AM319" s="219" t="str">
        <f t="shared" si="8"/>
        <v/>
      </c>
      <c r="AN319"/>
      <c r="AO319" s="213"/>
      <c r="AP319" s="206">
        <v>317</v>
      </c>
      <c r="AQ319" s="214"/>
      <c r="AR319" s="214"/>
      <c r="AS319" s="214"/>
      <c r="AT319" s="214"/>
      <c r="AU319" s="214"/>
      <c r="AV319" s="214"/>
      <c r="AW319" s="214"/>
      <c r="AX319" s="214"/>
      <c r="AY319" s="214"/>
      <c r="AZ319" s="214"/>
      <c r="BA319" s="214"/>
      <c r="BB319" s="214"/>
      <c r="BC319" s="214"/>
      <c r="BD319" s="214"/>
      <c r="BE319" s="214"/>
      <c r="BF319" s="214"/>
      <c r="BG319" s="214"/>
      <c r="BH319" s="214"/>
      <c r="BI319" s="214"/>
      <c r="BJ319" s="210" t="s">
        <v>5576</v>
      </c>
      <c r="BK319" s="214"/>
      <c r="BL319" s="214"/>
      <c r="BM319" s="214"/>
      <c r="BN319" s="214"/>
      <c r="BO319" s="214"/>
      <c r="BP319" s="214"/>
      <c r="BQ319" s="214"/>
      <c r="BR319" s="214"/>
      <c r="BS319" s="214"/>
      <c r="BT319" s="214"/>
      <c r="BU319" s="214"/>
      <c r="BV319" s="214"/>
      <c r="BW319" s="213"/>
      <c r="BX319" s="213"/>
      <c r="BY319" s="213"/>
      <c r="BZ319" s="225"/>
      <c r="CA319" s="225"/>
      <c r="CB319" s="225"/>
      <c r="CC319" s="225"/>
      <c r="CD319" s="225"/>
      <c r="CE319" s="225"/>
      <c r="CF319" s="225"/>
      <c r="CG319" s="225"/>
      <c r="CH319" s="225"/>
      <c r="CI319" s="225"/>
      <c r="CJ319" s="225"/>
      <c r="CK319" s="225"/>
      <c r="CL319" s="225"/>
      <c r="CM319" s="225"/>
      <c r="CN319" s="225"/>
      <c r="CO319" s="225"/>
      <c r="CP319" s="225"/>
      <c r="CQ319" s="225"/>
      <c r="CR319" s="225"/>
      <c r="CS319" s="221" t="s">
        <v>5577</v>
      </c>
      <c r="CT319" s="225"/>
      <c r="CU319" s="225"/>
      <c r="CV319" s="225"/>
      <c r="CW319" s="225"/>
      <c r="CX319" s="225"/>
      <c r="CY319" s="225"/>
      <c r="CZ319" s="225"/>
      <c r="DA319" s="225"/>
      <c r="DB319" s="225"/>
      <c r="DC319" s="225"/>
      <c r="DD319" s="225"/>
      <c r="DE319" s="225"/>
    </row>
    <row r="320" spans="38:109" hidden="1">
      <c r="AL320" s="219" t="str">
        <f t="shared" si="9"/>
        <v/>
      </c>
      <c r="AM320" s="219" t="str">
        <f t="shared" si="8"/>
        <v/>
      </c>
      <c r="AN320"/>
      <c r="AO320" s="213"/>
      <c r="AP320" s="206">
        <v>318</v>
      </c>
      <c r="AQ320" s="214"/>
      <c r="AR320" s="214"/>
      <c r="AS320" s="214"/>
      <c r="AT320" s="214"/>
      <c r="AU320" s="214"/>
      <c r="AV320" s="214"/>
      <c r="AW320" s="214"/>
      <c r="AX320" s="214"/>
      <c r="AY320" s="214"/>
      <c r="AZ320" s="214"/>
      <c r="BA320" s="214"/>
      <c r="BB320" s="214"/>
      <c r="BC320" s="214"/>
      <c r="BD320" s="214"/>
      <c r="BE320" s="214"/>
      <c r="BF320" s="214"/>
      <c r="BG320" s="214"/>
      <c r="BH320" s="214"/>
      <c r="BI320" s="214"/>
      <c r="BJ320" s="210" t="s">
        <v>5578</v>
      </c>
      <c r="BK320" s="214"/>
      <c r="BL320" s="214"/>
      <c r="BM320" s="214"/>
      <c r="BN320" s="214"/>
      <c r="BO320" s="214"/>
      <c r="BP320" s="214"/>
      <c r="BQ320" s="214"/>
      <c r="BR320" s="214"/>
      <c r="BS320" s="214"/>
      <c r="BT320" s="214"/>
      <c r="BU320" s="214"/>
      <c r="BV320" s="214"/>
      <c r="BW320" s="213"/>
      <c r="BX320" s="213"/>
      <c r="BY320" s="213"/>
      <c r="BZ320" s="225"/>
      <c r="CA320" s="225"/>
      <c r="CB320" s="225"/>
      <c r="CC320" s="225"/>
      <c r="CD320" s="225"/>
      <c r="CE320" s="225"/>
      <c r="CF320" s="225"/>
      <c r="CG320" s="225"/>
      <c r="CH320" s="225"/>
      <c r="CI320" s="225"/>
      <c r="CJ320" s="225"/>
      <c r="CK320" s="225"/>
      <c r="CL320" s="225"/>
      <c r="CM320" s="225"/>
      <c r="CN320" s="225"/>
      <c r="CO320" s="225"/>
      <c r="CP320" s="225"/>
      <c r="CQ320" s="225"/>
      <c r="CR320" s="225"/>
      <c r="CS320" s="221" t="s">
        <v>5579</v>
      </c>
      <c r="CT320" s="225"/>
      <c r="CU320" s="225"/>
      <c r="CV320" s="225"/>
      <c r="CW320" s="225"/>
      <c r="CX320" s="225"/>
      <c r="CY320" s="225"/>
      <c r="CZ320" s="225"/>
      <c r="DA320" s="225"/>
      <c r="DB320" s="225"/>
      <c r="DC320" s="225"/>
      <c r="DD320" s="225"/>
      <c r="DE320" s="225"/>
    </row>
    <row r="321" spans="38:109" hidden="1">
      <c r="AL321" s="219" t="str">
        <f t="shared" si="9"/>
        <v/>
      </c>
      <c r="AM321" s="219" t="str">
        <f t="shared" si="8"/>
        <v/>
      </c>
      <c r="AN321"/>
      <c r="AO321" s="213"/>
      <c r="AP321" s="206">
        <v>319</v>
      </c>
      <c r="AQ321" s="214"/>
      <c r="AR321" s="214"/>
      <c r="AS321" s="214"/>
      <c r="AT321" s="214"/>
      <c r="AU321" s="214"/>
      <c r="AV321" s="214"/>
      <c r="AW321" s="214"/>
      <c r="AX321" s="214"/>
      <c r="AY321" s="214"/>
      <c r="AZ321" s="214"/>
      <c r="BA321" s="214"/>
      <c r="BB321" s="214"/>
      <c r="BC321" s="214"/>
      <c r="BD321" s="214"/>
      <c r="BE321" s="214"/>
      <c r="BF321" s="214"/>
      <c r="BG321" s="214"/>
      <c r="BH321" s="214"/>
      <c r="BI321" s="214"/>
      <c r="BJ321" s="210" t="s">
        <v>5580</v>
      </c>
      <c r="BK321" s="214"/>
      <c r="BL321" s="214"/>
      <c r="BM321" s="214"/>
      <c r="BN321" s="214"/>
      <c r="BO321" s="214"/>
      <c r="BP321" s="214"/>
      <c r="BQ321" s="214"/>
      <c r="BR321" s="214"/>
      <c r="BS321" s="214"/>
      <c r="BT321" s="214"/>
      <c r="BU321" s="214"/>
      <c r="BV321" s="214"/>
      <c r="BW321" s="213"/>
      <c r="BX321" s="213"/>
      <c r="BY321" s="213"/>
      <c r="BZ321" s="225"/>
      <c r="CA321" s="225"/>
      <c r="CB321" s="225"/>
      <c r="CC321" s="225"/>
      <c r="CD321" s="225"/>
      <c r="CE321" s="225"/>
      <c r="CF321" s="225"/>
      <c r="CG321" s="225"/>
      <c r="CH321" s="225"/>
      <c r="CI321" s="225"/>
      <c r="CJ321" s="225"/>
      <c r="CK321" s="225"/>
      <c r="CL321" s="225"/>
      <c r="CM321" s="225"/>
      <c r="CN321" s="225"/>
      <c r="CO321" s="225"/>
      <c r="CP321" s="225"/>
      <c r="CQ321" s="225"/>
      <c r="CR321" s="225"/>
      <c r="CS321" s="227" t="s">
        <v>5581</v>
      </c>
      <c r="CT321" s="225"/>
      <c r="CU321" s="225"/>
      <c r="CV321" s="225"/>
      <c r="CW321" s="225"/>
      <c r="CX321" s="225"/>
      <c r="CY321" s="225"/>
      <c r="CZ321" s="225"/>
      <c r="DA321" s="225"/>
      <c r="DB321" s="225"/>
      <c r="DC321" s="225"/>
      <c r="DD321" s="225"/>
      <c r="DE321" s="225"/>
    </row>
    <row r="322" spans="38:109" hidden="1">
      <c r="AL322" s="219" t="str">
        <f t="shared" si="9"/>
        <v/>
      </c>
      <c r="AM322" s="219" t="str">
        <f t="shared" si="8"/>
        <v/>
      </c>
      <c r="AN322"/>
      <c r="AO322" s="213"/>
      <c r="AP322" s="206">
        <v>320</v>
      </c>
      <c r="AQ322" s="214"/>
      <c r="AR322" s="214"/>
      <c r="AS322" s="214"/>
      <c r="AT322" s="214"/>
      <c r="AU322" s="214"/>
      <c r="AV322" s="214"/>
      <c r="AW322" s="214"/>
      <c r="AX322" s="214"/>
      <c r="AY322" s="214"/>
      <c r="AZ322" s="214"/>
      <c r="BA322" s="214"/>
      <c r="BB322" s="214"/>
      <c r="BC322" s="214"/>
      <c r="BD322" s="214"/>
      <c r="BE322" s="214"/>
      <c r="BF322" s="214"/>
      <c r="BG322" s="214"/>
      <c r="BH322" s="214"/>
      <c r="BI322" s="214"/>
      <c r="BJ322" s="210" t="s">
        <v>5582</v>
      </c>
      <c r="BK322" s="214"/>
      <c r="BL322" s="214"/>
      <c r="BM322" s="214"/>
      <c r="BN322" s="214"/>
      <c r="BO322" s="214"/>
      <c r="BP322" s="214"/>
      <c r="BQ322" s="214"/>
      <c r="BR322" s="214"/>
      <c r="BS322" s="214"/>
      <c r="BT322" s="214"/>
      <c r="BU322" s="214"/>
      <c r="BV322" s="214"/>
      <c r="BW322" s="213"/>
      <c r="BX322" s="213"/>
      <c r="BY322" s="213"/>
      <c r="BZ322" s="225"/>
      <c r="CA322" s="225"/>
      <c r="CB322" s="225"/>
      <c r="CC322" s="225"/>
      <c r="CD322" s="225"/>
      <c r="CE322" s="225"/>
      <c r="CF322" s="225"/>
      <c r="CG322" s="225"/>
      <c r="CH322" s="225"/>
      <c r="CI322" s="225"/>
      <c r="CJ322" s="225"/>
      <c r="CK322" s="225"/>
      <c r="CL322" s="225"/>
      <c r="CM322" s="225"/>
      <c r="CN322" s="225"/>
      <c r="CO322" s="225"/>
      <c r="CP322" s="225"/>
      <c r="CQ322" s="225"/>
      <c r="CR322" s="225"/>
      <c r="CS322" s="227" t="s">
        <v>5583</v>
      </c>
      <c r="CT322" s="225"/>
      <c r="CU322" s="225"/>
      <c r="CV322" s="225"/>
      <c r="CW322" s="225"/>
      <c r="CX322" s="225"/>
      <c r="CY322" s="225"/>
      <c r="CZ322" s="225"/>
      <c r="DA322" s="225"/>
      <c r="DB322" s="225"/>
      <c r="DC322" s="225"/>
      <c r="DD322" s="225"/>
      <c r="DE322" s="225"/>
    </row>
    <row r="323" spans="38:109" hidden="1">
      <c r="AL323" s="219" t="str">
        <f t="shared" si="9"/>
        <v/>
      </c>
      <c r="AM323" s="219" t="str">
        <f t="shared" si="8"/>
        <v/>
      </c>
      <c r="AN323"/>
      <c r="AO323" s="213"/>
      <c r="AP323" s="206">
        <v>321</v>
      </c>
      <c r="AQ323" s="214"/>
      <c r="AR323" s="214"/>
      <c r="AS323" s="214"/>
      <c r="AT323" s="214"/>
      <c r="AU323" s="214"/>
      <c r="AV323" s="214"/>
      <c r="AW323" s="214"/>
      <c r="AX323" s="214"/>
      <c r="AY323" s="214"/>
      <c r="AZ323" s="214"/>
      <c r="BA323" s="214"/>
      <c r="BB323" s="214"/>
      <c r="BC323" s="214"/>
      <c r="BD323" s="214"/>
      <c r="BE323" s="214"/>
      <c r="BF323" s="214"/>
      <c r="BG323" s="214"/>
      <c r="BH323" s="214"/>
      <c r="BI323" s="214"/>
      <c r="BJ323" s="210" t="s">
        <v>5584</v>
      </c>
      <c r="BK323" s="214"/>
      <c r="BL323" s="214"/>
      <c r="BM323" s="214"/>
      <c r="BN323" s="214"/>
      <c r="BO323" s="214"/>
      <c r="BP323" s="214"/>
      <c r="BQ323" s="214"/>
      <c r="BR323" s="214"/>
      <c r="BS323" s="214"/>
      <c r="BT323" s="214"/>
      <c r="BU323" s="214"/>
      <c r="BV323" s="214"/>
      <c r="BW323" s="213"/>
      <c r="BX323" s="213"/>
      <c r="BY323" s="213"/>
      <c r="BZ323" s="225"/>
      <c r="CA323" s="225"/>
      <c r="CB323" s="225"/>
      <c r="CC323" s="225"/>
      <c r="CD323" s="225"/>
      <c r="CE323" s="225"/>
      <c r="CF323" s="225"/>
      <c r="CG323" s="225"/>
      <c r="CH323" s="225"/>
      <c r="CI323" s="225"/>
      <c r="CJ323" s="225"/>
      <c r="CK323" s="225"/>
      <c r="CL323" s="225"/>
      <c r="CM323" s="225"/>
      <c r="CN323" s="225"/>
      <c r="CO323" s="225"/>
      <c r="CP323" s="225"/>
      <c r="CQ323" s="225"/>
      <c r="CR323" s="225"/>
      <c r="CS323" s="221" t="s">
        <v>5585</v>
      </c>
      <c r="CT323" s="225"/>
      <c r="CU323" s="225"/>
      <c r="CV323" s="225"/>
      <c r="CW323" s="225"/>
      <c r="CX323" s="225"/>
      <c r="CY323" s="225"/>
      <c r="CZ323" s="225"/>
      <c r="DA323" s="225"/>
      <c r="DB323" s="225"/>
      <c r="DC323" s="225"/>
      <c r="DD323" s="225"/>
      <c r="DE323" s="225"/>
    </row>
    <row r="324" spans="38:109" hidden="1">
      <c r="AL324" s="219" t="str">
        <f t="shared" si="9"/>
        <v/>
      </c>
      <c r="AM324" s="219" t="str">
        <f t="shared" ref="AM324:AM387" si="10">IFERROR(IF(AL324="", "", HLOOKUP($N$8, $AQ$3:$BV$574, AP324, FALSE)), "")</f>
        <v/>
      </c>
      <c r="AN324"/>
      <c r="AO324" s="213"/>
      <c r="AP324" s="206">
        <v>322</v>
      </c>
      <c r="AQ324" s="214"/>
      <c r="AR324" s="214"/>
      <c r="AS324" s="214"/>
      <c r="AT324" s="214"/>
      <c r="AU324" s="214"/>
      <c r="AV324" s="214"/>
      <c r="AW324" s="214"/>
      <c r="AX324" s="214"/>
      <c r="AY324" s="214"/>
      <c r="AZ324" s="214"/>
      <c r="BA324" s="214"/>
      <c r="BB324" s="214"/>
      <c r="BC324" s="214"/>
      <c r="BD324" s="214"/>
      <c r="BE324" s="214"/>
      <c r="BF324" s="214"/>
      <c r="BG324" s="214"/>
      <c r="BH324" s="214"/>
      <c r="BI324" s="214"/>
      <c r="BJ324" s="210" t="s">
        <v>5586</v>
      </c>
      <c r="BK324" s="214"/>
      <c r="BL324" s="214"/>
      <c r="BM324" s="214"/>
      <c r="BN324" s="214"/>
      <c r="BO324" s="214"/>
      <c r="BP324" s="214"/>
      <c r="BQ324" s="214"/>
      <c r="BR324" s="214"/>
      <c r="BS324" s="214"/>
      <c r="BT324" s="214"/>
      <c r="BU324" s="214"/>
      <c r="BV324" s="214"/>
      <c r="BW324" s="213"/>
      <c r="BX324" s="213"/>
      <c r="BY324" s="213"/>
      <c r="BZ324" s="225"/>
      <c r="CA324" s="225"/>
      <c r="CB324" s="225"/>
      <c r="CC324" s="225"/>
      <c r="CD324" s="225"/>
      <c r="CE324" s="225"/>
      <c r="CF324" s="225"/>
      <c r="CG324" s="225"/>
      <c r="CH324" s="225"/>
      <c r="CI324" s="225"/>
      <c r="CJ324" s="225"/>
      <c r="CK324" s="225"/>
      <c r="CL324" s="225"/>
      <c r="CM324" s="225"/>
      <c r="CN324" s="225"/>
      <c r="CO324" s="225"/>
      <c r="CP324" s="225"/>
      <c r="CQ324" s="225"/>
      <c r="CR324" s="225"/>
      <c r="CS324" s="221" t="s">
        <v>5587</v>
      </c>
      <c r="CT324" s="225"/>
      <c r="CU324" s="225"/>
      <c r="CV324" s="225"/>
      <c r="CW324" s="225"/>
      <c r="CX324" s="225"/>
      <c r="CY324" s="225"/>
      <c r="CZ324" s="225"/>
      <c r="DA324" s="225"/>
      <c r="DB324" s="225"/>
      <c r="DC324" s="225"/>
      <c r="DD324" s="225"/>
      <c r="DE324" s="225"/>
    </row>
    <row r="325" spans="38:109" hidden="1">
      <c r="AL325" s="219" t="str">
        <f t="shared" ref="AL325:AL388" si="11">IFERROR(IF(HLOOKUP($N$8, $BZ$3:$DE$574, $AP325, FALSE )="", "", HLOOKUP($N$8, $BZ$3:$DE$574, $AP325, FALSE)), "")</f>
        <v/>
      </c>
      <c r="AM325" s="219" t="str">
        <f t="shared" si="10"/>
        <v/>
      </c>
      <c r="AN325"/>
      <c r="AO325" s="216"/>
      <c r="AP325" s="206">
        <v>323</v>
      </c>
      <c r="AQ325" s="217"/>
      <c r="AR325" s="217"/>
      <c r="AS325" s="217"/>
      <c r="AT325" s="217"/>
      <c r="AU325" s="217"/>
      <c r="AV325" s="217"/>
      <c r="AW325" s="217"/>
      <c r="AX325" s="217"/>
      <c r="AY325" s="217"/>
      <c r="AZ325" s="217"/>
      <c r="BA325" s="217"/>
      <c r="BB325" s="217"/>
      <c r="BC325" s="217"/>
      <c r="BD325" s="217"/>
      <c r="BE325" s="217"/>
      <c r="BF325" s="217"/>
      <c r="BG325" s="217"/>
      <c r="BH325" s="217"/>
      <c r="BI325" s="217"/>
      <c r="BJ325" s="210" t="s">
        <v>5588</v>
      </c>
      <c r="BK325" s="217"/>
      <c r="BL325" s="217"/>
      <c r="BM325" s="217"/>
      <c r="BN325" s="217"/>
      <c r="BO325" s="217"/>
      <c r="BP325" s="217"/>
      <c r="BQ325" s="217"/>
      <c r="BR325" s="217"/>
      <c r="BS325" s="217"/>
      <c r="BT325" s="217"/>
      <c r="BU325" s="217"/>
      <c r="BV325" s="217"/>
      <c r="BW325" s="216"/>
      <c r="BX325" s="216"/>
      <c r="BY325" s="216"/>
      <c r="BZ325" s="228"/>
      <c r="CA325" s="228"/>
      <c r="CB325" s="228"/>
      <c r="CC325" s="228"/>
      <c r="CD325" s="228"/>
      <c r="CE325" s="228"/>
      <c r="CF325" s="228"/>
      <c r="CG325" s="228"/>
      <c r="CH325" s="228"/>
      <c r="CI325" s="228"/>
      <c r="CJ325" s="228"/>
      <c r="CK325" s="228"/>
      <c r="CL325" s="228"/>
      <c r="CM325" s="228"/>
      <c r="CN325" s="228"/>
      <c r="CO325" s="228"/>
      <c r="CP325" s="228"/>
      <c r="CQ325" s="228"/>
      <c r="CR325" s="228"/>
      <c r="CS325" s="221" t="s">
        <v>5589</v>
      </c>
      <c r="CT325" s="228"/>
      <c r="CU325" s="228"/>
      <c r="CV325" s="228"/>
      <c r="CW325" s="228"/>
      <c r="CX325" s="228"/>
      <c r="CY325" s="228"/>
      <c r="CZ325" s="228"/>
      <c r="DA325" s="228"/>
      <c r="DB325" s="228"/>
      <c r="DC325" s="228"/>
      <c r="DD325" s="228"/>
      <c r="DE325" s="228"/>
    </row>
    <row r="326" spans="38:109" hidden="1">
      <c r="AL326" s="219" t="str">
        <f t="shared" si="11"/>
        <v/>
      </c>
      <c r="AM326" s="219" t="str">
        <f t="shared" si="10"/>
        <v/>
      </c>
      <c r="AN326"/>
      <c r="AO326" s="216"/>
      <c r="AP326" s="206">
        <v>324</v>
      </c>
      <c r="AQ326" s="217"/>
      <c r="AR326" s="217"/>
      <c r="AS326" s="217"/>
      <c r="AT326" s="217"/>
      <c r="AU326" s="217"/>
      <c r="AV326" s="217"/>
      <c r="AW326" s="217"/>
      <c r="AX326" s="217"/>
      <c r="AY326" s="217"/>
      <c r="AZ326" s="217"/>
      <c r="BA326" s="217"/>
      <c r="BB326" s="217"/>
      <c r="BC326" s="217"/>
      <c r="BD326" s="217"/>
      <c r="BE326" s="217"/>
      <c r="BF326" s="217"/>
      <c r="BG326" s="217"/>
      <c r="BH326" s="217"/>
      <c r="BI326" s="217"/>
      <c r="BJ326" s="210" t="s">
        <v>5590</v>
      </c>
      <c r="BK326" s="217"/>
      <c r="BL326" s="217"/>
      <c r="BM326" s="217"/>
      <c r="BN326" s="217"/>
      <c r="BO326" s="217"/>
      <c r="BP326" s="217"/>
      <c r="BQ326" s="217"/>
      <c r="BR326" s="217"/>
      <c r="BS326" s="217"/>
      <c r="BT326" s="217"/>
      <c r="BU326" s="217"/>
      <c r="BV326" s="217"/>
      <c r="BW326" s="216"/>
      <c r="BX326" s="216"/>
      <c r="BY326" s="216"/>
      <c r="BZ326" s="228"/>
      <c r="CA326" s="228"/>
      <c r="CB326" s="228"/>
      <c r="CC326" s="228"/>
      <c r="CD326" s="228"/>
      <c r="CE326" s="228"/>
      <c r="CF326" s="228"/>
      <c r="CG326" s="228"/>
      <c r="CH326" s="228"/>
      <c r="CI326" s="228"/>
      <c r="CJ326" s="228"/>
      <c r="CK326" s="228"/>
      <c r="CL326" s="228"/>
      <c r="CM326" s="228"/>
      <c r="CN326" s="228"/>
      <c r="CO326" s="228"/>
      <c r="CP326" s="228"/>
      <c r="CQ326" s="228"/>
      <c r="CR326" s="228"/>
      <c r="CS326" s="221" t="s">
        <v>5591</v>
      </c>
      <c r="CT326" s="228"/>
      <c r="CU326" s="228"/>
      <c r="CV326" s="228"/>
      <c r="CW326" s="228"/>
      <c r="CX326" s="228"/>
      <c r="CY326" s="228"/>
      <c r="CZ326" s="228"/>
      <c r="DA326" s="228"/>
      <c r="DB326" s="228"/>
      <c r="DC326" s="228"/>
      <c r="DD326" s="228"/>
      <c r="DE326" s="228"/>
    </row>
    <row r="327" spans="38:109" hidden="1">
      <c r="AL327" s="219" t="str">
        <f t="shared" si="11"/>
        <v/>
      </c>
      <c r="AM327" s="219" t="str">
        <f t="shared" si="10"/>
        <v/>
      </c>
      <c r="AN327"/>
      <c r="AO327" s="213"/>
      <c r="AP327" s="206">
        <v>325</v>
      </c>
      <c r="AQ327" s="214"/>
      <c r="AR327" s="214"/>
      <c r="AS327" s="214"/>
      <c r="AT327" s="214"/>
      <c r="AU327" s="214"/>
      <c r="AV327" s="214"/>
      <c r="AW327" s="214"/>
      <c r="AX327" s="214"/>
      <c r="AY327" s="214"/>
      <c r="AZ327" s="214"/>
      <c r="BA327" s="214"/>
      <c r="BB327" s="214"/>
      <c r="BC327" s="214"/>
      <c r="BD327" s="214"/>
      <c r="BE327" s="214"/>
      <c r="BF327" s="214"/>
      <c r="BG327" s="214"/>
      <c r="BH327" s="214"/>
      <c r="BI327" s="214"/>
      <c r="BJ327" s="210" t="s">
        <v>5592</v>
      </c>
      <c r="BK327" s="214"/>
      <c r="BL327" s="214"/>
      <c r="BM327" s="214"/>
      <c r="BN327" s="214"/>
      <c r="BO327" s="214"/>
      <c r="BP327" s="214"/>
      <c r="BQ327" s="214"/>
      <c r="BR327" s="214"/>
      <c r="BS327" s="214"/>
      <c r="BT327" s="214"/>
      <c r="BU327" s="214"/>
      <c r="BV327" s="214"/>
      <c r="BW327" s="213"/>
      <c r="BX327" s="213"/>
      <c r="BY327" s="213"/>
      <c r="BZ327" s="225"/>
      <c r="CA327" s="225"/>
      <c r="CB327" s="225"/>
      <c r="CC327" s="225"/>
      <c r="CD327" s="225"/>
      <c r="CE327" s="225"/>
      <c r="CF327" s="225"/>
      <c r="CG327" s="225"/>
      <c r="CH327" s="225"/>
      <c r="CI327" s="225"/>
      <c r="CJ327" s="225"/>
      <c r="CK327" s="225"/>
      <c r="CL327" s="225"/>
      <c r="CM327" s="225"/>
      <c r="CN327" s="225"/>
      <c r="CO327" s="225"/>
      <c r="CP327" s="225"/>
      <c r="CQ327" s="225"/>
      <c r="CR327" s="225"/>
      <c r="CS327" s="221" t="s">
        <v>5593</v>
      </c>
      <c r="CT327" s="225"/>
      <c r="CU327" s="225"/>
      <c r="CV327" s="225"/>
      <c r="CW327" s="225"/>
      <c r="CX327" s="225"/>
      <c r="CY327" s="225"/>
      <c r="CZ327" s="225"/>
      <c r="DA327" s="225"/>
      <c r="DB327" s="225"/>
      <c r="DC327" s="225"/>
      <c r="DD327" s="225"/>
      <c r="DE327" s="225"/>
    </row>
    <row r="328" spans="38:109" hidden="1">
      <c r="AL328" s="219" t="str">
        <f t="shared" si="11"/>
        <v/>
      </c>
      <c r="AM328" s="219" t="str">
        <f t="shared" si="10"/>
        <v/>
      </c>
      <c r="AN328"/>
      <c r="AO328" s="213"/>
      <c r="AP328" s="206">
        <v>326</v>
      </c>
      <c r="AQ328" s="214"/>
      <c r="AR328" s="214"/>
      <c r="AS328" s="214"/>
      <c r="AT328" s="214"/>
      <c r="AU328" s="214"/>
      <c r="AV328" s="214"/>
      <c r="AW328" s="214"/>
      <c r="AX328" s="214"/>
      <c r="AY328" s="214"/>
      <c r="AZ328" s="214"/>
      <c r="BA328" s="214"/>
      <c r="BB328" s="214"/>
      <c r="BC328" s="214"/>
      <c r="BD328" s="214"/>
      <c r="BE328" s="214"/>
      <c r="BF328" s="214"/>
      <c r="BG328" s="214"/>
      <c r="BH328" s="214"/>
      <c r="BI328" s="214"/>
      <c r="BJ328" s="210" t="s">
        <v>5594</v>
      </c>
      <c r="BK328" s="214"/>
      <c r="BL328" s="214"/>
      <c r="BM328" s="214"/>
      <c r="BN328" s="214"/>
      <c r="BO328" s="214"/>
      <c r="BP328" s="214"/>
      <c r="BQ328" s="214"/>
      <c r="BR328" s="214"/>
      <c r="BS328" s="214"/>
      <c r="BT328" s="214"/>
      <c r="BU328" s="214"/>
      <c r="BV328" s="214"/>
      <c r="BW328" s="213"/>
      <c r="BX328" s="213"/>
      <c r="BY328" s="213"/>
      <c r="BZ328" s="225"/>
      <c r="CA328" s="225"/>
      <c r="CB328" s="225"/>
      <c r="CC328" s="225"/>
      <c r="CD328" s="225"/>
      <c r="CE328" s="225"/>
      <c r="CF328" s="225"/>
      <c r="CG328" s="225"/>
      <c r="CH328" s="225"/>
      <c r="CI328" s="225"/>
      <c r="CJ328" s="225"/>
      <c r="CK328" s="225"/>
      <c r="CL328" s="225"/>
      <c r="CM328" s="225"/>
      <c r="CN328" s="225"/>
      <c r="CO328" s="225"/>
      <c r="CP328" s="225"/>
      <c r="CQ328" s="225"/>
      <c r="CR328" s="225"/>
      <c r="CS328" s="221" t="s">
        <v>5595</v>
      </c>
      <c r="CT328" s="225"/>
      <c r="CU328" s="225"/>
      <c r="CV328" s="225"/>
      <c r="CW328" s="225"/>
      <c r="CX328" s="225"/>
      <c r="CY328" s="225"/>
      <c r="CZ328" s="225"/>
      <c r="DA328" s="225"/>
      <c r="DB328" s="225"/>
      <c r="DC328" s="225"/>
      <c r="DD328" s="225"/>
      <c r="DE328" s="225"/>
    </row>
    <row r="329" spans="38:109" hidden="1">
      <c r="AL329" s="219" t="str">
        <f t="shared" si="11"/>
        <v/>
      </c>
      <c r="AM329" s="219" t="str">
        <f t="shared" si="10"/>
        <v/>
      </c>
      <c r="AN329"/>
      <c r="AO329" s="213"/>
      <c r="AP329" s="206">
        <v>327</v>
      </c>
      <c r="AQ329" s="214"/>
      <c r="AR329" s="214"/>
      <c r="AS329" s="214"/>
      <c r="AT329" s="214"/>
      <c r="AU329" s="214"/>
      <c r="AV329" s="214"/>
      <c r="AW329" s="214"/>
      <c r="AX329" s="214"/>
      <c r="AY329" s="214"/>
      <c r="AZ329" s="214"/>
      <c r="BA329" s="214"/>
      <c r="BB329" s="214"/>
      <c r="BC329" s="214"/>
      <c r="BD329" s="214"/>
      <c r="BE329" s="214"/>
      <c r="BF329" s="214"/>
      <c r="BG329" s="214"/>
      <c r="BH329" s="214"/>
      <c r="BI329" s="214"/>
      <c r="BJ329" s="210" t="s">
        <v>5596</v>
      </c>
      <c r="BK329" s="214"/>
      <c r="BL329" s="214"/>
      <c r="BM329" s="214"/>
      <c r="BN329" s="214"/>
      <c r="BO329" s="214"/>
      <c r="BP329" s="214"/>
      <c r="BQ329" s="214"/>
      <c r="BR329" s="214"/>
      <c r="BS329" s="214"/>
      <c r="BT329" s="214"/>
      <c r="BU329" s="214"/>
      <c r="BV329" s="214"/>
      <c r="BW329" s="213"/>
      <c r="BX329" s="213"/>
      <c r="BY329" s="213"/>
      <c r="BZ329" s="225"/>
      <c r="CA329" s="225"/>
      <c r="CB329" s="225"/>
      <c r="CC329" s="225"/>
      <c r="CD329" s="225"/>
      <c r="CE329" s="225"/>
      <c r="CF329" s="225"/>
      <c r="CG329" s="225"/>
      <c r="CH329" s="225"/>
      <c r="CI329" s="225"/>
      <c r="CJ329" s="225"/>
      <c r="CK329" s="225"/>
      <c r="CL329" s="225"/>
      <c r="CM329" s="225"/>
      <c r="CN329" s="225"/>
      <c r="CO329" s="225"/>
      <c r="CP329" s="225"/>
      <c r="CQ329" s="225"/>
      <c r="CR329" s="225"/>
      <c r="CS329" s="221" t="s">
        <v>5597</v>
      </c>
      <c r="CT329" s="225"/>
      <c r="CU329" s="225"/>
      <c r="CV329" s="225"/>
      <c r="CW329" s="225"/>
      <c r="CX329" s="225"/>
      <c r="CY329" s="225"/>
      <c r="CZ329" s="225"/>
      <c r="DA329" s="225"/>
      <c r="DB329" s="225"/>
      <c r="DC329" s="225"/>
      <c r="DD329" s="225"/>
      <c r="DE329" s="225"/>
    </row>
    <row r="330" spans="38:109" hidden="1">
      <c r="AL330" s="219" t="str">
        <f t="shared" si="11"/>
        <v/>
      </c>
      <c r="AM330" s="219" t="str">
        <f t="shared" si="10"/>
        <v/>
      </c>
      <c r="AN330"/>
      <c r="AO330" s="213"/>
      <c r="AP330" s="206">
        <v>328</v>
      </c>
      <c r="AQ330" s="214"/>
      <c r="AR330" s="214"/>
      <c r="AS330" s="214"/>
      <c r="AT330" s="214"/>
      <c r="AU330" s="214"/>
      <c r="AV330" s="214"/>
      <c r="AW330" s="214"/>
      <c r="AX330" s="214"/>
      <c r="AY330" s="214"/>
      <c r="AZ330" s="214"/>
      <c r="BA330" s="214"/>
      <c r="BB330" s="214"/>
      <c r="BC330" s="214"/>
      <c r="BD330" s="214"/>
      <c r="BE330" s="214"/>
      <c r="BF330" s="214"/>
      <c r="BG330" s="214"/>
      <c r="BH330" s="214"/>
      <c r="BI330" s="214"/>
      <c r="BJ330" s="210" t="s">
        <v>5598</v>
      </c>
      <c r="BK330" s="214"/>
      <c r="BL330" s="214"/>
      <c r="BM330" s="214"/>
      <c r="BN330" s="214"/>
      <c r="BO330" s="214"/>
      <c r="BP330" s="214"/>
      <c r="BQ330" s="214"/>
      <c r="BR330" s="214"/>
      <c r="BS330" s="214"/>
      <c r="BT330" s="214"/>
      <c r="BU330" s="214"/>
      <c r="BV330" s="214"/>
      <c r="BW330" s="213"/>
      <c r="BX330" s="213"/>
      <c r="BY330" s="213"/>
      <c r="BZ330" s="225"/>
      <c r="CA330" s="225"/>
      <c r="CB330" s="225"/>
      <c r="CC330" s="225"/>
      <c r="CD330" s="225"/>
      <c r="CE330" s="225"/>
      <c r="CF330" s="225"/>
      <c r="CG330" s="225"/>
      <c r="CH330" s="225"/>
      <c r="CI330" s="225"/>
      <c r="CJ330" s="225"/>
      <c r="CK330" s="225"/>
      <c r="CL330" s="225"/>
      <c r="CM330" s="225"/>
      <c r="CN330" s="225"/>
      <c r="CO330" s="225"/>
      <c r="CP330" s="225"/>
      <c r="CQ330" s="225"/>
      <c r="CR330" s="225"/>
      <c r="CS330" s="221" t="s">
        <v>5599</v>
      </c>
      <c r="CT330" s="225"/>
      <c r="CU330" s="225"/>
      <c r="CV330" s="225"/>
      <c r="CW330" s="225"/>
      <c r="CX330" s="225"/>
      <c r="CY330" s="225"/>
      <c r="CZ330" s="225"/>
      <c r="DA330" s="225"/>
      <c r="DB330" s="225"/>
      <c r="DC330" s="225"/>
      <c r="DD330" s="225"/>
      <c r="DE330" s="225"/>
    </row>
    <row r="331" spans="38:109" hidden="1">
      <c r="AL331" s="219" t="str">
        <f t="shared" si="11"/>
        <v/>
      </c>
      <c r="AM331" s="219" t="str">
        <f t="shared" si="10"/>
        <v/>
      </c>
      <c r="AN331"/>
      <c r="AO331" s="213"/>
      <c r="AP331" s="206">
        <v>329</v>
      </c>
      <c r="AQ331" s="214"/>
      <c r="AR331" s="214"/>
      <c r="AS331" s="214"/>
      <c r="AT331" s="214"/>
      <c r="AU331" s="214"/>
      <c r="AV331" s="214"/>
      <c r="AW331" s="214"/>
      <c r="AX331" s="214"/>
      <c r="AY331" s="214"/>
      <c r="AZ331" s="214"/>
      <c r="BA331" s="214"/>
      <c r="BB331" s="214"/>
      <c r="BC331" s="214"/>
      <c r="BD331" s="214"/>
      <c r="BE331" s="214"/>
      <c r="BF331" s="214"/>
      <c r="BG331" s="214"/>
      <c r="BH331" s="214"/>
      <c r="BI331" s="214"/>
      <c r="BJ331" s="210" t="s">
        <v>5600</v>
      </c>
      <c r="BK331" s="214"/>
      <c r="BL331" s="214"/>
      <c r="BM331" s="214"/>
      <c r="BN331" s="214"/>
      <c r="BO331" s="214"/>
      <c r="BP331" s="214"/>
      <c r="BQ331" s="214"/>
      <c r="BR331" s="214"/>
      <c r="BS331" s="214"/>
      <c r="BT331" s="214"/>
      <c r="BU331" s="214"/>
      <c r="BV331" s="214"/>
      <c r="BW331" s="213"/>
      <c r="BX331" s="213"/>
      <c r="BY331" s="213"/>
      <c r="BZ331" s="225"/>
      <c r="CA331" s="225"/>
      <c r="CB331" s="225"/>
      <c r="CC331" s="225"/>
      <c r="CD331" s="225"/>
      <c r="CE331" s="225"/>
      <c r="CF331" s="225"/>
      <c r="CG331" s="225"/>
      <c r="CH331" s="225"/>
      <c r="CI331" s="225"/>
      <c r="CJ331" s="225"/>
      <c r="CK331" s="225"/>
      <c r="CL331" s="225"/>
      <c r="CM331" s="225"/>
      <c r="CN331" s="225"/>
      <c r="CO331" s="225"/>
      <c r="CP331" s="225"/>
      <c r="CQ331" s="225"/>
      <c r="CR331" s="225"/>
      <c r="CS331" s="221" t="s">
        <v>5601</v>
      </c>
      <c r="CT331" s="225"/>
      <c r="CU331" s="225"/>
      <c r="CV331" s="225"/>
      <c r="CW331" s="225"/>
      <c r="CX331" s="225"/>
      <c r="CY331" s="225"/>
      <c r="CZ331" s="225"/>
      <c r="DA331" s="225"/>
      <c r="DB331" s="225"/>
      <c r="DC331" s="225"/>
      <c r="DD331" s="225"/>
      <c r="DE331" s="225"/>
    </row>
    <row r="332" spans="38:109" hidden="1">
      <c r="AL332" s="219" t="str">
        <f t="shared" si="11"/>
        <v/>
      </c>
      <c r="AM332" s="219" t="str">
        <f t="shared" si="10"/>
        <v/>
      </c>
      <c r="AN332"/>
      <c r="AO332" s="213"/>
      <c r="AP332" s="206">
        <v>330</v>
      </c>
      <c r="AQ332" s="214"/>
      <c r="AR332" s="214"/>
      <c r="AS332" s="214"/>
      <c r="AT332" s="214"/>
      <c r="AU332" s="214"/>
      <c r="AV332" s="214"/>
      <c r="AW332" s="214"/>
      <c r="AX332" s="214"/>
      <c r="AY332" s="214"/>
      <c r="AZ332" s="214"/>
      <c r="BA332" s="214"/>
      <c r="BB332" s="214"/>
      <c r="BC332" s="214"/>
      <c r="BD332" s="214"/>
      <c r="BE332" s="214"/>
      <c r="BF332" s="214"/>
      <c r="BG332" s="214"/>
      <c r="BH332" s="214"/>
      <c r="BI332" s="214"/>
      <c r="BJ332" s="210" t="s">
        <v>5602</v>
      </c>
      <c r="BK332" s="214"/>
      <c r="BL332" s="214"/>
      <c r="BM332" s="214"/>
      <c r="BN332" s="214"/>
      <c r="BO332" s="214"/>
      <c r="BP332" s="214"/>
      <c r="BQ332" s="214"/>
      <c r="BR332" s="214"/>
      <c r="BS332" s="214"/>
      <c r="BT332" s="214"/>
      <c r="BU332" s="214"/>
      <c r="BV332" s="214"/>
      <c r="BW332" s="213"/>
      <c r="BX332" s="213"/>
      <c r="BY332" s="213"/>
      <c r="BZ332" s="225"/>
      <c r="CA332" s="225"/>
      <c r="CB332" s="225"/>
      <c r="CC332" s="225"/>
      <c r="CD332" s="225"/>
      <c r="CE332" s="225"/>
      <c r="CF332" s="225"/>
      <c r="CG332" s="225"/>
      <c r="CH332" s="225"/>
      <c r="CI332" s="225"/>
      <c r="CJ332" s="225"/>
      <c r="CK332" s="225"/>
      <c r="CL332" s="225"/>
      <c r="CM332" s="225"/>
      <c r="CN332" s="225"/>
      <c r="CO332" s="225"/>
      <c r="CP332" s="225"/>
      <c r="CQ332" s="225"/>
      <c r="CR332" s="225"/>
      <c r="CS332" s="221" t="s">
        <v>5603</v>
      </c>
      <c r="CT332" s="225"/>
      <c r="CU332" s="225"/>
      <c r="CV332" s="225"/>
      <c r="CW332" s="225"/>
      <c r="CX332" s="225"/>
      <c r="CY332" s="225"/>
      <c r="CZ332" s="225"/>
      <c r="DA332" s="225"/>
      <c r="DB332" s="225"/>
      <c r="DC332" s="225"/>
      <c r="DD332" s="225"/>
      <c r="DE332" s="225"/>
    </row>
    <row r="333" spans="38:109" hidden="1">
      <c r="AL333" s="219" t="str">
        <f t="shared" si="11"/>
        <v/>
      </c>
      <c r="AM333" s="219" t="str">
        <f t="shared" si="10"/>
        <v/>
      </c>
      <c r="AN333"/>
      <c r="AO333" s="213"/>
      <c r="AP333" s="206">
        <v>331</v>
      </c>
      <c r="AQ333" s="214"/>
      <c r="AR333" s="214"/>
      <c r="AS333" s="214"/>
      <c r="AT333" s="214"/>
      <c r="AU333" s="214"/>
      <c r="AV333" s="214"/>
      <c r="AW333" s="214"/>
      <c r="AX333" s="214"/>
      <c r="AY333" s="214"/>
      <c r="AZ333" s="214"/>
      <c r="BA333" s="214"/>
      <c r="BB333" s="214"/>
      <c r="BC333" s="214"/>
      <c r="BD333" s="214"/>
      <c r="BE333" s="214"/>
      <c r="BF333" s="214"/>
      <c r="BG333" s="214"/>
      <c r="BH333" s="214"/>
      <c r="BI333" s="214"/>
      <c r="BJ333" s="210" t="s">
        <v>5604</v>
      </c>
      <c r="BK333" s="214"/>
      <c r="BL333" s="214"/>
      <c r="BM333" s="214"/>
      <c r="BN333" s="214"/>
      <c r="BO333" s="214"/>
      <c r="BP333" s="214"/>
      <c r="BQ333" s="214"/>
      <c r="BR333" s="214"/>
      <c r="BS333" s="214"/>
      <c r="BT333" s="214"/>
      <c r="BU333" s="214"/>
      <c r="BV333" s="214"/>
      <c r="BW333" s="213"/>
      <c r="BX333" s="213"/>
      <c r="BY333" s="213"/>
      <c r="BZ333" s="225"/>
      <c r="CA333" s="225"/>
      <c r="CB333" s="225"/>
      <c r="CC333" s="225"/>
      <c r="CD333" s="225"/>
      <c r="CE333" s="225"/>
      <c r="CF333" s="225"/>
      <c r="CG333" s="225"/>
      <c r="CH333" s="225"/>
      <c r="CI333" s="225"/>
      <c r="CJ333" s="225"/>
      <c r="CK333" s="225"/>
      <c r="CL333" s="225"/>
      <c r="CM333" s="225"/>
      <c r="CN333" s="225"/>
      <c r="CO333" s="225"/>
      <c r="CP333" s="225"/>
      <c r="CQ333" s="225"/>
      <c r="CR333" s="225"/>
      <c r="CS333" s="221" t="s">
        <v>5605</v>
      </c>
      <c r="CT333" s="225"/>
      <c r="CU333" s="225"/>
      <c r="CV333" s="225"/>
      <c r="CW333" s="225"/>
      <c r="CX333" s="225"/>
      <c r="CY333" s="225"/>
      <c r="CZ333" s="225"/>
      <c r="DA333" s="225"/>
      <c r="DB333" s="225"/>
      <c r="DC333" s="225"/>
      <c r="DD333" s="225"/>
      <c r="DE333" s="225"/>
    </row>
    <row r="334" spans="38:109" hidden="1">
      <c r="AL334" s="219" t="str">
        <f t="shared" si="11"/>
        <v/>
      </c>
      <c r="AM334" s="219" t="str">
        <f t="shared" si="10"/>
        <v/>
      </c>
      <c r="AN334"/>
      <c r="AO334" s="213"/>
      <c r="AP334" s="206">
        <v>332</v>
      </c>
      <c r="AQ334" s="214"/>
      <c r="AR334" s="214"/>
      <c r="AS334" s="214"/>
      <c r="AT334" s="214"/>
      <c r="AU334" s="214"/>
      <c r="AV334" s="214"/>
      <c r="AW334" s="214"/>
      <c r="AX334" s="214"/>
      <c r="AY334" s="214"/>
      <c r="AZ334" s="214"/>
      <c r="BA334" s="214"/>
      <c r="BB334" s="214"/>
      <c r="BC334" s="214"/>
      <c r="BD334" s="214"/>
      <c r="BE334" s="214"/>
      <c r="BF334" s="214"/>
      <c r="BG334" s="214"/>
      <c r="BH334" s="214"/>
      <c r="BI334" s="214"/>
      <c r="BJ334" s="210" t="s">
        <v>5606</v>
      </c>
      <c r="BK334" s="214"/>
      <c r="BL334" s="214"/>
      <c r="BM334" s="214"/>
      <c r="BN334" s="214"/>
      <c r="BO334" s="214"/>
      <c r="BP334" s="214"/>
      <c r="BQ334" s="214"/>
      <c r="BR334" s="214"/>
      <c r="BS334" s="214"/>
      <c r="BT334" s="214"/>
      <c r="BU334" s="214"/>
      <c r="BV334" s="214"/>
      <c r="BW334" s="213"/>
      <c r="BX334" s="213"/>
      <c r="BY334" s="213"/>
      <c r="BZ334" s="225"/>
      <c r="CA334" s="225"/>
      <c r="CB334" s="225"/>
      <c r="CC334" s="225"/>
      <c r="CD334" s="225"/>
      <c r="CE334" s="225"/>
      <c r="CF334" s="225"/>
      <c r="CG334" s="225"/>
      <c r="CH334" s="225"/>
      <c r="CI334" s="225"/>
      <c r="CJ334" s="225"/>
      <c r="CK334" s="225"/>
      <c r="CL334" s="225"/>
      <c r="CM334" s="225"/>
      <c r="CN334" s="225"/>
      <c r="CO334" s="225"/>
      <c r="CP334" s="225"/>
      <c r="CQ334" s="225"/>
      <c r="CR334" s="225"/>
      <c r="CS334" s="221" t="s">
        <v>5607</v>
      </c>
      <c r="CT334" s="225"/>
      <c r="CU334" s="225"/>
      <c r="CV334" s="225"/>
      <c r="CW334" s="225"/>
      <c r="CX334" s="225"/>
      <c r="CY334" s="225"/>
      <c r="CZ334" s="225"/>
      <c r="DA334" s="225"/>
      <c r="DB334" s="225"/>
      <c r="DC334" s="225"/>
      <c r="DD334" s="225"/>
      <c r="DE334" s="225"/>
    </row>
    <row r="335" spans="38:109" hidden="1">
      <c r="AL335" s="219" t="str">
        <f t="shared" si="11"/>
        <v/>
      </c>
      <c r="AM335" s="219" t="str">
        <f t="shared" si="10"/>
        <v/>
      </c>
      <c r="AN335"/>
      <c r="AO335" s="213"/>
      <c r="AP335" s="206">
        <v>333</v>
      </c>
      <c r="AQ335" s="214"/>
      <c r="AR335" s="214"/>
      <c r="AS335" s="214"/>
      <c r="AT335" s="214"/>
      <c r="AU335" s="214"/>
      <c r="AV335" s="214"/>
      <c r="AW335" s="214"/>
      <c r="AX335" s="214"/>
      <c r="AY335" s="214"/>
      <c r="AZ335" s="214"/>
      <c r="BA335" s="214"/>
      <c r="BB335" s="214"/>
      <c r="BC335" s="214"/>
      <c r="BD335" s="214"/>
      <c r="BE335" s="214"/>
      <c r="BF335" s="214"/>
      <c r="BG335" s="214"/>
      <c r="BH335" s="214"/>
      <c r="BI335" s="214"/>
      <c r="BJ335" s="210" t="s">
        <v>5608</v>
      </c>
      <c r="BK335" s="214"/>
      <c r="BL335" s="214"/>
      <c r="BM335" s="214"/>
      <c r="BN335" s="214"/>
      <c r="BO335" s="214"/>
      <c r="BP335" s="214"/>
      <c r="BQ335" s="214"/>
      <c r="BR335" s="214"/>
      <c r="BS335" s="214"/>
      <c r="BT335" s="214"/>
      <c r="BU335" s="214"/>
      <c r="BV335" s="214"/>
      <c r="BW335" s="213"/>
      <c r="BX335" s="213"/>
      <c r="BY335" s="213"/>
      <c r="BZ335" s="225"/>
      <c r="CA335" s="225"/>
      <c r="CB335" s="225"/>
      <c r="CC335" s="225"/>
      <c r="CD335" s="225"/>
      <c r="CE335" s="225"/>
      <c r="CF335" s="225"/>
      <c r="CG335" s="225"/>
      <c r="CH335" s="225"/>
      <c r="CI335" s="225"/>
      <c r="CJ335" s="225"/>
      <c r="CK335" s="225"/>
      <c r="CL335" s="225"/>
      <c r="CM335" s="225"/>
      <c r="CN335" s="225"/>
      <c r="CO335" s="225"/>
      <c r="CP335" s="225"/>
      <c r="CQ335" s="225"/>
      <c r="CR335" s="225"/>
      <c r="CS335" s="221" t="s">
        <v>5609</v>
      </c>
      <c r="CT335" s="225"/>
      <c r="CU335" s="225"/>
      <c r="CV335" s="225"/>
      <c r="CW335" s="225"/>
      <c r="CX335" s="225"/>
      <c r="CY335" s="225"/>
      <c r="CZ335" s="225"/>
      <c r="DA335" s="225"/>
      <c r="DB335" s="225"/>
      <c r="DC335" s="225"/>
      <c r="DD335" s="225"/>
      <c r="DE335" s="225"/>
    </row>
    <row r="336" spans="38:109" hidden="1">
      <c r="AL336" s="219" t="str">
        <f t="shared" si="11"/>
        <v/>
      </c>
      <c r="AM336" s="219" t="str">
        <f t="shared" si="10"/>
        <v/>
      </c>
      <c r="AN336"/>
      <c r="AO336" s="213"/>
      <c r="AP336" s="206">
        <v>334</v>
      </c>
      <c r="AQ336" s="214"/>
      <c r="AR336" s="214"/>
      <c r="AS336" s="214"/>
      <c r="AT336" s="214"/>
      <c r="AU336" s="214"/>
      <c r="AV336" s="214"/>
      <c r="AW336" s="214"/>
      <c r="AX336" s="214"/>
      <c r="AY336" s="214"/>
      <c r="AZ336" s="214"/>
      <c r="BA336" s="214"/>
      <c r="BB336" s="214"/>
      <c r="BC336" s="214"/>
      <c r="BD336" s="214"/>
      <c r="BE336" s="214"/>
      <c r="BF336" s="214"/>
      <c r="BG336" s="214"/>
      <c r="BH336" s="214"/>
      <c r="BI336" s="214"/>
      <c r="BJ336" s="210" t="s">
        <v>5610</v>
      </c>
      <c r="BK336" s="214"/>
      <c r="BL336" s="214"/>
      <c r="BM336" s="214"/>
      <c r="BN336" s="214"/>
      <c r="BO336" s="214"/>
      <c r="BP336" s="214"/>
      <c r="BQ336" s="214"/>
      <c r="BR336" s="214"/>
      <c r="BS336" s="214"/>
      <c r="BT336" s="214"/>
      <c r="BU336" s="214"/>
      <c r="BV336" s="214"/>
      <c r="BW336" s="213"/>
      <c r="BX336" s="213"/>
      <c r="BY336" s="213"/>
      <c r="BZ336" s="225"/>
      <c r="CA336" s="225"/>
      <c r="CB336" s="225"/>
      <c r="CC336" s="225"/>
      <c r="CD336" s="225"/>
      <c r="CE336" s="225"/>
      <c r="CF336" s="225"/>
      <c r="CG336" s="225"/>
      <c r="CH336" s="225"/>
      <c r="CI336" s="225"/>
      <c r="CJ336" s="225"/>
      <c r="CK336" s="225"/>
      <c r="CL336" s="225"/>
      <c r="CM336" s="225"/>
      <c r="CN336" s="225"/>
      <c r="CO336" s="225"/>
      <c r="CP336" s="225"/>
      <c r="CQ336" s="225"/>
      <c r="CR336" s="225"/>
      <c r="CS336" s="221" t="s">
        <v>5611</v>
      </c>
      <c r="CT336" s="225"/>
      <c r="CU336" s="225"/>
      <c r="CV336" s="225"/>
      <c r="CW336" s="225"/>
      <c r="CX336" s="225"/>
      <c r="CY336" s="225"/>
      <c r="CZ336" s="225"/>
      <c r="DA336" s="225"/>
      <c r="DB336" s="225"/>
      <c r="DC336" s="225"/>
      <c r="DD336" s="225"/>
      <c r="DE336" s="225"/>
    </row>
    <row r="337" spans="38:109" hidden="1">
      <c r="AL337" s="219" t="str">
        <f t="shared" si="11"/>
        <v/>
      </c>
      <c r="AM337" s="219" t="str">
        <f t="shared" si="10"/>
        <v/>
      </c>
      <c r="AN337"/>
      <c r="AO337" s="213"/>
      <c r="AP337" s="206">
        <v>335</v>
      </c>
      <c r="AQ337" s="214"/>
      <c r="AR337" s="214"/>
      <c r="AS337" s="214"/>
      <c r="AT337" s="214"/>
      <c r="AU337" s="214"/>
      <c r="AV337" s="214"/>
      <c r="AW337" s="214"/>
      <c r="AX337" s="214"/>
      <c r="AY337" s="214"/>
      <c r="AZ337" s="214"/>
      <c r="BA337" s="214"/>
      <c r="BB337" s="214"/>
      <c r="BC337" s="214"/>
      <c r="BD337" s="214"/>
      <c r="BE337" s="214"/>
      <c r="BF337" s="214"/>
      <c r="BG337" s="214"/>
      <c r="BH337" s="214"/>
      <c r="BI337" s="214"/>
      <c r="BJ337" s="210" t="s">
        <v>5612</v>
      </c>
      <c r="BK337" s="214"/>
      <c r="BL337" s="214"/>
      <c r="BM337" s="214"/>
      <c r="BN337" s="214"/>
      <c r="BO337" s="214"/>
      <c r="BP337" s="214"/>
      <c r="BQ337" s="214"/>
      <c r="BR337" s="214"/>
      <c r="BS337" s="214"/>
      <c r="BT337" s="214"/>
      <c r="BU337" s="214"/>
      <c r="BV337" s="214"/>
      <c r="BW337" s="213"/>
      <c r="BX337" s="213"/>
      <c r="BY337" s="213"/>
      <c r="BZ337" s="225"/>
      <c r="CA337" s="225"/>
      <c r="CB337" s="225"/>
      <c r="CC337" s="225"/>
      <c r="CD337" s="225"/>
      <c r="CE337" s="225"/>
      <c r="CF337" s="225"/>
      <c r="CG337" s="225"/>
      <c r="CH337" s="225"/>
      <c r="CI337" s="225"/>
      <c r="CJ337" s="225"/>
      <c r="CK337" s="225"/>
      <c r="CL337" s="225"/>
      <c r="CM337" s="225"/>
      <c r="CN337" s="225"/>
      <c r="CO337" s="225"/>
      <c r="CP337" s="225"/>
      <c r="CQ337" s="225"/>
      <c r="CR337" s="225"/>
      <c r="CS337" s="223" t="s">
        <v>5613</v>
      </c>
      <c r="CT337" s="225"/>
      <c r="CU337" s="225"/>
      <c r="CV337" s="225"/>
      <c r="CW337" s="225"/>
      <c r="CX337" s="225"/>
      <c r="CY337" s="225"/>
      <c r="CZ337" s="225"/>
      <c r="DA337" s="225"/>
      <c r="DB337" s="225"/>
      <c r="DC337" s="225"/>
      <c r="DD337" s="225"/>
      <c r="DE337" s="225"/>
    </row>
    <row r="338" spans="38:109" hidden="1">
      <c r="AL338" s="219" t="str">
        <f t="shared" si="11"/>
        <v/>
      </c>
      <c r="AM338" s="219" t="str">
        <f t="shared" si="10"/>
        <v/>
      </c>
      <c r="AN338"/>
      <c r="AO338" s="213"/>
      <c r="AP338" s="206">
        <v>336</v>
      </c>
      <c r="AQ338" s="214"/>
      <c r="AR338" s="214"/>
      <c r="AS338" s="214"/>
      <c r="AT338" s="214"/>
      <c r="AU338" s="214"/>
      <c r="AV338" s="214"/>
      <c r="AW338" s="214"/>
      <c r="AX338" s="214"/>
      <c r="AY338" s="214"/>
      <c r="AZ338" s="214"/>
      <c r="BA338" s="214"/>
      <c r="BB338" s="214"/>
      <c r="BC338" s="214"/>
      <c r="BD338" s="214"/>
      <c r="BE338" s="214"/>
      <c r="BF338" s="214"/>
      <c r="BG338" s="214"/>
      <c r="BH338" s="214"/>
      <c r="BI338" s="214"/>
      <c r="BJ338" s="210" t="s">
        <v>5614</v>
      </c>
      <c r="BK338" s="214"/>
      <c r="BL338" s="214"/>
      <c r="BM338" s="214"/>
      <c r="BN338" s="214"/>
      <c r="BO338" s="214"/>
      <c r="BP338" s="214"/>
      <c r="BQ338" s="214"/>
      <c r="BR338" s="214"/>
      <c r="BS338" s="214"/>
      <c r="BT338" s="214"/>
      <c r="BU338" s="214"/>
      <c r="BV338" s="214"/>
      <c r="BW338" s="213"/>
      <c r="BX338" s="213"/>
      <c r="BY338" s="213"/>
      <c r="BZ338" s="225"/>
      <c r="CA338" s="225"/>
      <c r="CB338" s="225"/>
      <c r="CC338" s="225"/>
      <c r="CD338" s="225"/>
      <c r="CE338" s="225"/>
      <c r="CF338" s="225"/>
      <c r="CG338" s="225"/>
      <c r="CH338" s="225"/>
      <c r="CI338" s="225"/>
      <c r="CJ338" s="225"/>
      <c r="CK338" s="225"/>
      <c r="CL338" s="225"/>
      <c r="CM338" s="225"/>
      <c r="CN338" s="225"/>
      <c r="CO338" s="225"/>
      <c r="CP338" s="225"/>
      <c r="CQ338" s="225"/>
      <c r="CR338" s="225"/>
      <c r="CS338" s="221" t="s">
        <v>5615</v>
      </c>
      <c r="CT338" s="225"/>
      <c r="CU338" s="225"/>
      <c r="CV338" s="225"/>
      <c r="CW338" s="225"/>
      <c r="CX338" s="225"/>
      <c r="CY338" s="225"/>
      <c r="CZ338" s="225"/>
      <c r="DA338" s="225"/>
      <c r="DB338" s="225"/>
      <c r="DC338" s="225"/>
      <c r="DD338" s="225"/>
      <c r="DE338" s="225"/>
    </row>
    <row r="339" spans="38:109" hidden="1">
      <c r="AL339" s="219" t="str">
        <f t="shared" si="11"/>
        <v/>
      </c>
      <c r="AM339" s="219" t="str">
        <f t="shared" si="10"/>
        <v/>
      </c>
      <c r="AN339"/>
      <c r="AO339" s="213"/>
      <c r="AP339" s="206">
        <v>337</v>
      </c>
      <c r="AQ339" s="214"/>
      <c r="AR339" s="214"/>
      <c r="AS339" s="214"/>
      <c r="AT339" s="214"/>
      <c r="AU339" s="214"/>
      <c r="AV339" s="214"/>
      <c r="AW339" s="214"/>
      <c r="AX339" s="214"/>
      <c r="AY339" s="214"/>
      <c r="AZ339" s="214"/>
      <c r="BA339" s="214"/>
      <c r="BB339" s="214"/>
      <c r="BC339" s="214"/>
      <c r="BD339" s="214"/>
      <c r="BE339" s="214"/>
      <c r="BF339" s="214"/>
      <c r="BG339" s="214"/>
      <c r="BH339" s="214"/>
      <c r="BI339" s="214"/>
      <c r="BJ339" s="210" t="s">
        <v>5616</v>
      </c>
      <c r="BK339" s="214"/>
      <c r="BL339" s="214"/>
      <c r="BM339" s="214"/>
      <c r="BN339" s="214"/>
      <c r="BO339" s="214"/>
      <c r="BP339" s="214"/>
      <c r="BQ339" s="214"/>
      <c r="BR339" s="214"/>
      <c r="BS339" s="214"/>
      <c r="BT339" s="214"/>
      <c r="BU339" s="214"/>
      <c r="BV339" s="214"/>
      <c r="BW339" s="213"/>
      <c r="BX339" s="213"/>
      <c r="BY339" s="213"/>
      <c r="BZ339" s="225"/>
      <c r="CA339" s="225"/>
      <c r="CB339" s="225"/>
      <c r="CC339" s="225"/>
      <c r="CD339" s="225"/>
      <c r="CE339" s="225"/>
      <c r="CF339" s="225"/>
      <c r="CG339" s="225"/>
      <c r="CH339" s="225"/>
      <c r="CI339" s="225"/>
      <c r="CJ339" s="225"/>
      <c r="CK339" s="225"/>
      <c r="CL339" s="225"/>
      <c r="CM339" s="225"/>
      <c r="CN339" s="225"/>
      <c r="CO339" s="225"/>
      <c r="CP339" s="225"/>
      <c r="CQ339" s="225"/>
      <c r="CR339" s="225"/>
      <c r="CS339" s="221" t="s">
        <v>5617</v>
      </c>
      <c r="CT339" s="225"/>
      <c r="CU339" s="225"/>
      <c r="CV339" s="225"/>
      <c r="CW339" s="225"/>
      <c r="CX339" s="225"/>
      <c r="CY339" s="225"/>
      <c r="CZ339" s="225"/>
      <c r="DA339" s="225"/>
      <c r="DB339" s="225"/>
      <c r="DC339" s="225"/>
      <c r="DD339" s="225"/>
      <c r="DE339" s="225"/>
    </row>
    <row r="340" spans="38:109" hidden="1">
      <c r="AL340" s="219" t="str">
        <f t="shared" si="11"/>
        <v/>
      </c>
      <c r="AM340" s="219" t="str">
        <f t="shared" si="10"/>
        <v/>
      </c>
      <c r="AN340"/>
      <c r="AO340" s="213"/>
      <c r="AP340" s="206">
        <v>338</v>
      </c>
      <c r="AQ340" s="214"/>
      <c r="AR340" s="214"/>
      <c r="AS340" s="214"/>
      <c r="AT340" s="214"/>
      <c r="AU340" s="214"/>
      <c r="AV340" s="214"/>
      <c r="AW340" s="214"/>
      <c r="AX340" s="214"/>
      <c r="AY340" s="214"/>
      <c r="AZ340" s="214"/>
      <c r="BA340" s="214"/>
      <c r="BB340" s="214"/>
      <c r="BC340" s="214"/>
      <c r="BD340" s="214"/>
      <c r="BE340" s="214"/>
      <c r="BF340" s="214"/>
      <c r="BG340" s="214"/>
      <c r="BH340" s="214"/>
      <c r="BI340" s="214"/>
      <c r="BJ340" s="210" t="s">
        <v>5618</v>
      </c>
      <c r="BK340" s="214"/>
      <c r="BL340" s="214"/>
      <c r="BM340" s="214"/>
      <c r="BN340" s="214"/>
      <c r="BO340" s="214"/>
      <c r="BP340" s="214"/>
      <c r="BQ340" s="214"/>
      <c r="BR340" s="214"/>
      <c r="BS340" s="214"/>
      <c r="BT340" s="214"/>
      <c r="BU340" s="214"/>
      <c r="BV340" s="214"/>
      <c r="BW340" s="213"/>
      <c r="BX340" s="213"/>
      <c r="BY340" s="213"/>
      <c r="BZ340" s="225"/>
      <c r="CA340" s="225"/>
      <c r="CB340" s="225"/>
      <c r="CC340" s="225"/>
      <c r="CD340" s="225"/>
      <c r="CE340" s="225"/>
      <c r="CF340" s="225"/>
      <c r="CG340" s="225"/>
      <c r="CH340" s="225"/>
      <c r="CI340" s="225"/>
      <c r="CJ340" s="225"/>
      <c r="CK340" s="225"/>
      <c r="CL340" s="225"/>
      <c r="CM340" s="225"/>
      <c r="CN340" s="225"/>
      <c r="CO340" s="225"/>
      <c r="CP340" s="225"/>
      <c r="CQ340" s="225"/>
      <c r="CR340" s="225"/>
      <c r="CS340" s="221" t="s">
        <v>5619</v>
      </c>
      <c r="CT340" s="225"/>
      <c r="CU340" s="225"/>
      <c r="CV340" s="225"/>
      <c r="CW340" s="225"/>
      <c r="CX340" s="225"/>
      <c r="CY340" s="225"/>
      <c r="CZ340" s="225"/>
      <c r="DA340" s="225"/>
      <c r="DB340" s="225"/>
      <c r="DC340" s="225"/>
      <c r="DD340" s="225"/>
      <c r="DE340" s="225"/>
    </row>
    <row r="341" spans="38:109" hidden="1">
      <c r="AL341" s="219" t="str">
        <f t="shared" si="11"/>
        <v/>
      </c>
      <c r="AM341" s="219" t="str">
        <f t="shared" si="10"/>
        <v/>
      </c>
      <c r="AN341"/>
      <c r="AO341" s="213"/>
      <c r="AP341" s="206">
        <v>339</v>
      </c>
      <c r="AQ341" s="214"/>
      <c r="AR341" s="214"/>
      <c r="AS341" s="214"/>
      <c r="AT341" s="214"/>
      <c r="AU341" s="214"/>
      <c r="AV341" s="214"/>
      <c r="AW341" s="214"/>
      <c r="AX341" s="214"/>
      <c r="AY341" s="214"/>
      <c r="AZ341" s="214"/>
      <c r="BA341" s="214"/>
      <c r="BB341" s="214"/>
      <c r="BC341" s="214"/>
      <c r="BD341" s="214"/>
      <c r="BE341" s="214"/>
      <c r="BF341" s="214"/>
      <c r="BG341" s="214"/>
      <c r="BH341" s="214"/>
      <c r="BI341" s="214"/>
      <c r="BJ341" s="210" t="s">
        <v>5620</v>
      </c>
      <c r="BK341" s="214"/>
      <c r="BL341" s="214"/>
      <c r="BM341" s="214"/>
      <c r="BN341" s="214"/>
      <c r="BO341" s="214"/>
      <c r="BP341" s="214"/>
      <c r="BQ341" s="214"/>
      <c r="BR341" s="214"/>
      <c r="BS341" s="214"/>
      <c r="BT341" s="214"/>
      <c r="BU341" s="214"/>
      <c r="BV341" s="214"/>
      <c r="BW341" s="213"/>
      <c r="BX341" s="213"/>
      <c r="BY341" s="213"/>
      <c r="BZ341" s="225"/>
      <c r="CA341" s="225"/>
      <c r="CB341" s="225"/>
      <c r="CC341" s="225"/>
      <c r="CD341" s="225"/>
      <c r="CE341" s="225"/>
      <c r="CF341" s="225"/>
      <c r="CG341" s="225"/>
      <c r="CH341" s="225"/>
      <c r="CI341" s="225"/>
      <c r="CJ341" s="225"/>
      <c r="CK341" s="225"/>
      <c r="CL341" s="225"/>
      <c r="CM341" s="225"/>
      <c r="CN341" s="225"/>
      <c r="CO341" s="225"/>
      <c r="CP341" s="225"/>
      <c r="CQ341" s="225"/>
      <c r="CR341" s="225"/>
      <c r="CS341" s="221" t="s">
        <v>5621</v>
      </c>
      <c r="CT341" s="225"/>
      <c r="CU341" s="225"/>
      <c r="CV341" s="225"/>
      <c r="CW341" s="225"/>
      <c r="CX341" s="225"/>
      <c r="CY341" s="225"/>
      <c r="CZ341" s="225"/>
      <c r="DA341" s="225"/>
      <c r="DB341" s="225"/>
      <c r="DC341" s="225"/>
      <c r="DD341" s="225"/>
      <c r="DE341" s="225"/>
    </row>
    <row r="342" spans="38:109" hidden="1">
      <c r="AL342" s="219" t="str">
        <f t="shared" si="11"/>
        <v/>
      </c>
      <c r="AM342" s="219" t="str">
        <f t="shared" si="10"/>
        <v/>
      </c>
      <c r="AN342"/>
      <c r="AO342" s="213"/>
      <c r="AP342" s="206">
        <v>340</v>
      </c>
      <c r="AQ342" s="214"/>
      <c r="AR342" s="214"/>
      <c r="AS342" s="214"/>
      <c r="AT342" s="214"/>
      <c r="AU342" s="214"/>
      <c r="AV342" s="214"/>
      <c r="AW342" s="214"/>
      <c r="AX342" s="214"/>
      <c r="AY342" s="214"/>
      <c r="AZ342" s="214"/>
      <c r="BA342" s="214"/>
      <c r="BB342" s="214"/>
      <c r="BC342" s="214"/>
      <c r="BD342" s="214"/>
      <c r="BE342" s="214"/>
      <c r="BF342" s="214"/>
      <c r="BG342" s="214"/>
      <c r="BH342" s="214"/>
      <c r="BI342" s="214"/>
      <c r="BJ342" s="210" t="s">
        <v>5622</v>
      </c>
      <c r="BK342" s="214"/>
      <c r="BL342" s="214"/>
      <c r="BM342" s="214"/>
      <c r="BN342" s="214"/>
      <c r="BO342" s="214"/>
      <c r="BP342" s="214"/>
      <c r="BQ342" s="214"/>
      <c r="BR342" s="214"/>
      <c r="BS342" s="214"/>
      <c r="BT342" s="214"/>
      <c r="BU342" s="214"/>
      <c r="BV342" s="214"/>
      <c r="BW342" s="213"/>
      <c r="BX342" s="213"/>
      <c r="BY342" s="213"/>
      <c r="BZ342" s="225"/>
      <c r="CA342" s="225"/>
      <c r="CB342" s="225"/>
      <c r="CC342" s="225"/>
      <c r="CD342" s="225"/>
      <c r="CE342" s="225"/>
      <c r="CF342" s="225"/>
      <c r="CG342" s="225"/>
      <c r="CH342" s="225"/>
      <c r="CI342" s="225"/>
      <c r="CJ342" s="225"/>
      <c r="CK342" s="225"/>
      <c r="CL342" s="225"/>
      <c r="CM342" s="225"/>
      <c r="CN342" s="225"/>
      <c r="CO342" s="225"/>
      <c r="CP342" s="225"/>
      <c r="CQ342" s="225"/>
      <c r="CR342" s="225"/>
      <c r="CS342" s="221" t="s">
        <v>5623</v>
      </c>
      <c r="CT342" s="225"/>
      <c r="CU342" s="225"/>
      <c r="CV342" s="225"/>
      <c r="CW342" s="225"/>
      <c r="CX342" s="225"/>
      <c r="CY342" s="225"/>
      <c r="CZ342" s="225"/>
      <c r="DA342" s="225"/>
      <c r="DB342" s="225"/>
      <c r="DC342" s="225"/>
      <c r="DD342" s="225"/>
      <c r="DE342" s="225"/>
    </row>
    <row r="343" spans="38:109" hidden="1">
      <c r="AL343" s="219" t="str">
        <f t="shared" si="11"/>
        <v/>
      </c>
      <c r="AM343" s="219" t="str">
        <f t="shared" si="10"/>
        <v/>
      </c>
      <c r="AN343"/>
      <c r="AO343" s="213"/>
      <c r="AP343" s="206">
        <v>341</v>
      </c>
      <c r="AQ343" s="214"/>
      <c r="AR343" s="214"/>
      <c r="AS343" s="214"/>
      <c r="AT343" s="214"/>
      <c r="AU343" s="214"/>
      <c r="AV343" s="214"/>
      <c r="AW343" s="214"/>
      <c r="AX343" s="214"/>
      <c r="AY343" s="214"/>
      <c r="AZ343" s="214"/>
      <c r="BA343" s="214"/>
      <c r="BB343" s="214"/>
      <c r="BC343" s="214"/>
      <c r="BD343" s="214"/>
      <c r="BE343" s="214"/>
      <c r="BF343" s="214"/>
      <c r="BG343" s="214"/>
      <c r="BH343" s="214"/>
      <c r="BI343" s="214"/>
      <c r="BJ343" s="210" t="s">
        <v>5624</v>
      </c>
      <c r="BK343" s="214"/>
      <c r="BL343" s="214"/>
      <c r="BM343" s="214"/>
      <c r="BN343" s="214"/>
      <c r="BO343" s="214"/>
      <c r="BP343" s="214"/>
      <c r="BQ343" s="214"/>
      <c r="BR343" s="214"/>
      <c r="BS343" s="214"/>
      <c r="BT343" s="214"/>
      <c r="BU343" s="214"/>
      <c r="BV343" s="214"/>
      <c r="BW343" s="213"/>
      <c r="BX343" s="213"/>
      <c r="BY343" s="213"/>
      <c r="BZ343" s="225"/>
      <c r="CA343" s="225"/>
      <c r="CB343" s="225"/>
      <c r="CC343" s="225"/>
      <c r="CD343" s="225"/>
      <c r="CE343" s="225"/>
      <c r="CF343" s="225"/>
      <c r="CG343" s="225"/>
      <c r="CH343" s="225"/>
      <c r="CI343" s="225"/>
      <c r="CJ343" s="225"/>
      <c r="CK343" s="225"/>
      <c r="CL343" s="225"/>
      <c r="CM343" s="225"/>
      <c r="CN343" s="225"/>
      <c r="CO343" s="225"/>
      <c r="CP343" s="225"/>
      <c r="CQ343" s="225"/>
      <c r="CR343" s="225"/>
      <c r="CS343" s="221" t="s">
        <v>5625</v>
      </c>
      <c r="CT343" s="225"/>
      <c r="CU343" s="225"/>
      <c r="CV343" s="225"/>
      <c r="CW343" s="225"/>
      <c r="CX343" s="225"/>
      <c r="CY343" s="225"/>
      <c r="CZ343" s="225"/>
      <c r="DA343" s="225"/>
      <c r="DB343" s="225"/>
      <c r="DC343" s="225"/>
      <c r="DD343" s="225"/>
      <c r="DE343" s="225"/>
    </row>
    <row r="344" spans="38:109" hidden="1">
      <c r="AL344" s="219" t="str">
        <f t="shared" si="11"/>
        <v/>
      </c>
      <c r="AM344" s="219" t="str">
        <f t="shared" si="10"/>
        <v/>
      </c>
      <c r="AN344"/>
      <c r="AO344" s="213"/>
      <c r="AP344" s="206">
        <v>342</v>
      </c>
      <c r="AQ344" s="214"/>
      <c r="AR344" s="214"/>
      <c r="AS344" s="214"/>
      <c r="AT344" s="214"/>
      <c r="AU344" s="214"/>
      <c r="AV344" s="214"/>
      <c r="AW344" s="214"/>
      <c r="AX344" s="214"/>
      <c r="AY344" s="214"/>
      <c r="AZ344" s="214"/>
      <c r="BA344" s="214"/>
      <c r="BB344" s="214"/>
      <c r="BC344" s="214"/>
      <c r="BD344" s="214"/>
      <c r="BE344" s="214"/>
      <c r="BF344" s="214"/>
      <c r="BG344" s="214"/>
      <c r="BH344" s="214"/>
      <c r="BI344" s="214"/>
      <c r="BJ344" s="210" t="s">
        <v>5626</v>
      </c>
      <c r="BK344" s="214"/>
      <c r="BL344" s="214"/>
      <c r="BM344" s="214"/>
      <c r="BN344" s="214"/>
      <c r="BO344" s="214"/>
      <c r="BP344" s="214"/>
      <c r="BQ344" s="214"/>
      <c r="BR344" s="214"/>
      <c r="BS344" s="214"/>
      <c r="BT344" s="214"/>
      <c r="BU344" s="214"/>
      <c r="BV344" s="214"/>
      <c r="BW344" s="213"/>
      <c r="BX344" s="213"/>
      <c r="BY344" s="213"/>
      <c r="BZ344" s="225"/>
      <c r="CA344" s="225"/>
      <c r="CB344" s="225"/>
      <c r="CC344" s="225"/>
      <c r="CD344" s="225"/>
      <c r="CE344" s="225"/>
      <c r="CF344" s="225"/>
      <c r="CG344" s="225"/>
      <c r="CH344" s="225"/>
      <c r="CI344" s="225"/>
      <c r="CJ344" s="225"/>
      <c r="CK344" s="225"/>
      <c r="CL344" s="225"/>
      <c r="CM344" s="225"/>
      <c r="CN344" s="225"/>
      <c r="CO344" s="225"/>
      <c r="CP344" s="225"/>
      <c r="CQ344" s="225"/>
      <c r="CR344" s="225"/>
      <c r="CS344" s="221" t="s">
        <v>5627</v>
      </c>
      <c r="CT344" s="225"/>
      <c r="CU344" s="225"/>
      <c r="CV344" s="225"/>
      <c r="CW344" s="225"/>
      <c r="CX344" s="225"/>
      <c r="CY344" s="225"/>
      <c r="CZ344" s="225"/>
      <c r="DA344" s="225"/>
      <c r="DB344" s="225"/>
      <c r="DC344" s="225"/>
      <c r="DD344" s="225"/>
      <c r="DE344" s="225"/>
    </row>
    <row r="345" spans="38:109" hidden="1">
      <c r="AL345" s="219" t="str">
        <f t="shared" si="11"/>
        <v/>
      </c>
      <c r="AM345" s="219" t="str">
        <f t="shared" si="10"/>
        <v/>
      </c>
      <c r="AN345"/>
      <c r="AO345" s="213"/>
      <c r="AP345" s="206">
        <v>343</v>
      </c>
      <c r="AQ345" s="214"/>
      <c r="AR345" s="214"/>
      <c r="AS345" s="214"/>
      <c r="AT345" s="214"/>
      <c r="AU345" s="214"/>
      <c r="AV345" s="214"/>
      <c r="AW345" s="214"/>
      <c r="AX345" s="214"/>
      <c r="AY345" s="214"/>
      <c r="AZ345" s="214"/>
      <c r="BA345" s="214"/>
      <c r="BB345" s="214"/>
      <c r="BC345" s="214"/>
      <c r="BD345" s="214"/>
      <c r="BE345" s="214"/>
      <c r="BF345" s="214"/>
      <c r="BG345" s="214"/>
      <c r="BH345" s="214"/>
      <c r="BI345" s="214"/>
      <c r="BJ345" s="210" t="s">
        <v>5628</v>
      </c>
      <c r="BK345" s="214"/>
      <c r="BL345" s="214"/>
      <c r="BM345" s="214"/>
      <c r="BN345" s="214"/>
      <c r="BO345" s="214"/>
      <c r="BP345" s="214"/>
      <c r="BQ345" s="214"/>
      <c r="BR345" s="214"/>
      <c r="BS345" s="214"/>
      <c r="BT345" s="214"/>
      <c r="BU345" s="214"/>
      <c r="BV345" s="214"/>
      <c r="BW345" s="213"/>
      <c r="BX345" s="213"/>
      <c r="BY345" s="213"/>
      <c r="BZ345" s="225"/>
      <c r="CA345" s="225"/>
      <c r="CB345" s="225"/>
      <c r="CC345" s="225"/>
      <c r="CD345" s="225"/>
      <c r="CE345" s="225"/>
      <c r="CF345" s="225"/>
      <c r="CG345" s="225"/>
      <c r="CH345" s="225"/>
      <c r="CI345" s="225"/>
      <c r="CJ345" s="225"/>
      <c r="CK345" s="225"/>
      <c r="CL345" s="225"/>
      <c r="CM345" s="225"/>
      <c r="CN345" s="225"/>
      <c r="CO345" s="225"/>
      <c r="CP345" s="225"/>
      <c r="CQ345" s="225"/>
      <c r="CR345" s="225"/>
      <c r="CS345" s="221" t="s">
        <v>5629</v>
      </c>
      <c r="CT345" s="225"/>
      <c r="CU345" s="225"/>
      <c r="CV345" s="225"/>
      <c r="CW345" s="225"/>
      <c r="CX345" s="225"/>
      <c r="CY345" s="225"/>
      <c r="CZ345" s="225"/>
      <c r="DA345" s="225"/>
      <c r="DB345" s="225"/>
      <c r="DC345" s="225"/>
      <c r="DD345" s="225"/>
      <c r="DE345" s="225"/>
    </row>
    <row r="346" spans="38:109" hidden="1">
      <c r="AL346" s="219" t="str">
        <f t="shared" si="11"/>
        <v/>
      </c>
      <c r="AM346" s="219" t="str">
        <f t="shared" si="10"/>
        <v/>
      </c>
      <c r="AN346"/>
      <c r="AO346" s="213"/>
      <c r="AP346" s="206">
        <v>344</v>
      </c>
      <c r="AQ346" s="214"/>
      <c r="AR346" s="214"/>
      <c r="AS346" s="214"/>
      <c r="AT346" s="214"/>
      <c r="AU346" s="214"/>
      <c r="AV346" s="214"/>
      <c r="AW346" s="214"/>
      <c r="AX346" s="214"/>
      <c r="AY346" s="214"/>
      <c r="AZ346" s="214"/>
      <c r="BA346" s="214"/>
      <c r="BB346" s="214"/>
      <c r="BC346" s="214"/>
      <c r="BD346" s="214"/>
      <c r="BE346" s="214"/>
      <c r="BF346" s="214"/>
      <c r="BG346" s="214"/>
      <c r="BH346" s="214"/>
      <c r="BI346" s="214"/>
      <c r="BJ346" s="210" t="s">
        <v>5630</v>
      </c>
      <c r="BK346" s="214"/>
      <c r="BL346" s="214"/>
      <c r="BM346" s="214"/>
      <c r="BN346" s="214"/>
      <c r="BO346" s="214"/>
      <c r="BP346" s="214"/>
      <c r="BQ346" s="214"/>
      <c r="BR346" s="214"/>
      <c r="BS346" s="214"/>
      <c r="BT346" s="214"/>
      <c r="BU346" s="214"/>
      <c r="BV346" s="214"/>
      <c r="BW346" s="213"/>
      <c r="BX346" s="213"/>
      <c r="BY346" s="213"/>
      <c r="BZ346" s="225"/>
      <c r="CA346" s="225"/>
      <c r="CB346" s="225"/>
      <c r="CC346" s="225"/>
      <c r="CD346" s="225"/>
      <c r="CE346" s="225"/>
      <c r="CF346" s="225"/>
      <c r="CG346" s="225"/>
      <c r="CH346" s="225"/>
      <c r="CI346" s="225"/>
      <c r="CJ346" s="225"/>
      <c r="CK346" s="225"/>
      <c r="CL346" s="225"/>
      <c r="CM346" s="225"/>
      <c r="CN346" s="225"/>
      <c r="CO346" s="225"/>
      <c r="CP346" s="225"/>
      <c r="CQ346" s="225"/>
      <c r="CR346" s="225"/>
      <c r="CS346" s="221" t="s">
        <v>5631</v>
      </c>
      <c r="CT346" s="225"/>
      <c r="CU346" s="225"/>
      <c r="CV346" s="225"/>
      <c r="CW346" s="225"/>
      <c r="CX346" s="225"/>
      <c r="CY346" s="225"/>
      <c r="CZ346" s="225"/>
      <c r="DA346" s="225"/>
      <c r="DB346" s="225"/>
      <c r="DC346" s="225"/>
      <c r="DD346" s="225"/>
      <c r="DE346" s="225"/>
    </row>
    <row r="347" spans="38:109" hidden="1">
      <c r="AL347" s="219" t="str">
        <f t="shared" si="11"/>
        <v/>
      </c>
      <c r="AM347" s="219" t="str">
        <f t="shared" si="10"/>
        <v/>
      </c>
      <c r="AN347"/>
      <c r="AO347" s="213"/>
      <c r="AP347" s="206">
        <v>345</v>
      </c>
      <c r="AQ347" s="214"/>
      <c r="AR347" s="214"/>
      <c r="AS347" s="214"/>
      <c r="AT347" s="214"/>
      <c r="AU347" s="214"/>
      <c r="AV347" s="214"/>
      <c r="AW347" s="214"/>
      <c r="AX347" s="214"/>
      <c r="AY347" s="214"/>
      <c r="AZ347" s="214"/>
      <c r="BA347" s="214"/>
      <c r="BB347" s="214"/>
      <c r="BC347" s="214"/>
      <c r="BD347" s="214"/>
      <c r="BE347" s="214"/>
      <c r="BF347" s="214"/>
      <c r="BG347" s="214"/>
      <c r="BH347" s="214"/>
      <c r="BI347" s="214"/>
      <c r="BJ347" s="210" t="s">
        <v>5632</v>
      </c>
      <c r="BK347" s="214"/>
      <c r="BL347" s="214"/>
      <c r="BM347" s="214"/>
      <c r="BN347" s="214"/>
      <c r="BO347" s="214"/>
      <c r="BP347" s="214"/>
      <c r="BQ347" s="214"/>
      <c r="BR347" s="214"/>
      <c r="BS347" s="214"/>
      <c r="BT347" s="214"/>
      <c r="BU347" s="214"/>
      <c r="BV347" s="214"/>
      <c r="BW347" s="213"/>
      <c r="BX347" s="213"/>
      <c r="BY347" s="213"/>
      <c r="BZ347" s="225"/>
      <c r="CA347" s="225"/>
      <c r="CB347" s="225"/>
      <c r="CC347" s="225"/>
      <c r="CD347" s="225"/>
      <c r="CE347" s="225"/>
      <c r="CF347" s="225"/>
      <c r="CG347" s="225"/>
      <c r="CH347" s="225"/>
      <c r="CI347" s="225"/>
      <c r="CJ347" s="225"/>
      <c r="CK347" s="225"/>
      <c r="CL347" s="225"/>
      <c r="CM347" s="225"/>
      <c r="CN347" s="225"/>
      <c r="CO347" s="225"/>
      <c r="CP347" s="225"/>
      <c r="CQ347" s="225"/>
      <c r="CR347" s="225"/>
      <c r="CS347" s="221" t="s">
        <v>5633</v>
      </c>
      <c r="CT347" s="225"/>
      <c r="CU347" s="225"/>
      <c r="CV347" s="225"/>
      <c r="CW347" s="225"/>
      <c r="CX347" s="225"/>
      <c r="CY347" s="225"/>
      <c r="CZ347" s="225"/>
      <c r="DA347" s="225"/>
      <c r="DB347" s="225"/>
      <c r="DC347" s="225"/>
      <c r="DD347" s="225"/>
      <c r="DE347" s="225"/>
    </row>
    <row r="348" spans="38:109" hidden="1">
      <c r="AL348" s="219" t="str">
        <f t="shared" si="11"/>
        <v/>
      </c>
      <c r="AM348" s="219" t="str">
        <f t="shared" si="10"/>
        <v/>
      </c>
      <c r="AN348"/>
      <c r="AO348" s="213"/>
      <c r="AP348" s="206">
        <v>346</v>
      </c>
      <c r="AQ348" s="214"/>
      <c r="AR348" s="214"/>
      <c r="AS348" s="214"/>
      <c r="AT348" s="214"/>
      <c r="AU348" s="214"/>
      <c r="AV348" s="214"/>
      <c r="AW348" s="214"/>
      <c r="AX348" s="214"/>
      <c r="AY348" s="214"/>
      <c r="AZ348" s="214"/>
      <c r="BA348" s="214"/>
      <c r="BB348" s="214"/>
      <c r="BC348" s="214"/>
      <c r="BD348" s="214"/>
      <c r="BE348" s="214"/>
      <c r="BF348" s="214"/>
      <c r="BG348" s="214"/>
      <c r="BH348" s="214"/>
      <c r="BI348" s="214"/>
      <c r="BJ348" s="210" t="s">
        <v>5634</v>
      </c>
      <c r="BK348" s="214"/>
      <c r="BL348" s="214"/>
      <c r="BM348" s="214"/>
      <c r="BN348" s="214"/>
      <c r="BO348" s="214"/>
      <c r="BP348" s="214"/>
      <c r="BQ348" s="214"/>
      <c r="BR348" s="214"/>
      <c r="BS348" s="214"/>
      <c r="BT348" s="214"/>
      <c r="BU348" s="214"/>
      <c r="BV348" s="214"/>
      <c r="BW348" s="213"/>
      <c r="BX348" s="213"/>
      <c r="BY348" s="213"/>
      <c r="BZ348" s="225"/>
      <c r="CA348" s="225"/>
      <c r="CB348" s="225"/>
      <c r="CC348" s="225"/>
      <c r="CD348" s="225"/>
      <c r="CE348" s="225"/>
      <c r="CF348" s="225"/>
      <c r="CG348" s="225"/>
      <c r="CH348" s="225"/>
      <c r="CI348" s="225"/>
      <c r="CJ348" s="225"/>
      <c r="CK348" s="225"/>
      <c r="CL348" s="225"/>
      <c r="CM348" s="225"/>
      <c r="CN348" s="225"/>
      <c r="CO348" s="225"/>
      <c r="CP348" s="225"/>
      <c r="CQ348" s="225"/>
      <c r="CR348" s="225"/>
      <c r="CS348" s="221" t="s">
        <v>5635</v>
      </c>
      <c r="CT348" s="225"/>
      <c r="CU348" s="225"/>
      <c r="CV348" s="225"/>
      <c r="CW348" s="225"/>
      <c r="CX348" s="225"/>
      <c r="CY348" s="225"/>
      <c r="CZ348" s="225"/>
      <c r="DA348" s="225"/>
      <c r="DB348" s="225"/>
      <c r="DC348" s="225"/>
      <c r="DD348" s="225"/>
      <c r="DE348" s="225"/>
    </row>
    <row r="349" spans="38:109" hidden="1">
      <c r="AL349" s="219" t="str">
        <f t="shared" si="11"/>
        <v/>
      </c>
      <c r="AM349" s="219" t="str">
        <f t="shared" si="10"/>
        <v/>
      </c>
      <c r="AN349"/>
      <c r="AO349" s="213"/>
      <c r="AP349" s="206">
        <v>347</v>
      </c>
      <c r="AQ349" s="214"/>
      <c r="AR349" s="214"/>
      <c r="AS349" s="214"/>
      <c r="AT349" s="214"/>
      <c r="AU349" s="214"/>
      <c r="AV349" s="214"/>
      <c r="AW349" s="214"/>
      <c r="AX349" s="214"/>
      <c r="AY349" s="214"/>
      <c r="AZ349" s="214"/>
      <c r="BA349" s="214"/>
      <c r="BB349" s="214"/>
      <c r="BC349" s="214"/>
      <c r="BD349" s="214"/>
      <c r="BE349" s="214"/>
      <c r="BF349" s="214"/>
      <c r="BG349" s="214"/>
      <c r="BH349" s="214"/>
      <c r="BI349" s="214"/>
      <c r="BJ349" s="210" t="s">
        <v>5636</v>
      </c>
      <c r="BK349" s="214"/>
      <c r="BL349" s="214"/>
      <c r="BM349" s="214"/>
      <c r="BN349" s="214"/>
      <c r="BO349" s="214"/>
      <c r="BP349" s="214"/>
      <c r="BQ349" s="214"/>
      <c r="BR349" s="214"/>
      <c r="BS349" s="214"/>
      <c r="BT349" s="214"/>
      <c r="BU349" s="214"/>
      <c r="BV349" s="214"/>
      <c r="BW349" s="213"/>
      <c r="BX349" s="213"/>
      <c r="BY349" s="213"/>
      <c r="BZ349" s="225"/>
      <c r="CA349" s="225"/>
      <c r="CB349" s="225"/>
      <c r="CC349" s="225"/>
      <c r="CD349" s="225"/>
      <c r="CE349" s="225"/>
      <c r="CF349" s="225"/>
      <c r="CG349" s="225"/>
      <c r="CH349" s="225"/>
      <c r="CI349" s="225"/>
      <c r="CJ349" s="225"/>
      <c r="CK349" s="225"/>
      <c r="CL349" s="225"/>
      <c r="CM349" s="225"/>
      <c r="CN349" s="225"/>
      <c r="CO349" s="225"/>
      <c r="CP349" s="225"/>
      <c r="CQ349" s="225"/>
      <c r="CR349" s="225"/>
      <c r="CS349" s="221" t="s">
        <v>5637</v>
      </c>
      <c r="CT349" s="225"/>
      <c r="CU349" s="225"/>
      <c r="CV349" s="225"/>
      <c r="CW349" s="225"/>
      <c r="CX349" s="225"/>
      <c r="CY349" s="225"/>
      <c r="CZ349" s="225"/>
      <c r="DA349" s="225"/>
      <c r="DB349" s="225"/>
      <c r="DC349" s="225"/>
      <c r="DD349" s="225"/>
      <c r="DE349" s="225"/>
    </row>
    <row r="350" spans="38:109" hidden="1">
      <c r="AL350" s="219" t="str">
        <f t="shared" si="11"/>
        <v/>
      </c>
      <c r="AM350" s="219" t="str">
        <f t="shared" si="10"/>
        <v/>
      </c>
      <c r="AN350"/>
      <c r="AO350" s="213"/>
      <c r="AP350" s="206">
        <v>348</v>
      </c>
      <c r="AQ350" s="214"/>
      <c r="AR350" s="214"/>
      <c r="AS350" s="214"/>
      <c r="AT350" s="214"/>
      <c r="AU350" s="214"/>
      <c r="AV350" s="214"/>
      <c r="AW350" s="214"/>
      <c r="AX350" s="214"/>
      <c r="AY350" s="214"/>
      <c r="AZ350" s="214"/>
      <c r="BA350" s="214"/>
      <c r="BB350" s="214"/>
      <c r="BC350" s="214"/>
      <c r="BD350" s="214"/>
      <c r="BE350" s="214"/>
      <c r="BF350" s="214"/>
      <c r="BG350" s="214"/>
      <c r="BH350" s="214"/>
      <c r="BI350" s="214"/>
      <c r="BJ350" s="210" t="s">
        <v>5638</v>
      </c>
      <c r="BK350" s="214"/>
      <c r="BL350" s="214"/>
      <c r="BM350" s="214"/>
      <c r="BN350" s="214"/>
      <c r="BO350" s="214"/>
      <c r="BP350" s="214"/>
      <c r="BQ350" s="214"/>
      <c r="BR350" s="214"/>
      <c r="BS350" s="214"/>
      <c r="BT350" s="214"/>
      <c r="BU350" s="214"/>
      <c r="BV350" s="214"/>
      <c r="BW350" s="213"/>
      <c r="BX350" s="213"/>
      <c r="BY350" s="213"/>
      <c r="BZ350" s="225"/>
      <c r="CA350" s="225"/>
      <c r="CB350" s="225"/>
      <c r="CC350" s="225"/>
      <c r="CD350" s="225"/>
      <c r="CE350" s="225"/>
      <c r="CF350" s="225"/>
      <c r="CG350" s="225"/>
      <c r="CH350" s="225"/>
      <c r="CI350" s="225"/>
      <c r="CJ350" s="225"/>
      <c r="CK350" s="225"/>
      <c r="CL350" s="225"/>
      <c r="CM350" s="225"/>
      <c r="CN350" s="225"/>
      <c r="CO350" s="225"/>
      <c r="CP350" s="225"/>
      <c r="CQ350" s="225"/>
      <c r="CR350" s="225"/>
      <c r="CS350" s="221" t="s">
        <v>5639</v>
      </c>
      <c r="CT350" s="225"/>
      <c r="CU350" s="225"/>
      <c r="CV350" s="225"/>
      <c r="CW350" s="225"/>
      <c r="CX350" s="225"/>
      <c r="CY350" s="225"/>
      <c r="CZ350" s="225"/>
      <c r="DA350" s="225"/>
      <c r="DB350" s="225"/>
      <c r="DC350" s="225"/>
      <c r="DD350" s="225"/>
      <c r="DE350" s="225"/>
    </row>
    <row r="351" spans="38:109" hidden="1">
      <c r="AL351" s="219" t="str">
        <f t="shared" si="11"/>
        <v/>
      </c>
      <c r="AM351" s="219" t="str">
        <f t="shared" si="10"/>
        <v/>
      </c>
      <c r="AN351"/>
      <c r="AO351" s="213"/>
      <c r="AP351" s="206">
        <v>349</v>
      </c>
      <c r="AQ351" s="214"/>
      <c r="AR351" s="214"/>
      <c r="AS351" s="214"/>
      <c r="AT351" s="214"/>
      <c r="AU351" s="214"/>
      <c r="AV351" s="214"/>
      <c r="AW351" s="214"/>
      <c r="AX351" s="214"/>
      <c r="AY351" s="214"/>
      <c r="AZ351" s="214"/>
      <c r="BA351" s="214"/>
      <c r="BB351" s="214"/>
      <c r="BC351" s="214"/>
      <c r="BD351" s="214"/>
      <c r="BE351" s="214"/>
      <c r="BF351" s="214"/>
      <c r="BG351" s="214"/>
      <c r="BH351" s="214"/>
      <c r="BI351" s="214"/>
      <c r="BJ351" s="210" t="s">
        <v>5640</v>
      </c>
      <c r="BK351" s="214"/>
      <c r="BL351" s="214"/>
      <c r="BM351" s="214"/>
      <c r="BN351" s="214"/>
      <c r="BO351" s="214"/>
      <c r="BP351" s="214"/>
      <c r="BQ351" s="214"/>
      <c r="BR351" s="214"/>
      <c r="BS351" s="214"/>
      <c r="BT351" s="214"/>
      <c r="BU351" s="214"/>
      <c r="BV351" s="214"/>
      <c r="BW351" s="213"/>
      <c r="BX351" s="213"/>
      <c r="BY351" s="213"/>
      <c r="BZ351" s="225"/>
      <c r="CA351" s="225"/>
      <c r="CB351" s="225"/>
      <c r="CC351" s="225"/>
      <c r="CD351" s="225"/>
      <c r="CE351" s="225"/>
      <c r="CF351" s="225"/>
      <c r="CG351" s="225"/>
      <c r="CH351" s="225"/>
      <c r="CI351" s="225"/>
      <c r="CJ351" s="225"/>
      <c r="CK351" s="225"/>
      <c r="CL351" s="225"/>
      <c r="CM351" s="225"/>
      <c r="CN351" s="225"/>
      <c r="CO351" s="225"/>
      <c r="CP351" s="225"/>
      <c r="CQ351" s="225"/>
      <c r="CR351" s="225"/>
      <c r="CS351" s="221" t="s">
        <v>5641</v>
      </c>
      <c r="CT351" s="225"/>
      <c r="CU351" s="225"/>
      <c r="CV351" s="225"/>
      <c r="CW351" s="225"/>
      <c r="CX351" s="225"/>
      <c r="CY351" s="225"/>
      <c r="CZ351" s="225"/>
      <c r="DA351" s="225"/>
      <c r="DB351" s="225"/>
      <c r="DC351" s="225"/>
      <c r="DD351" s="225"/>
      <c r="DE351" s="225"/>
    </row>
    <row r="352" spans="38:109" hidden="1">
      <c r="AL352" s="219" t="str">
        <f t="shared" si="11"/>
        <v/>
      </c>
      <c r="AM352" s="219" t="str">
        <f t="shared" si="10"/>
        <v/>
      </c>
      <c r="AN352"/>
      <c r="AO352" s="213"/>
      <c r="AP352" s="206">
        <v>350</v>
      </c>
      <c r="AQ352" s="214"/>
      <c r="AR352" s="214"/>
      <c r="AS352" s="214"/>
      <c r="AT352" s="214"/>
      <c r="AU352" s="214"/>
      <c r="AV352" s="214"/>
      <c r="AW352" s="214"/>
      <c r="AX352" s="214"/>
      <c r="AY352" s="214"/>
      <c r="AZ352" s="214"/>
      <c r="BA352" s="214"/>
      <c r="BB352" s="214"/>
      <c r="BC352" s="214"/>
      <c r="BD352" s="214"/>
      <c r="BE352" s="214"/>
      <c r="BF352" s="214"/>
      <c r="BG352" s="214"/>
      <c r="BH352" s="214"/>
      <c r="BI352" s="214"/>
      <c r="BJ352" s="210" t="s">
        <v>5642</v>
      </c>
      <c r="BK352" s="214"/>
      <c r="BL352" s="214"/>
      <c r="BM352" s="214"/>
      <c r="BN352" s="214"/>
      <c r="BO352" s="214"/>
      <c r="BP352" s="214"/>
      <c r="BQ352" s="214"/>
      <c r="BR352" s="214"/>
      <c r="BS352" s="214"/>
      <c r="BT352" s="214"/>
      <c r="BU352" s="214"/>
      <c r="BV352" s="214"/>
      <c r="BW352" s="213"/>
      <c r="BX352" s="213"/>
      <c r="BY352" s="213"/>
      <c r="BZ352" s="225"/>
      <c r="CA352" s="225"/>
      <c r="CB352" s="225"/>
      <c r="CC352" s="225"/>
      <c r="CD352" s="225"/>
      <c r="CE352" s="225"/>
      <c r="CF352" s="225"/>
      <c r="CG352" s="225"/>
      <c r="CH352" s="225"/>
      <c r="CI352" s="225"/>
      <c r="CJ352" s="225"/>
      <c r="CK352" s="225"/>
      <c r="CL352" s="225"/>
      <c r="CM352" s="225"/>
      <c r="CN352" s="225"/>
      <c r="CO352" s="225"/>
      <c r="CP352" s="225"/>
      <c r="CQ352" s="225"/>
      <c r="CR352" s="225"/>
      <c r="CS352" s="221" t="s">
        <v>5643</v>
      </c>
      <c r="CT352" s="225"/>
      <c r="CU352" s="225"/>
      <c r="CV352" s="225"/>
      <c r="CW352" s="225"/>
      <c r="CX352" s="225"/>
      <c r="CY352" s="225"/>
      <c r="CZ352" s="225"/>
      <c r="DA352" s="225"/>
      <c r="DB352" s="225"/>
      <c r="DC352" s="225"/>
      <c r="DD352" s="225"/>
      <c r="DE352" s="225"/>
    </row>
    <row r="353" spans="38:109" hidden="1">
      <c r="AL353" s="219" t="str">
        <f t="shared" si="11"/>
        <v/>
      </c>
      <c r="AM353" s="219" t="str">
        <f t="shared" si="10"/>
        <v/>
      </c>
      <c r="AN353"/>
      <c r="AO353" s="206"/>
      <c r="AP353" s="206">
        <v>351</v>
      </c>
      <c r="AQ353" s="210"/>
      <c r="AR353" s="210"/>
      <c r="AS353" s="210"/>
      <c r="AT353" s="210"/>
      <c r="AU353" s="210"/>
      <c r="AV353" s="210"/>
      <c r="AW353" s="210"/>
      <c r="AX353" s="210"/>
      <c r="AY353" s="210"/>
      <c r="AZ353" s="210"/>
      <c r="BA353" s="210"/>
      <c r="BB353" s="210"/>
      <c r="BC353" s="210"/>
      <c r="BD353" s="210"/>
      <c r="BE353" s="210"/>
      <c r="BF353" s="210"/>
      <c r="BG353" s="210"/>
      <c r="BH353" s="210"/>
      <c r="BI353" s="210"/>
      <c r="BJ353" s="210" t="s">
        <v>5644</v>
      </c>
      <c r="BK353" s="210"/>
      <c r="BL353" s="210"/>
      <c r="BM353" s="210"/>
      <c r="BN353" s="210"/>
      <c r="BO353" s="210"/>
      <c r="BP353" s="210"/>
      <c r="BQ353" s="210"/>
      <c r="BR353" s="210"/>
      <c r="BS353" s="210"/>
      <c r="BT353" s="210"/>
      <c r="BU353" s="210"/>
      <c r="BV353" s="210"/>
      <c r="BW353" s="206"/>
      <c r="BX353" s="206"/>
      <c r="BY353" s="206"/>
      <c r="BZ353" s="221"/>
      <c r="CA353" s="221"/>
      <c r="CB353" s="221"/>
      <c r="CC353" s="221"/>
      <c r="CD353" s="221"/>
      <c r="CE353" s="221"/>
      <c r="CF353" s="221"/>
      <c r="CG353" s="221"/>
      <c r="CH353" s="221"/>
      <c r="CI353" s="221"/>
      <c r="CJ353" s="221"/>
      <c r="CK353" s="221"/>
      <c r="CL353" s="221"/>
      <c r="CM353" s="221"/>
      <c r="CN353" s="221"/>
      <c r="CO353" s="221"/>
      <c r="CP353" s="221"/>
      <c r="CQ353" s="221"/>
      <c r="CR353" s="221"/>
      <c r="CS353" s="221" t="s">
        <v>5645</v>
      </c>
      <c r="CT353" s="221"/>
      <c r="CU353" s="221"/>
      <c r="CV353" s="221"/>
      <c r="CW353" s="221"/>
      <c r="CX353" s="221"/>
      <c r="CY353" s="221"/>
      <c r="CZ353" s="221"/>
      <c r="DA353" s="221"/>
      <c r="DB353" s="221"/>
      <c r="DC353" s="221"/>
      <c r="DD353" s="221"/>
      <c r="DE353" s="221"/>
    </row>
    <row r="354" spans="38:109" hidden="1">
      <c r="AL354" s="219" t="str">
        <f t="shared" si="11"/>
        <v/>
      </c>
      <c r="AM354" s="219" t="str">
        <f t="shared" si="10"/>
        <v/>
      </c>
      <c r="AN354"/>
      <c r="AO354" s="206"/>
      <c r="AP354" s="206">
        <v>352</v>
      </c>
      <c r="AQ354" s="210"/>
      <c r="AR354" s="210"/>
      <c r="AS354" s="210"/>
      <c r="AT354" s="210"/>
      <c r="AU354" s="210"/>
      <c r="AV354" s="210"/>
      <c r="AW354" s="210"/>
      <c r="AX354" s="210"/>
      <c r="AY354" s="210"/>
      <c r="AZ354" s="210"/>
      <c r="BA354" s="210"/>
      <c r="BB354" s="210"/>
      <c r="BC354" s="210"/>
      <c r="BD354" s="210"/>
      <c r="BE354" s="210"/>
      <c r="BF354" s="210"/>
      <c r="BG354" s="210"/>
      <c r="BH354" s="210"/>
      <c r="BI354" s="210"/>
      <c r="BJ354" s="210" t="s">
        <v>5646</v>
      </c>
      <c r="BK354" s="210"/>
      <c r="BL354" s="210"/>
      <c r="BM354" s="210"/>
      <c r="BN354" s="210"/>
      <c r="BO354" s="210"/>
      <c r="BP354" s="210"/>
      <c r="BQ354" s="210"/>
      <c r="BR354" s="210"/>
      <c r="BS354" s="210"/>
      <c r="BT354" s="210"/>
      <c r="BU354" s="210"/>
      <c r="BV354" s="210"/>
      <c r="BW354" s="206"/>
      <c r="BX354" s="206"/>
      <c r="BY354" s="206"/>
      <c r="BZ354" s="221"/>
      <c r="CA354" s="221"/>
      <c r="CB354" s="221"/>
      <c r="CC354" s="221"/>
      <c r="CD354" s="221"/>
      <c r="CE354" s="221"/>
      <c r="CF354" s="221"/>
      <c r="CG354" s="221"/>
      <c r="CH354" s="221"/>
      <c r="CI354" s="221"/>
      <c r="CJ354" s="221"/>
      <c r="CK354" s="221"/>
      <c r="CL354" s="221"/>
      <c r="CM354" s="221"/>
      <c r="CN354" s="221"/>
      <c r="CO354" s="221"/>
      <c r="CP354" s="221"/>
      <c r="CQ354" s="221"/>
      <c r="CR354" s="221"/>
      <c r="CS354" s="221" t="s">
        <v>5647</v>
      </c>
      <c r="CT354" s="221"/>
      <c r="CU354" s="221"/>
      <c r="CV354" s="221"/>
      <c r="CW354" s="221"/>
      <c r="CX354" s="221"/>
      <c r="CY354" s="221"/>
      <c r="CZ354" s="221"/>
      <c r="DA354" s="221"/>
      <c r="DB354" s="221"/>
      <c r="DC354" s="221"/>
      <c r="DD354" s="221"/>
      <c r="DE354" s="221"/>
    </row>
    <row r="355" spans="38:109" hidden="1">
      <c r="AL355" s="219" t="str">
        <f t="shared" si="11"/>
        <v/>
      </c>
      <c r="AM355" s="219" t="str">
        <f t="shared" si="10"/>
        <v/>
      </c>
      <c r="AN355"/>
      <c r="AO355" s="206"/>
      <c r="AP355" s="206">
        <v>353</v>
      </c>
      <c r="AQ355" s="210"/>
      <c r="AR355" s="210"/>
      <c r="AS355" s="210"/>
      <c r="AT355" s="210"/>
      <c r="AU355" s="210"/>
      <c r="AV355" s="210"/>
      <c r="AW355" s="210"/>
      <c r="AX355" s="210"/>
      <c r="AY355" s="210"/>
      <c r="AZ355" s="210"/>
      <c r="BA355" s="210"/>
      <c r="BB355" s="210"/>
      <c r="BC355" s="210"/>
      <c r="BD355" s="210"/>
      <c r="BE355" s="210"/>
      <c r="BF355" s="210"/>
      <c r="BG355" s="210"/>
      <c r="BH355" s="210"/>
      <c r="BI355" s="210"/>
      <c r="BJ355" s="210" t="s">
        <v>5648</v>
      </c>
      <c r="BK355" s="210"/>
      <c r="BL355" s="210"/>
      <c r="BM355" s="210"/>
      <c r="BN355" s="210"/>
      <c r="BO355" s="210"/>
      <c r="BP355" s="210"/>
      <c r="BQ355" s="210"/>
      <c r="BR355" s="210"/>
      <c r="BS355" s="210"/>
      <c r="BT355" s="210"/>
      <c r="BU355" s="210"/>
      <c r="BV355" s="210"/>
      <c r="BW355" s="206"/>
      <c r="BX355" s="206"/>
      <c r="BY355" s="206"/>
      <c r="BZ355" s="221"/>
      <c r="CA355" s="221"/>
      <c r="CB355" s="221"/>
      <c r="CC355" s="221"/>
      <c r="CD355" s="221"/>
      <c r="CE355" s="221"/>
      <c r="CF355" s="221"/>
      <c r="CG355" s="221"/>
      <c r="CH355" s="221"/>
      <c r="CI355" s="221"/>
      <c r="CJ355" s="221"/>
      <c r="CK355" s="221"/>
      <c r="CL355" s="221"/>
      <c r="CM355" s="221"/>
      <c r="CN355" s="221"/>
      <c r="CO355" s="221"/>
      <c r="CP355" s="221"/>
      <c r="CQ355" s="221"/>
      <c r="CR355" s="221"/>
      <c r="CS355" s="221" t="s">
        <v>5649</v>
      </c>
      <c r="CT355" s="221"/>
      <c r="CU355" s="221"/>
      <c r="CV355" s="221"/>
      <c r="CW355" s="221"/>
      <c r="CX355" s="221"/>
      <c r="CY355" s="221"/>
      <c r="CZ355" s="221"/>
      <c r="DA355" s="221"/>
      <c r="DB355" s="221"/>
      <c r="DC355" s="221"/>
      <c r="DD355" s="221"/>
      <c r="DE355" s="221"/>
    </row>
    <row r="356" spans="38:109" hidden="1">
      <c r="AL356" s="219" t="str">
        <f t="shared" si="11"/>
        <v/>
      </c>
      <c r="AM356" s="219" t="str">
        <f t="shared" si="10"/>
        <v/>
      </c>
      <c r="AN356"/>
      <c r="AO356" s="213"/>
      <c r="AP356" s="206">
        <v>354</v>
      </c>
      <c r="AQ356" s="214"/>
      <c r="AR356" s="214"/>
      <c r="AS356" s="214"/>
      <c r="AT356" s="214"/>
      <c r="AU356" s="214"/>
      <c r="AV356" s="214"/>
      <c r="AW356" s="214"/>
      <c r="AX356" s="214"/>
      <c r="AY356" s="214"/>
      <c r="AZ356" s="214"/>
      <c r="BA356" s="214"/>
      <c r="BB356" s="214"/>
      <c r="BC356" s="214"/>
      <c r="BD356" s="214"/>
      <c r="BE356" s="214"/>
      <c r="BF356" s="214"/>
      <c r="BG356" s="214"/>
      <c r="BH356" s="214"/>
      <c r="BI356" s="214"/>
      <c r="BJ356" s="210" t="s">
        <v>5650</v>
      </c>
      <c r="BK356" s="214"/>
      <c r="BL356" s="214"/>
      <c r="BM356" s="214"/>
      <c r="BN356" s="214"/>
      <c r="BO356" s="214"/>
      <c r="BP356" s="214"/>
      <c r="BQ356" s="214"/>
      <c r="BR356" s="214"/>
      <c r="BS356" s="214"/>
      <c r="BT356" s="214"/>
      <c r="BU356" s="214"/>
      <c r="BV356" s="214"/>
      <c r="BW356" s="213"/>
      <c r="BX356" s="213"/>
      <c r="BY356" s="213"/>
      <c r="BZ356" s="225"/>
      <c r="CA356" s="225"/>
      <c r="CB356" s="225"/>
      <c r="CC356" s="225"/>
      <c r="CD356" s="225"/>
      <c r="CE356" s="225"/>
      <c r="CF356" s="225"/>
      <c r="CG356" s="225"/>
      <c r="CH356" s="225"/>
      <c r="CI356" s="225"/>
      <c r="CJ356" s="225"/>
      <c r="CK356" s="225"/>
      <c r="CL356" s="225"/>
      <c r="CM356" s="225"/>
      <c r="CN356" s="225"/>
      <c r="CO356" s="225"/>
      <c r="CP356" s="225"/>
      <c r="CQ356" s="225"/>
      <c r="CR356" s="225"/>
      <c r="CS356" s="221" t="s">
        <v>3722</v>
      </c>
      <c r="CT356" s="225"/>
      <c r="CU356" s="225"/>
      <c r="CV356" s="225"/>
      <c r="CW356" s="225"/>
      <c r="CX356" s="225"/>
      <c r="CY356" s="225"/>
      <c r="CZ356" s="225"/>
      <c r="DA356" s="225"/>
      <c r="DB356" s="225"/>
      <c r="DC356" s="225"/>
      <c r="DD356" s="225"/>
      <c r="DE356" s="225"/>
    </row>
    <row r="357" spans="38:109" hidden="1">
      <c r="AL357" s="219" t="str">
        <f t="shared" si="11"/>
        <v/>
      </c>
      <c r="AM357" s="219" t="str">
        <f t="shared" si="10"/>
        <v/>
      </c>
      <c r="AN357"/>
      <c r="AO357" s="213"/>
      <c r="AP357" s="206">
        <v>355</v>
      </c>
      <c r="AQ357" s="214"/>
      <c r="AR357" s="214"/>
      <c r="AS357" s="214"/>
      <c r="AT357" s="214"/>
      <c r="AU357" s="214"/>
      <c r="AV357" s="214"/>
      <c r="AW357" s="214"/>
      <c r="AX357" s="214"/>
      <c r="AY357" s="214"/>
      <c r="AZ357" s="214"/>
      <c r="BA357" s="214"/>
      <c r="BB357" s="214"/>
      <c r="BC357" s="214"/>
      <c r="BD357" s="214"/>
      <c r="BE357" s="214"/>
      <c r="BF357" s="214"/>
      <c r="BG357" s="214"/>
      <c r="BH357" s="214"/>
      <c r="BI357" s="214"/>
      <c r="BJ357" s="210" t="s">
        <v>5651</v>
      </c>
      <c r="BK357" s="214"/>
      <c r="BL357" s="214"/>
      <c r="BM357" s="214"/>
      <c r="BN357" s="214"/>
      <c r="BO357" s="214"/>
      <c r="BP357" s="214"/>
      <c r="BQ357" s="214"/>
      <c r="BR357" s="214"/>
      <c r="BS357" s="214"/>
      <c r="BT357" s="214"/>
      <c r="BU357" s="214"/>
      <c r="BV357" s="214"/>
      <c r="BW357" s="213"/>
      <c r="BX357" s="213"/>
      <c r="BY357" s="213"/>
      <c r="BZ357" s="225"/>
      <c r="CA357" s="225"/>
      <c r="CB357" s="225"/>
      <c r="CC357" s="225"/>
      <c r="CD357" s="225"/>
      <c r="CE357" s="225"/>
      <c r="CF357" s="225"/>
      <c r="CG357" s="225"/>
      <c r="CH357" s="225"/>
      <c r="CI357" s="225"/>
      <c r="CJ357" s="225"/>
      <c r="CK357" s="225"/>
      <c r="CL357" s="225"/>
      <c r="CM357" s="225"/>
      <c r="CN357" s="225"/>
      <c r="CO357" s="225"/>
      <c r="CP357" s="225"/>
      <c r="CQ357" s="225"/>
      <c r="CR357" s="225"/>
      <c r="CS357" s="221" t="s">
        <v>5652</v>
      </c>
      <c r="CT357" s="225"/>
      <c r="CU357" s="225"/>
      <c r="CV357" s="225"/>
      <c r="CW357" s="225"/>
      <c r="CX357" s="225"/>
      <c r="CY357" s="225"/>
      <c r="CZ357" s="225"/>
      <c r="DA357" s="225"/>
      <c r="DB357" s="225"/>
      <c r="DC357" s="225"/>
      <c r="DD357" s="225"/>
      <c r="DE357" s="225"/>
    </row>
    <row r="358" spans="38:109" hidden="1">
      <c r="AL358" s="219" t="str">
        <f t="shared" si="11"/>
        <v/>
      </c>
      <c r="AM358" s="219" t="str">
        <f t="shared" si="10"/>
        <v/>
      </c>
      <c r="AN358"/>
      <c r="AO358" s="213"/>
      <c r="AP358" s="206">
        <v>356</v>
      </c>
      <c r="AQ358" s="214"/>
      <c r="AR358" s="214"/>
      <c r="AS358" s="214"/>
      <c r="AT358" s="214"/>
      <c r="AU358" s="214"/>
      <c r="AV358" s="214"/>
      <c r="AW358" s="214"/>
      <c r="AX358" s="214"/>
      <c r="AY358" s="214"/>
      <c r="AZ358" s="214"/>
      <c r="BA358" s="214"/>
      <c r="BB358" s="214"/>
      <c r="BC358" s="214"/>
      <c r="BD358" s="214"/>
      <c r="BE358" s="214"/>
      <c r="BF358" s="214"/>
      <c r="BG358" s="214"/>
      <c r="BH358" s="214"/>
      <c r="BI358" s="214"/>
      <c r="BJ358" s="210" t="s">
        <v>5653</v>
      </c>
      <c r="BK358" s="214"/>
      <c r="BL358" s="214"/>
      <c r="BM358" s="214"/>
      <c r="BN358" s="214"/>
      <c r="BO358" s="214"/>
      <c r="BP358" s="214"/>
      <c r="BQ358" s="214"/>
      <c r="BR358" s="214"/>
      <c r="BS358" s="214"/>
      <c r="BT358" s="214"/>
      <c r="BU358" s="214"/>
      <c r="BV358" s="214"/>
      <c r="BW358" s="213"/>
      <c r="BX358" s="213"/>
      <c r="BY358" s="213"/>
      <c r="BZ358" s="225"/>
      <c r="CA358" s="225"/>
      <c r="CB358" s="225"/>
      <c r="CC358" s="225"/>
      <c r="CD358" s="225"/>
      <c r="CE358" s="225"/>
      <c r="CF358" s="225"/>
      <c r="CG358" s="225"/>
      <c r="CH358" s="225"/>
      <c r="CI358" s="225"/>
      <c r="CJ358" s="225"/>
      <c r="CK358" s="225"/>
      <c r="CL358" s="225"/>
      <c r="CM358" s="225"/>
      <c r="CN358" s="225"/>
      <c r="CO358" s="225"/>
      <c r="CP358" s="225"/>
      <c r="CQ358" s="225"/>
      <c r="CR358" s="225"/>
      <c r="CS358" s="221" t="s">
        <v>5654</v>
      </c>
      <c r="CT358" s="225"/>
      <c r="CU358" s="225"/>
      <c r="CV358" s="225"/>
      <c r="CW358" s="225"/>
      <c r="CX358" s="225"/>
      <c r="CY358" s="225"/>
      <c r="CZ358" s="225"/>
      <c r="DA358" s="225"/>
      <c r="DB358" s="225"/>
      <c r="DC358" s="225"/>
      <c r="DD358" s="225"/>
      <c r="DE358" s="225"/>
    </row>
    <row r="359" spans="38:109" hidden="1">
      <c r="AL359" s="219" t="str">
        <f t="shared" si="11"/>
        <v/>
      </c>
      <c r="AM359" s="219" t="str">
        <f t="shared" si="10"/>
        <v/>
      </c>
      <c r="AN359"/>
      <c r="AO359" s="213"/>
      <c r="AP359" s="206">
        <v>357</v>
      </c>
      <c r="AQ359" s="214"/>
      <c r="AR359" s="214"/>
      <c r="AS359" s="214"/>
      <c r="AT359" s="214"/>
      <c r="AU359" s="214"/>
      <c r="AV359" s="214"/>
      <c r="AW359" s="214"/>
      <c r="AX359" s="214"/>
      <c r="AY359" s="214"/>
      <c r="AZ359" s="214"/>
      <c r="BA359" s="214"/>
      <c r="BB359" s="214"/>
      <c r="BC359" s="214"/>
      <c r="BD359" s="214"/>
      <c r="BE359" s="214"/>
      <c r="BF359" s="214"/>
      <c r="BG359" s="214"/>
      <c r="BH359" s="214"/>
      <c r="BI359" s="214"/>
      <c r="BJ359" s="210" t="s">
        <v>5655</v>
      </c>
      <c r="BK359" s="214"/>
      <c r="BL359" s="214"/>
      <c r="BM359" s="214"/>
      <c r="BN359" s="214"/>
      <c r="BO359" s="214"/>
      <c r="BP359" s="214"/>
      <c r="BQ359" s="214"/>
      <c r="BR359" s="214"/>
      <c r="BS359" s="214"/>
      <c r="BT359" s="214"/>
      <c r="BU359" s="214"/>
      <c r="BV359" s="214"/>
      <c r="BW359" s="213"/>
      <c r="BX359" s="213"/>
      <c r="BY359" s="213"/>
      <c r="BZ359" s="225"/>
      <c r="CA359" s="225"/>
      <c r="CB359" s="225"/>
      <c r="CC359" s="225"/>
      <c r="CD359" s="225"/>
      <c r="CE359" s="225"/>
      <c r="CF359" s="225"/>
      <c r="CG359" s="225"/>
      <c r="CH359" s="225"/>
      <c r="CI359" s="225"/>
      <c r="CJ359" s="225"/>
      <c r="CK359" s="225"/>
      <c r="CL359" s="225"/>
      <c r="CM359" s="225"/>
      <c r="CN359" s="225"/>
      <c r="CO359" s="225"/>
      <c r="CP359" s="225"/>
      <c r="CQ359" s="225"/>
      <c r="CR359" s="225"/>
      <c r="CS359" s="221" t="s">
        <v>5656</v>
      </c>
      <c r="CT359" s="225"/>
      <c r="CU359" s="225"/>
      <c r="CV359" s="225"/>
      <c r="CW359" s="225"/>
      <c r="CX359" s="225"/>
      <c r="CY359" s="225"/>
      <c r="CZ359" s="225"/>
      <c r="DA359" s="225"/>
      <c r="DB359" s="225"/>
      <c r="DC359" s="225"/>
      <c r="DD359" s="225"/>
      <c r="DE359" s="225"/>
    </row>
    <row r="360" spans="38:109" hidden="1">
      <c r="AL360" s="219" t="str">
        <f t="shared" si="11"/>
        <v/>
      </c>
      <c r="AM360" s="219" t="str">
        <f t="shared" si="10"/>
        <v/>
      </c>
      <c r="AN360"/>
      <c r="AO360" s="213"/>
      <c r="AP360" s="206">
        <v>358</v>
      </c>
      <c r="AQ360" s="214"/>
      <c r="AR360" s="214"/>
      <c r="AS360" s="214"/>
      <c r="AT360" s="214"/>
      <c r="AU360" s="214"/>
      <c r="AV360" s="214"/>
      <c r="AW360" s="214"/>
      <c r="AX360" s="214"/>
      <c r="AY360" s="214"/>
      <c r="AZ360" s="214"/>
      <c r="BA360" s="214"/>
      <c r="BB360" s="214"/>
      <c r="BC360" s="214"/>
      <c r="BD360" s="214"/>
      <c r="BE360" s="214"/>
      <c r="BF360" s="214"/>
      <c r="BG360" s="214"/>
      <c r="BH360" s="214"/>
      <c r="BI360" s="214"/>
      <c r="BJ360" s="210" t="s">
        <v>5657</v>
      </c>
      <c r="BK360" s="214"/>
      <c r="BL360" s="214"/>
      <c r="BM360" s="214"/>
      <c r="BN360" s="214"/>
      <c r="BO360" s="214"/>
      <c r="BP360" s="214"/>
      <c r="BQ360" s="214"/>
      <c r="BR360" s="214"/>
      <c r="BS360" s="214"/>
      <c r="BT360" s="214"/>
      <c r="BU360" s="214"/>
      <c r="BV360" s="214"/>
      <c r="BW360" s="213"/>
      <c r="BX360" s="213"/>
      <c r="BY360" s="213"/>
      <c r="BZ360" s="225"/>
      <c r="CA360" s="225"/>
      <c r="CB360" s="225"/>
      <c r="CC360" s="225"/>
      <c r="CD360" s="225"/>
      <c r="CE360" s="225"/>
      <c r="CF360" s="225"/>
      <c r="CG360" s="225"/>
      <c r="CH360" s="225"/>
      <c r="CI360" s="225"/>
      <c r="CJ360" s="225"/>
      <c r="CK360" s="225"/>
      <c r="CL360" s="225"/>
      <c r="CM360" s="225"/>
      <c r="CN360" s="225"/>
      <c r="CO360" s="225"/>
      <c r="CP360" s="225"/>
      <c r="CQ360" s="225"/>
      <c r="CR360" s="225"/>
      <c r="CS360" s="221" t="s">
        <v>5658</v>
      </c>
      <c r="CT360" s="225"/>
      <c r="CU360" s="225"/>
      <c r="CV360" s="225"/>
      <c r="CW360" s="225"/>
      <c r="CX360" s="225"/>
      <c r="CY360" s="225"/>
      <c r="CZ360" s="225"/>
      <c r="DA360" s="225"/>
      <c r="DB360" s="225"/>
      <c r="DC360" s="225"/>
      <c r="DD360" s="225"/>
      <c r="DE360" s="225"/>
    </row>
    <row r="361" spans="38:109" hidden="1">
      <c r="AL361" s="219" t="str">
        <f t="shared" si="11"/>
        <v/>
      </c>
      <c r="AM361" s="219" t="str">
        <f t="shared" si="10"/>
        <v/>
      </c>
      <c r="AN361"/>
      <c r="AO361" s="213"/>
      <c r="AP361" s="206">
        <v>359</v>
      </c>
      <c r="AQ361" s="214"/>
      <c r="AR361" s="214"/>
      <c r="AS361" s="214"/>
      <c r="AT361" s="214"/>
      <c r="AU361" s="214"/>
      <c r="AV361" s="214"/>
      <c r="AW361" s="214"/>
      <c r="AX361" s="214"/>
      <c r="AY361" s="214"/>
      <c r="AZ361" s="214"/>
      <c r="BA361" s="214"/>
      <c r="BB361" s="214"/>
      <c r="BC361" s="214"/>
      <c r="BD361" s="214"/>
      <c r="BE361" s="214"/>
      <c r="BF361" s="214"/>
      <c r="BG361" s="214"/>
      <c r="BH361" s="214"/>
      <c r="BI361" s="214"/>
      <c r="BJ361" s="210" t="s">
        <v>5659</v>
      </c>
      <c r="BK361" s="214"/>
      <c r="BL361" s="214"/>
      <c r="BM361" s="214"/>
      <c r="BN361" s="214"/>
      <c r="BO361" s="214"/>
      <c r="BP361" s="214"/>
      <c r="BQ361" s="214"/>
      <c r="BR361" s="214"/>
      <c r="BS361" s="214"/>
      <c r="BT361" s="214"/>
      <c r="BU361" s="214"/>
      <c r="BV361" s="214"/>
      <c r="BW361" s="213"/>
      <c r="BX361" s="213"/>
      <c r="BY361" s="213"/>
      <c r="BZ361" s="225"/>
      <c r="CA361" s="225"/>
      <c r="CB361" s="225"/>
      <c r="CC361" s="225"/>
      <c r="CD361" s="225"/>
      <c r="CE361" s="225"/>
      <c r="CF361" s="225"/>
      <c r="CG361" s="225"/>
      <c r="CH361" s="225"/>
      <c r="CI361" s="225"/>
      <c r="CJ361" s="225"/>
      <c r="CK361" s="225"/>
      <c r="CL361" s="225"/>
      <c r="CM361" s="225"/>
      <c r="CN361" s="225"/>
      <c r="CO361" s="225"/>
      <c r="CP361" s="225"/>
      <c r="CQ361" s="225"/>
      <c r="CR361" s="225"/>
      <c r="CS361" s="221" t="s">
        <v>5660</v>
      </c>
      <c r="CT361" s="225"/>
      <c r="CU361" s="225"/>
      <c r="CV361" s="225"/>
      <c r="CW361" s="225"/>
      <c r="CX361" s="225"/>
      <c r="CY361" s="225"/>
      <c r="CZ361" s="225"/>
      <c r="DA361" s="225"/>
      <c r="DB361" s="225"/>
      <c r="DC361" s="225"/>
      <c r="DD361" s="225"/>
      <c r="DE361" s="225"/>
    </row>
    <row r="362" spans="38:109" hidden="1">
      <c r="AL362" s="219" t="str">
        <f t="shared" si="11"/>
        <v/>
      </c>
      <c r="AM362" s="219" t="str">
        <f t="shared" si="10"/>
        <v/>
      </c>
      <c r="AN362"/>
      <c r="AO362" s="213"/>
      <c r="AP362" s="206">
        <v>360</v>
      </c>
      <c r="AQ362" s="214"/>
      <c r="AR362" s="214"/>
      <c r="AS362" s="214"/>
      <c r="AT362" s="214"/>
      <c r="AU362" s="214"/>
      <c r="AV362" s="214"/>
      <c r="AW362" s="214"/>
      <c r="AX362" s="214"/>
      <c r="AY362" s="214"/>
      <c r="AZ362" s="214"/>
      <c r="BA362" s="214"/>
      <c r="BB362" s="214"/>
      <c r="BC362" s="214"/>
      <c r="BD362" s="214"/>
      <c r="BE362" s="214"/>
      <c r="BF362" s="214"/>
      <c r="BG362" s="214"/>
      <c r="BH362" s="214"/>
      <c r="BI362" s="214"/>
      <c r="BJ362" s="210" t="s">
        <v>5661</v>
      </c>
      <c r="BK362" s="214"/>
      <c r="BL362" s="214"/>
      <c r="BM362" s="214"/>
      <c r="BN362" s="214"/>
      <c r="BO362" s="214"/>
      <c r="BP362" s="214"/>
      <c r="BQ362" s="214"/>
      <c r="BR362" s="214"/>
      <c r="BS362" s="214"/>
      <c r="BT362" s="214"/>
      <c r="BU362" s="214"/>
      <c r="BV362" s="214"/>
      <c r="BW362" s="213"/>
      <c r="BX362" s="213"/>
      <c r="BY362" s="213"/>
      <c r="BZ362" s="225"/>
      <c r="CA362" s="225"/>
      <c r="CB362" s="225"/>
      <c r="CC362" s="225"/>
      <c r="CD362" s="225"/>
      <c r="CE362" s="225"/>
      <c r="CF362" s="225"/>
      <c r="CG362" s="225"/>
      <c r="CH362" s="225"/>
      <c r="CI362" s="225"/>
      <c r="CJ362" s="225"/>
      <c r="CK362" s="225"/>
      <c r="CL362" s="225"/>
      <c r="CM362" s="225"/>
      <c r="CN362" s="225"/>
      <c r="CO362" s="225"/>
      <c r="CP362" s="225"/>
      <c r="CQ362" s="225"/>
      <c r="CR362" s="225"/>
      <c r="CS362" s="221" t="s">
        <v>5662</v>
      </c>
      <c r="CT362" s="225"/>
      <c r="CU362" s="225"/>
      <c r="CV362" s="225"/>
      <c r="CW362" s="225"/>
      <c r="CX362" s="225"/>
      <c r="CY362" s="225"/>
      <c r="CZ362" s="225"/>
      <c r="DA362" s="225"/>
      <c r="DB362" s="225"/>
      <c r="DC362" s="225"/>
      <c r="DD362" s="225"/>
      <c r="DE362" s="225"/>
    </row>
    <row r="363" spans="38:109" hidden="1">
      <c r="AL363" s="219" t="str">
        <f t="shared" si="11"/>
        <v/>
      </c>
      <c r="AM363" s="219" t="str">
        <f t="shared" si="10"/>
        <v/>
      </c>
      <c r="AN363"/>
      <c r="AO363" s="213"/>
      <c r="AP363" s="206">
        <v>361</v>
      </c>
      <c r="AQ363" s="214"/>
      <c r="AR363" s="214"/>
      <c r="AS363" s="214"/>
      <c r="AT363" s="214"/>
      <c r="AU363" s="214"/>
      <c r="AV363" s="214"/>
      <c r="AW363" s="214"/>
      <c r="AX363" s="214"/>
      <c r="AY363" s="214"/>
      <c r="AZ363" s="214"/>
      <c r="BA363" s="214"/>
      <c r="BB363" s="214"/>
      <c r="BC363" s="214"/>
      <c r="BD363" s="214"/>
      <c r="BE363" s="214"/>
      <c r="BF363" s="214"/>
      <c r="BG363" s="214"/>
      <c r="BH363" s="214"/>
      <c r="BI363" s="214"/>
      <c r="BJ363" s="210" t="s">
        <v>5663</v>
      </c>
      <c r="BK363" s="214"/>
      <c r="BL363" s="214"/>
      <c r="BM363" s="214"/>
      <c r="BN363" s="214"/>
      <c r="BO363" s="214"/>
      <c r="BP363" s="214"/>
      <c r="BQ363" s="214"/>
      <c r="BR363" s="214"/>
      <c r="BS363" s="214"/>
      <c r="BT363" s="214"/>
      <c r="BU363" s="214"/>
      <c r="BV363" s="214"/>
      <c r="BW363" s="213"/>
      <c r="BX363" s="213"/>
      <c r="BY363" s="213"/>
      <c r="BZ363" s="225"/>
      <c r="CA363" s="225"/>
      <c r="CB363" s="225"/>
      <c r="CC363" s="225"/>
      <c r="CD363" s="225"/>
      <c r="CE363" s="225"/>
      <c r="CF363" s="225"/>
      <c r="CG363" s="225"/>
      <c r="CH363" s="225"/>
      <c r="CI363" s="225"/>
      <c r="CJ363" s="225"/>
      <c r="CK363" s="225"/>
      <c r="CL363" s="225"/>
      <c r="CM363" s="225"/>
      <c r="CN363" s="225"/>
      <c r="CO363" s="225"/>
      <c r="CP363" s="225"/>
      <c r="CQ363" s="225"/>
      <c r="CR363" s="225"/>
      <c r="CS363" s="221" t="s">
        <v>5664</v>
      </c>
      <c r="CT363" s="225"/>
      <c r="CU363" s="225"/>
      <c r="CV363" s="225"/>
      <c r="CW363" s="225"/>
      <c r="CX363" s="225"/>
      <c r="CY363" s="225"/>
      <c r="CZ363" s="225"/>
      <c r="DA363" s="225"/>
      <c r="DB363" s="225"/>
      <c r="DC363" s="225"/>
      <c r="DD363" s="225"/>
      <c r="DE363" s="225"/>
    </row>
    <row r="364" spans="38:109" hidden="1">
      <c r="AL364" s="219" t="str">
        <f t="shared" si="11"/>
        <v/>
      </c>
      <c r="AM364" s="219" t="str">
        <f t="shared" si="10"/>
        <v/>
      </c>
      <c r="AN364"/>
      <c r="AO364" s="213"/>
      <c r="AP364" s="206">
        <v>362</v>
      </c>
      <c r="AQ364" s="214"/>
      <c r="AR364" s="214"/>
      <c r="AS364" s="214"/>
      <c r="AT364" s="214"/>
      <c r="AU364" s="214"/>
      <c r="AV364" s="214"/>
      <c r="AW364" s="214"/>
      <c r="AX364" s="214"/>
      <c r="AY364" s="214"/>
      <c r="AZ364" s="214"/>
      <c r="BA364" s="214"/>
      <c r="BB364" s="214"/>
      <c r="BC364" s="214"/>
      <c r="BD364" s="214"/>
      <c r="BE364" s="214"/>
      <c r="BF364" s="214"/>
      <c r="BG364" s="214"/>
      <c r="BH364" s="214"/>
      <c r="BI364" s="214"/>
      <c r="BJ364" s="210" t="s">
        <v>5665</v>
      </c>
      <c r="BK364" s="214"/>
      <c r="BL364" s="214"/>
      <c r="BM364" s="214"/>
      <c r="BN364" s="214"/>
      <c r="BO364" s="214"/>
      <c r="BP364" s="214"/>
      <c r="BQ364" s="214"/>
      <c r="BR364" s="214"/>
      <c r="BS364" s="214"/>
      <c r="BT364" s="214"/>
      <c r="BU364" s="214"/>
      <c r="BV364" s="214"/>
      <c r="BW364" s="213"/>
      <c r="BX364" s="213"/>
      <c r="BY364" s="213"/>
      <c r="BZ364" s="225"/>
      <c r="CA364" s="225"/>
      <c r="CB364" s="225"/>
      <c r="CC364" s="225"/>
      <c r="CD364" s="225"/>
      <c r="CE364" s="225"/>
      <c r="CF364" s="225"/>
      <c r="CG364" s="225"/>
      <c r="CH364" s="225"/>
      <c r="CI364" s="225"/>
      <c r="CJ364" s="225"/>
      <c r="CK364" s="225"/>
      <c r="CL364" s="225"/>
      <c r="CM364" s="225"/>
      <c r="CN364" s="225"/>
      <c r="CO364" s="225"/>
      <c r="CP364" s="225"/>
      <c r="CQ364" s="225"/>
      <c r="CR364" s="225"/>
      <c r="CS364" s="221" t="s">
        <v>5666</v>
      </c>
      <c r="CT364" s="225"/>
      <c r="CU364" s="225"/>
      <c r="CV364" s="225"/>
      <c r="CW364" s="225"/>
      <c r="CX364" s="225"/>
      <c r="CY364" s="225"/>
      <c r="CZ364" s="225"/>
      <c r="DA364" s="225"/>
      <c r="DB364" s="225"/>
      <c r="DC364" s="225"/>
      <c r="DD364" s="225"/>
      <c r="DE364" s="225"/>
    </row>
    <row r="365" spans="38:109" hidden="1">
      <c r="AL365" s="219" t="str">
        <f t="shared" si="11"/>
        <v/>
      </c>
      <c r="AM365" s="219" t="str">
        <f t="shared" si="10"/>
        <v/>
      </c>
      <c r="AN365"/>
      <c r="AO365" s="213"/>
      <c r="AP365" s="206">
        <v>363</v>
      </c>
      <c r="AQ365" s="214"/>
      <c r="AR365" s="214"/>
      <c r="AS365" s="214"/>
      <c r="AT365" s="214"/>
      <c r="AU365" s="214"/>
      <c r="AV365" s="214"/>
      <c r="AW365" s="214"/>
      <c r="AX365" s="214"/>
      <c r="AY365" s="214"/>
      <c r="AZ365" s="214"/>
      <c r="BA365" s="214"/>
      <c r="BB365" s="214"/>
      <c r="BC365" s="214"/>
      <c r="BD365" s="214"/>
      <c r="BE365" s="214"/>
      <c r="BF365" s="214"/>
      <c r="BG365" s="214"/>
      <c r="BH365" s="214"/>
      <c r="BI365" s="214"/>
      <c r="BJ365" s="210" t="s">
        <v>5667</v>
      </c>
      <c r="BK365" s="214"/>
      <c r="BL365" s="214"/>
      <c r="BM365" s="214"/>
      <c r="BN365" s="214"/>
      <c r="BO365" s="214"/>
      <c r="BP365" s="214"/>
      <c r="BQ365" s="214"/>
      <c r="BR365" s="214"/>
      <c r="BS365" s="214"/>
      <c r="BT365" s="214"/>
      <c r="BU365" s="214"/>
      <c r="BV365" s="214"/>
      <c r="BW365" s="213"/>
      <c r="BX365" s="213"/>
      <c r="BY365" s="213"/>
      <c r="BZ365" s="225"/>
      <c r="CA365" s="225"/>
      <c r="CB365" s="225"/>
      <c r="CC365" s="225"/>
      <c r="CD365" s="225"/>
      <c r="CE365" s="225"/>
      <c r="CF365" s="225"/>
      <c r="CG365" s="225"/>
      <c r="CH365" s="225"/>
      <c r="CI365" s="225"/>
      <c r="CJ365" s="225"/>
      <c r="CK365" s="225"/>
      <c r="CL365" s="225"/>
      <c r="CM365" s="225"/>
      <c r="CN365" s="225"/>
      <c r="CO365" s="225"/>
      <c r="CP365" s="225"/>
      <c r="CQ365" s="225"/>
      <c r="CR365" s="225"/>
      <c r="CS365" s="221" t="s">
        <v>5668</v>
      </c>
      <c r="CT365" s="225"/>
      <c r="CU365" s="225"/>
      <c r="CV365" s="225"/>
      <c r="CW365" s="225"/>
      <c r="CX365" s="225"/>
      <c r="CY365" s="225"/>
      <c r="CZ365" s="225"/>
      <c r="DA365" s="225"/>
      <c r="DB365" s="225"/>
      <c r="DC365" s="225"/>
      <c r="DD365" s="225"/>
      <c r="DE365" s="225"/>
    </row>
    <row r="366" spans="38:109" hidden="1">
      <c r="AL366" s="219" t="str">
        <f t="shared" si="11"/>
        <v/>
      </c>
      <c r="AM366" s="219" t="str">
        <f t="shared" si="10"/>
        <v/>
      </c>
      <c r="AN366"/>
      <c r="AO366" s="213"/>
      <c r="AP366" s="206">
        <v>364</v>
      </c>
      <c r="AQ366" s="214"/>
      <c r="AR366" s="214"/>
      <c r="AS366" s="214"/>
      <c r="AT366" s="214"/>
      <c r="AU366" s="214"/>
      <c r="AV366" s="214"/>
      <c r="AW366" s="214"/>
      <c r="AX366" s="214"/>
      <c r="AY366" s="214"/>
      <c r="AZ366" s="214"/>
      <c r="BA366" s="214"/>
      <c r="BB366" s="214"/>
      <c r="BC366" s="214"/>
      <c r="BD366" s="214"/>
      <c r="BE366" s="214"/>
      <c r="BF366" s="214"/>
      <c r="BG366" s="214"/>
      <c r="BH366" s="214"/>
      <c r="BI366" s="214"/>
      <c r="BJ366" s="210" t="s">
        <v>5669</v>
      </c>
      <c r="BK366" s="214"/>
      <c r="BL366" s="214"/>
      <c r="BM366" s="214"/>
      <c r="BN366" s="214"/>
      <c r="BO366" s="214"/>
      <c r="BP366" s="214"/>
      <c r="BQ366" s="214"/>
      <c r="BR366" s="214"/>
      <c r="BS366" s="214"/>
      <c r="BT366" s="214"/>
      <c r="BU366" s="214"/>
      <c r="BV366" s="214"/>
      <c r="BW366" s="213"/>
      <c r="BX366" s="213"/>
      <c r="BY366" s="213"/>
      <c r="BZ366" s="225"/>
      <c r="CA366" s="225"/>
      <c r="CB366" s="225"/>
      <c r="CC366" s="225"/>
      <c r="CD366" s="225"/>
      <c r="CE366" s="225"/>
      <c r="CF366" s="225"/>
      <c r="CG366" s="225"/>
      <c r="CH366" s="225"/>
      <c r="CI366" s="225"/>
      <c r="CJ366" s="225"/>
      <c r="CK366" s="225"/>
      <c r="CL366" s="225"/>
      <c r="CM366" s="225"/>
      <c r="CN366" s="225"/>
      <c r="CO366" s="225"/>
      <c r="CP366" s="225"/>
      <c r="CQ366" s="225"/>
      <c r="CR366" s="225"/>
      <c r="CS366" s="221" t="s">
        <v>5670</v>
      </c>
      <c r="CT366" s="225"/>
      <c r="CU366" s="225"/>
      <c r="CV366" s="225"/>
      <c r="CW366" s="225"/>
      <c r="CX366" s="225"/>
      <c r="CY366" s="225"/>
      <c r="CZ366" s="225"/>
      <c r="DA366" s="225"/>
      <c r="DB366" s="225"/>
      <c r="DC366" s="225"/>
      <c r="DD366" s="225"/>
      <c r="DE366" s="225"/>
    </row>
    <row r="367" spans="38:109" hidden="1">
      <c r="AL367" s="219" t="str">
        <f t="shared" si="11"/>
        <v/>
      </c>
      <c r="AM367" s="219" t="str">
        <f t="shared" si="10"/>
        <v/>
      </c>
      <c r="AN367"/>
      <c r="AO367" s="213"/>
      <c r="AP367" s="206">
        <v>365</v>
      </c>
      <c r="AQ367" s="214"/>
      <c r="AR367" s="214"/>
      <c r="AS367" s="214"/>
      <c r="AT367" s="214"/>
      <c r="AU367" s="214"/>
      <c r="AV367" s="214"/>
      <c r="AW367" s="214"/>
      <c r="AX367" s="214"/>
      <c r="AY367" s="214"/>
      <c r="AZ367" s="214"/>
      <c r="BA367" s="214"/>
      <c r="BB367" s="214"/>
      <c r="BC367" s="214"/>
      <c r="BD367" s="214"/>
      <c r="BE367" s="214"/>
      <c r="BF367" s="214"/>
      <c r="BG367" s="214"/>
      <c r="BH367" s="214"/>
      <c r="BI367" s="214"/>
      <c r="BJ367" s="210" t="s">
        <v>5671</v>
      </c>
      <c r="BK367" s="214"/>
      <c r="BL367" s="214"/>
      <c r="BM367" s="214"/>
      <c r="BN367" s="214"/>
      <c r="BO367" s="214"/>
      <c r="BP367" s="214"/>
      <c r="BQ367" s="214"/>
      <c r="BR367" s="214"/>
      <c r="BS367" s="214"/>
      <c r="BT367" s="214"/>
      <c r="BU367" s="214"/>
      <c r="BV367" s="214"/>
      <c r="BW367" s="213"/>
      <c r="BX367" s="213"/>
      <c r="BY367" s="213"/>
      <c r="BZ367" s="225"/>
      <c r="CA367" s="225"/>
      <c r="CB367" s="225"/>
      <c r="CC367" s="225"/>
      <c r="CD367" s="225"/>
      <c r="CE367" s="225"/>
      <c r="CF367" s="225"/>
      <c r="CG367" s="225"/>
      <c r="CH367" s="225"/>
      <c r="CI367" s="225"/>
      <c r="CJ367" s="225"/>
      <c r="CK367" s="225"/>
      <c r="CL367" s="225"/>
      <c r="CM367" s="225"/>
      <c r="CN367" s="225"/>
      <c r="CO367" s="225"/>
      <c r="CP367" s="225"/>
      <c r="CQ367" s="225"/>
      <c r="CR367" s="225"/>
      <c r="CS367" s="221" t="s">
        <v>5672</v>
      </c>
      <c r="CT367" s="225"/>
      <c r="CU367" s="225"/>
      <c r="CV367" s="225"/>
      <c r="CW367" s="225"/>
      <c r="CX367" s="225"/>
      <c r="CY367" s="225"/>
      <c r="CZ367" s="225"/>
      <c r="DA367" s="225"/>
      <c r="DB367" s="225"/>
      <c r="DC367" s="225"/>
      <c r="DD367" s="225"/>
      <c r="DE367" s="225"/>
    </row>
    <row r="368" spans="38:109" hidden="1">
      <c r="AL368" s="219" t="str">
        <f t="shared" si="11"/>
        <v/>
      </c>
      <c r="AM368" s="219" t="str">
        <f t="shared" si="10"/>
        <v/>
      </c>
      <c r="AN368"/>
      <c r="AO368" s="213"/>
      <c r="AP368" s="206">
        <v>366</v>
      </c>
      <c r="AQ368" s="214"/>
      <c r="AR368" s="214"/>
      <c r="AS368" s="214"/>
      <c r="AT368" s="214"/>
      <c r="AU368" s="214"/>
      <c r="AV368" s="214"/>
      <c r="AW368" s="214"/>
      <c r="AX368" s="214"/>
      <c r="AY368" s="214"/>
      <c r="AZ368" s="214"/>
      <c r="BA368" s="214"/>
      <c r="BB368" s="214"/>
      <c r="BC368" s="214"/>
      <c r="BD368" s="214"/>
      <c r="BE368" s="214"/>
      <c r="BF368" s="214"/>
      <c r="BG368" s="214"/>
      <c r="BH368" s="214"/>
      <c r="BI368" s="214"/>
      <c r="BJ368" s="210" t="s">
        <v>5673</v>
      </c>
      <c r="BK368" s="214"/>
      <c r="BL368" s="214"/>
      <c r="BM368" s="214"/>
      <c r="BN368" s="214"/>
      <c r="BO368" s="214"/>
      <c r="BP368" s="214"/>
      <c r="BQ368" s="214"/>
      <c r="BR368" s="214"/>
      <c r="BS368" s="214"/>
      <c r="BT368" s="214"/>
      <c r="BU368" s="214"/>
      <c r="BV368" s="214"/>
      <c r="BW368" s="213"/>
      <c r="BX368" s="213"/>
      <c r="BY368" s="213"/>
      <c r="BZ368" s="225"/>
      <c r="CA368" s="225"/>
      <c r="CB368" s="225"/>
      <c r="CC368" s="225"/>
      <c r="CD368" s="225"/>
      <c r="CE368" s="225"/>
      <c r="CF368" s="225"/>
      <c r="CG368" s="225"/>
      <c r="CH368" s="225"/>
      <c r="CI368" s="225"/>
      <c r="CJ368" s="225"/>
      <c r="CK368" s="225"/>
      <c r="CL368" s="225"/>
      <c r="CM368" s="225"/>
      <c r="CN368" s="225"/>
      <c r="CO368" s="225"/>
      <c r="CP368" s="225"/>
      <c r="CQ368" s="225"/>
      <c r="CR368" s="225"/>
      <c r="CS368" s="221" t="s">
        <v>5674</v>
      </c>
      <c r="CT368" s="225"/>
      <c r="CU368" s="225"/>
      <c r="CV368" s="225"/>
      <c r="CW368" s="225"/>
      <c r="CX368" s="225"/>
      <c r="CY368" s="225"/>
      <c r="CZ368" s="225"/>
      <c r="DA368" s="225"/>
      <c r="DB368" s="225"/>
      <c r="DC368" s="225"/>
      <c r="DD368" s="225"/>
      <c r="DE368" s="225"/>
    </row>
    <row r="369" spans="38:109" hidden="1">
      <c r="AL369" s="219" t="str">
        <f t="shared" si="11"/>
        <v/>
      </c>
      <c r="AM369" s="219" t="str">
        <f t="shared" si="10"/>
        <v/>
      </c>
      <c r="AN369"/>
      <c r="AO369" s="213"/>
      <c r="AP369" s="206">
        <v>367</v>
      </c>
      <c r="AQ369" s="214"/>
      <c r="AR369" s="214"/>
      <c r="AS369" s="214"/>
      <c r="AT369" s="214"/>
      <c r="AU369" s="214"/>
      <c r="AV369" s="214"/>
      <c r="AW369" s="214"/>
      <c r="AX369" s="214"/>
      <c r="AY369" s="214"/>
      <c r="AZ369" s="214"/>
      <c r="BA369" s="214"/>
      <c r="BB369" s="214"/>
      <c r="BC369" s="214"/>
      <c r="BD369" s="214"/>
      <c r="BE369" s="214"/>
      <c r="BF369" s="214"/>
      <c r="BG369" s="214"/>
      <c r="BH369" s="214"/>
      <c r="BI369" s="214"/>
      <c r="BJ369" s="210" t="s">
        <v>5675</v>
      </c>
      <c r="BK369" s="214"/>
      <c r="BL369" s="214"/>
      <c r="BM369" s="214"/>
      <c r="BN369" s="214"/>
      <c r="BO369" s="214"/>
      <c r="BP369" s="214"/>
      <c r="BQ369" s="214"/>
      <c r="BR369" s="214"/>
      <c r="BS369" s="214"/>
      <c r="BT369" s="214"/>
      <c r="BU369" s="214"/>
      <c r="BV369" s="214"/>
      <c r="BW369" s="213"/>
      <c r="BX369" s="213"/>
      <c r="BY369" s="213"/>
      <c r="BZ369" s="225"/>
      <c r="CA369" s="225"/>
      <c r="CB369" s="225"/>
      <c r="CC369" s="225"/>
      <c r="CD369" s="225"/>
      <c r="CE369" s="225"/>
      <c r="CF369" s="225"/>
      <c r="CG369" s="225"/>
      <c r="CH369" s="225"/>
      <c r="CI369" s="225"/>
      <c r="CJ369" s="225"/>
      <c r="CK369" s="225"/>
      <c r="CL369" s="225"/>
      <c r="CM369" s="225"/>
      <c r="CN369" s="225"/>
      <c r="CO369" s="225"/>
      <c r="CP369" s="225"/>
      <c r="CQ369" s="225"/>
      <c r="CR369" s="225"/>
      <c r="CS369" s="221" t="s">
        <v>5676</v>
      </c>
      <c r="CT369" s="225"/>
      <c r="CU369" s="225"/>
      <c r="CV369" s="225"/>
      <c r="CW369" s="225"/>
      <c r="CX369" s="225"/>
      <c r="CY369" s="225"/>
      <c r="CZ369" s="225"/>
      <c r="DA369" s="225"/>
      <c r="DB369" s="225"/>
      <c r="DC369" s="225"/>
      <c r="DD369" s="225"/>
      <c r="DE369" s="225"/>
    </row>
    <row r="370" spans="38:109" hidden="1">
      <c r="AL370" s="219" t="str">
        <f t="shared" si="11"/>
        <v/>
      </c>
      <c r="AM370" s="219" t="str">
        <f t="shared" si="10"/>
        <v/>
      </c>
      <c r="AN370"/>
      <c r="AO370" s="213"/>
      <c r="AP370" s="206">
        <v>368</v>
      </c>
      <c r="AQ370" s="214"/>
      <c r="AR370" s="214"/>
      <c r="AS370" s="214"/>
      <c r="AT370" s="214"/>
      <c r="AU370" s="214"/>
      <c r="AV370" s="214"/>
      <c r="AW370" s="214"/>
      <c r="AX370" s="214"/>
      <c r="AY370" s="214"/>
      <c r="AZ370" s="214"/>
      <c r="BA370" s="214"/>
      <c r="BB370" s="214"/>
      <c r="BC370" s="214"/>
      <c r="BD370" s="214"/>
      <c r="BE370" s="214"/>
      <c r="BF370" s="214"/>
      <c r="BG370" s="214"/>
      <c r="BH370" s="214"/>
      <c r="BI370" s="214"/>
      <c r="BJ370" s="210" t="s">
        <v>5677</v>
      </c>
      <c r="BK370" s="214"/>
      <c r="BL370" s="214"/>
      <c r="BM370" s="214"/>
      <c r="BN370" s="214"/>
      <c r="BO370" s="214"/>
      <c r="BP370" s="214"/>
      <c r="BQ370" s="214"/>
      <c r="BR370" s="214"/>
      <c r="BS370" s="214"/>
      <c r="BT370" s="214"/>
      <c r="BU370" s="214"/>
      <c r="BV370" s="214"/>
      <c r="BW370" s="213"/>
      <c r="BX370" s="213"/>
      <c r="BY370" s="213"/>
      <c r="BZ370" s="225"/>
      <c r="CA370" s="225"/>
      <c r="CB370" s="225"/>
      <c r="CC370" s="225"/>
      <c r="CD370" s="225"/>
      <c r="CE370" s="225"/>
      <c r="CF370" s="225"/>
      <c r="CG370" s="225"/>
      <c r="CH370" s="225"/>
      <c r="CI370" s="225"/>
      <c r="CJ370" s="225"/>
      <c r="CK370" s="225"/>
      <c r="CL370" s="225"/>
      <c r="CM370" s="225"/>
      <c r="CN370" s="225"/>
      <c r="CO370" s="225"/>
      <c r="CP370" s="225"/>
      <c r="CQ370" s="225"/>
      <c r="CR370" s="225"/>
      <c r="CS370" s="221" t="s">
        <v>5678</v>
      </c>
      <c r="CT370" s="225"/>
      <c r="CU370" s="225"/>
      <c r="CV370" s="225"/>
      <c r="CW370" s="225"/>
      <c r="CX370" s="225"/>
      <c r="CY370" s="225"/>
      <c r="CZ370" s="225"/>
      <c r="DA370" s="225"/>
      <c r="DB370" s="225"/>
      <c r="DC370" s="225"/>
      <c r="DD370" s="225"/>
      <c r="DE370" s="225"/>
    </row>
    <row r="371" spans="38:109" hidden="1">
      <c r="AL371" s="219" t="str">
        <f t="shared" si="11"/>
        <v/>
      </c>
      <c r="AM371" s="219" t="str">
        <f t="shared" si="10"/>
        <v/>
      </c>
      <c r="AN371"/>
      <c r="AO371" s="213"/>
      <c r="AP371" s="206">
        <v>369</v>
      </c>
      <c r="AQ371" s="214"/>
      <c r="AR371" s="214"/>
      <c r="AS371" s="214"/>
      <c r="AT371" s="214"/>
      <c r="AU371" s="214"/>
      <c r="AV371" s="214"/>
      <c r="AW371" s="214"/>
      <c r="AX371" s="214"/>
      <c r="AY371" s="214"/>
      <c r="AZ371" s="214"/>
      <c r="BA371" s="214"/>
      <c r="BB371" s="214"/>
      <c r="BC371" s="214"/>
      <c r="BD371" s="214"/>
      <c r="BE371" s="214"/>
      <c r="BF371" s="214"/>
      <c r="BG371" s="214"/>
      <c r="BH371" s="214"/>
      <c r="BI371" s="214"/>
      <c r="BJ371" s="210" t="s">
        <v>5679</v>
      </c>
      <c r="BK371" s="214"/>
      <c r="BL371" s="214"/>
      <c r="BM371" s="214"/>
      <c r="BN371" s="214"/>
      <c r="BO371" s="214"/>
      <c r="BP371" s="214"/>
      <c r="BQ371" s="214"/>
      <c r="BR371" s="214"/>
      <c r="BS371" s="214"/>
      <c r="BT371" s="214"/>
      <c r="BU371" s="214"/>
      <c r="BV371" s="214"/>
      <c r="BW371" s="213"/>
      <c r="BX371" s="213"/>
      <c r="BY371" s="213"/>
      <c r="BZ371" s="225"/>
      <c r="CA371" s="225"/>
      <c r="CB371" s="225"/>
      <c r="CC371" s="225"/>
      <c r="CD371" s="225"/>
      <c r="CE371" s="225"/>
      <c r="CF371" s="225"/>
      <c r="CG371" s="225"/>
      <c r="CH371" s="225"/>
      <c r="CI371" s="225"/>
      <c r="CJ371" s="225"/>
      <c r="CK371" s="225"/>
      <c r="CL371" s="225"/>
      <c r="CM371" s="225"/>
      <c r="CN371" s="225"/>
      <c r="CO371" s="225"/>
      <c r="CP371" s="225"/>
      <c r="CQ371" s="225"/>
      <c r="CR371" s="225"/>
      <c r="CS371" s="221" t="s">
        <v>5680</v>
      </c>
      <c r="CT371" s="225"/>
      <c r="CU371" s="225"/>
      <c r="CV371" s="225"/>
      <c r="CW371" s="225"/>
      <c r="CX371" s="225"/>
      <c r="CY371" s="225"/>
      <c r="CZ371" s="225"/>
      <c r="DA371" s="225"/>
      <c r="DB371" s="225"/>
      <c r="DC371" s="225"/>
      <c r="DD371" s="225"/>
      <c r="DE371" s="225"/>
    </row>
    <row r="372" spans="38:109" hidden="1">
      <c r="AL372" s="219" t="str">
        <f t="shared" si="11"/>
        <v/>
      </c>
      <c r="AM372" s="219" t="str">
        <f t="shared" si="10"/>
        <v/>
      </c>
      <c r="AN372"/>
      <c r="AO372" s="213"/>
      <c r="AP372" s="206">
        <v>370</v>
      </c>
      <c r="AQ372" s="214"/>
      <c r="AR372" s="214"/>
      <c r="AS372" s="214"/>
      <c r="AT372" s="214"/>
      <c r="AU372" s="214"/>
      <c r="AV372" s="214"/>
      <c r="AW372" s="214"/>
      <c r="AX372" s="214"/>
      <c r="AY372" s="214"/>
      <c r="AZ372" s="214"/>
      <c r="BA372" s="214"/>
      <c r="BB372" s="214"/>
      <c r="BC372" s="214"/>
      <c r="BD372" s="214"/>
      <c r="BE372" s="214"/>
      <c r="BF372" s="214"/>
      <c r="BG372" s="214"/>
      <c r="BH372" s="214"/>
      <c r="BI372" s="214"/>
      <c r="BJ372" s="210" t="s">
        <v>5681</v>
      </c>
      <c r="BK372" s="214"/>
      <c r="BL372" s="214"/>
      <c r="BM372" s="214"/>
      <c r="BN372" s="214"/>
      <c r="BO372" s="214"/>
      <c r="BP372" s="214"/>
      <c r="BQ372" s="214"/>
      <c r="BR372" s="214"/>
      <c r="BS372" s="214"/>
      <c r="BT372" s="214"/>
      <c r="BU372" s="214"/>
      <c r="BV372" s="214"/>
      <c r="BW372" s="213"/>
      <c r="BX372" s="213"/>
      <c r="BY372" s="213"/>
      <c r="BZ372" s="225"/>
      <c r="CA372" s="225"/>
      <c r="CB372" s="225"/>
      <c r="CC372" s="225"/>
      <c r="CD372" s="225"/>
      <c r="CE372" s="225"/>
      <c r="CF372" s="225"/>
      <c r="CG372" s="225"/>
      <c r="CH372" s="225"/>
      <c r="CI372" s="225"/>
      <c r="CJ372" s="225"/>
      <c r="CK372" s="225"/>
      <c r="CL372" s="225"/>
      <c r="CM372" s="225"/>
      <c r="CN372" s="225"/>
      <c r="CO372" s="225"/>
      <c r="CP372" s="225"/>
      <c r="CQ372" s="225"/>
      <c r="CR372" s="225"/>
      <c r="CS372" s="221" t="s">
        <v>5682</v>
      </c>
      <c r="CT372" s="225"/>
      <c r="CU372" s="225"/>
      <c r="CV372" s="225"/>
      <c r="CW372" s="225"/>
      <c r="CX372" s="225"/>
      <c r="CY372" s="225"/>
      <c r="CZ372" s="225"/>
      <c r="DA372" s="225"/>
      <c r="DB372" s="225"/>
      <c r="DC372" s="225"/>
      <c r="DD372" s="225"/>
      <c r="DE372" s="225"/>
    </row>
    <row r="373" spans="38:109" hidden="1">
      <c r="AL373" s="219" t="str">
        <f t="shared" si="11"/>
        <v/>
      </c>
      <c r="AM373" s="219" t="str">
        <f t="shared" si="10"/>
        <v/>
      </c>
      <c r="AN373"/>
      <c r="AO373" s="213"/>
      <c r="AP373" s="206">
        <v>371</v>
      </c>
      <c r="AQ373" s="214"/>
      <c r="AR373" s="214"/>
      <c r="AS373" s="214"/>
      <c r="AT373" s="214"/>
      <c r="AU373" s="214"/>
      <c r="AV373" s="214"/>
      <c r="AW373" s="214"/>
      <c r="AX373" s="214"/>
      <c r="AY373" s="214"/>
      <c r="AZ373" s="214"/>
      <c r="BA373" s="214"/>
      <c r="BB373" s="214"/>
      <c r="BC373" s="214"/>
      <c r="BD373" s="214"/>
      <c r="BE373" s="214"/>
      <c r="BF373" s="214"/>
      <c r="BG373" s="214"/>
      <c r="BH373" s="214"/>
      <c r="BI373" s="214"/>
      <c r="BJ373" s="210" t="s">
        <v>5683</v>
      </c>
      <c r="BK373" s="214"/>
      <c r="BL373" s="214"/>
      <c r="BM373" s="214"/>
      <c r="BN373" s="214"/>
      <c r="BO373" s="214"/>
      <c r="BP373" s="214"/>
      <c r="BQ373" s="214"/>
      <c r="BR373" s="214"/>
      <c r="BS373" s="214"/>
      <c r="BT373" s="214"/>
      <c r="BU373" s="214"/>
      <c r="BV373" s="214"/>
      <c r="BW373" s="213"/>
      <c r="BX373" s="213"/>
      <c r="BY373" s="213"/>
      <c r="BZ373" s="225"/>
      <c r="CA373" s="225"/>
      <c r="CB373" s="225"/>
      <c r="CC373" s="225"/>
      <c r="CD373" s="225"/>
      <c r="CE373" s="225"/>
      <c r="CF373" s="225"/>
      <c r="CG373" s="225"/>
      <c r="CH373" s="225"/>
      <c r="CI373" s="225"/>
      <c r="CJ373" s="225"/>
      <c r="CK373" s="225"/>
      <c r="CL373" s="225"/>
      <c r="CM373" s="225"/>
      <c r="CN373" s="225"/>
      <c r="CO373" s="225"/>
      <c r="CP373" s="225"/>
      <c r="CQ373" s="225"/>
      <c r="CR373" s="225"/>
      <c r="CS373" s="221" t="s">
        <v>5684</v>
      </c>
      <c r="CT373" s="225"/>
      <c r="CU373" s="225"/>
      <c r="CV373" s="225"/>
      <c r="CW373" s="225"/>
      <c r="CX373" s="225"/>
      <c r="CY373" s="225"/>
      <c r="CZ373" s="225"/>
      <c r="DA373" s="225"/>
      <c r="DB373" s="225"/>
      <c r="DC373" s="225"/>
      <c r="DD373" s="225"/>
      <c r="DE373" s="225"/>
    </row>
    <row r="374" spans="38:109" hidden="1">
      <c r="AL374" s="219" t="str">
        <f t="shared" si="11"/>
        <v/>
      </c>
      <c r="AM374" s="219" t="str">
        <f t="shared" si="10"/>
        <v/>
      </c>
      <c r="AN374"/>
      <c r="AO374" s="213"/>
      <c r="AP374" s="206">
        <v>372</v>
      </c>
      <c r="AQ374" s="214"/>
      <c r="AR374" s="214"/>
      <c r="AS374" s="214"/>
      <c r="AT374" s="214"/>
      <c r="AU374" s="214"/>
      <c r="AV374" s="214"/>
      <c r="AW374" s="214"/>
      <c r="AX374" s="214"/>
      <c r="AY374" s="214"/>
      <c r="AZ374" s="214"/>
      <c r="BA374" s="214"/>
      <c r="BB374" s="214"/>
      <c r="BC374" s="214"/>
      <c r="BD374" s="214"/>
      <c r="BE374" s="214"/>
      <c r="BF374" s="214"/>
      <c r="BG374" s="214"/>
      <c r="BH374" s="214"/>
      <c r="BI374" s="214"/>
      <c r="BJ374" s="210" t="s">
        <v>5685</v>
      </c>
      <c r="BK374" s="214"/>
      <c r="BL374" s="214"/>
      <c r="BM374" s="214"/>
      <c r="BN374" s="214"/>
      <c r="BO374" s="214"/>
      <c r="BP374" s="214"/>
      <c r="BQ374" s="214"/>
      <c r="BR374" s="214"/>
      <c r="BS374" s="214"/>
      <c r="BT374" s="214"/>
      <c r="BU374" s="214"/>
      <c r="BV374" s="214"/>
      <c r="BW374" s="213"/>
      <c r="BX374" s="213"/>
      <c r="BY374" s="213"/>
      <c r="BZ374" s="225"/>
      <c r="CA374" s="225"/>
      <c r="CB374" s="225"/>
      <c r="CC374" s="225"/>
      <c r="CD374" s="225"/>
      <c r="CE374" s="225"/>
      <c r="CF374" s="225"/>
      <c r="CG374" s="225"/>
      <c r="CH374" s="225"/>
      <c r="CI374" s="225"/>
      <c r="CJ374" s="225"/>
      <c r="CK374" s="225"/>
      <c r="CL374" s="225"/>
      <c r="CM374" s="225"/>
      <c r="CN374" s="225"/>
      <c r="CO374" s="225"/>
      <c r="CP374" s="225"/>
      <c r="CQ374" s="225"/>
      <c r="CR374" s="225"/>
      <c r="CS374" s="221" t="s">
        <v>5686</v>
      </c>
      <c r="CT374" s="225"/>
      <c r="CU374" s="225"/>
      <c r="CV374" s="225"/>
      <c r="CW374" s="225"/>
      <c r="CX374" s="225"/>
      <c r="CY374" s="225"/>
      <c r="CZ374" s="225"/>
      <c r="DA374" s="225"/>
      <c r="DB374" s="225"/>
      <c r="DC374" s="225"/>
      <c r="DD374" s="225"/>
      <c r="DE374" s="225"/>
    </row>
    <row r="375" spans="38:109" hidden="1">
      <c r="AL375" s="219" t="str">
        <f t="shared" si="11"/>
        <v/>
      </c>
      <c r="AM375" s="219" t="str">
        <f t="shared" si="10"/>
        <v/>
      </c>
      <c r="AN375"/>
      <c r="AO375" s="206"/>
      <c r="AP375" s="206">
        <v>373</v>
      </c>
      <c r="AQ375" s="210"/>
      <c r="AR375" s="210"/>
      <c r="AS375" s="210"/>
      <c r="AT375" s="210"/>
      <c r="AU375" s="210"/>
      <c r="AV375" s="210"/>
      <c r="AW375" s="210"/>
      <c r="AX375" s="210"/>
      <c r="AY375" s="210"/>
      <c r="AZ375" s="210"/>
      <c r="BA375" s="210"/>
      <c r="BB375" s="210"/>
      <c r="BC375" s="210"/>
      <c r="BD375" s="210"/>
      <c r="BE375" s="210"/>
      <c r="BF375" s="210"/>
      <c r="BG375" s="210"/>
      <c r="BH375" s="210"/>
      <c r="BI375" s="210"/>
      <c r="BJ375" s="210" t="s">
        <v>5687</v>
      </c>
      <c r="BK375" s="210"/>
      <c r="BL375" s="210"/>
      <c r="BM375" s="210"/>
      <c r="BN375" s="210"/>
      <c r="BO375" s="210"/>
      <c r="BP375" s="210"/>
      <c r="BQ375" s="210"/>
      <c r="BR375" s="210"/>
      <c r="BS375" s="210"/>
      <c r="BT375" s="210"/>
      <c r="BU375" s="210"/>
      <c r="BV375" s="210"/>
      <c r="BW375" s="206"/>
      <c r="BX375" s="206"/>
      <c r="BY375" s="206"/>
      <c r="BZ375" s="221"/>
      <c r="CA375" s="221"/>
      <c r="CB375" s="221"/>
      <c r="CC375" s="221"/>
      <c r="CD375" s="221"/>
      <c r="CE375" s="221"/>
      <c r="CF375" s="221"/>
      <c r="CG375" s="221"/>
      <c r="CH375" s="221"/>
      <c r="CI375" s="221"/>
      <c r="CJ375" s="221"/>
      <c r="CK375" s="221"/>
      <c r="CL375" s="221"/>
      <c r="CM375" s="221"/>
      <c r="CN375" s="221"/>
      <c r="CO375" s="221"/>
      <c r="CP375" s="221"/>
      <c r="CQ375" s="221"/>
      <c r="CR375" s="221"/>
      <c r="CS375" s="221" t="s">
        <v>5688</v>
      </c>
      <c r="CT375" s="221"/>
      <c r="CU375" s="221"/>
      <c r="CV375" s="221"/>
      <c r="CW375" s="221"/>
      <c r="CX375" s="221"/>
      <c r="CY375" s="221"/>
      <c r="CZ375" s="221"/>
      <c r="DA375" s="221"/>
      <c r="DB375" s="221"/>
      <c r="DC375" s="221"/>
      <c r="DD375" s="221"/>
      <c r="DE375" s="221"/>
    </row>
    <row r="376" spans="38:109" hidden="1">
      <c r="AL376" s="219" t="str">
        <f t="shared" si="11"/>
        <v/>
      </c>
      <c r="AM376" s="219" t="str">
        <f t="shared" si="10"/>
        <v/>
      </c>
      <c r="AN376"/>
      <c r="AO376" s="206"/>
      <c r="AP376" s="206">
        <v>374</v>
      </c>
      <c r="AQ376" s="210"/>
      <c r="AR376" s="210"/>
      <c r="AS376" s="210"/>
      <c r="AT376" s="210"/>
      <c r="AU376" s="210"/>
      <c r="AV376" s="210"/>
      <c r="AW376" s="210"/>
      <c r="AX376" s="210"/>
      <c r="AY376" s="210"/>
      <c r="AZ376" s="210"/>
      <c r="BA376" s="210"/>
      <c r="BB376" s="210"/>
      <c r="BC376" s="210"/>
      <c r="BD376" s="210"/>
      <c r="BE376" s="210"/>
      <c r="BF376" s="210"/>
      <c r="BG376" s="210"/>
      <c r="BH376" s="210"/>
      <c r="BI376" s="210"/>
      <c r="BJ376" s="210" t="s">
        <v>5689</v>
      </c>
      <c r="BK376" s="210"/>
      <c r="BL376" s="210"/>
      <c r="BM376" s="210"/>
      <c r="BN376" s="210"/>
      <c r="BO376" s="210"/>
      <c r="BP376" s="210"/>
      <c r="BQ376" s="210"/>
      <c r="BR376" s="210"/>
      <c r="BS376" s="210"/>
      <c r="BT376" s="210"/>
      <c r="BU376" s="210"/>
      <c r="BV376" s="210"/>
      <c r="BW376" s="206"/>
      <c r="BX376" s="206"/>
      <c r="BY376" s="206"/>
      <c r="BZ376" s="221"/>
      <c r="CA376" s="221"/>
      <c r="CB376" s="221"/>
      <c r="CC376" s="221"/>
      <c r="CD376" s="221"/>
      <c r="CE376" s="221"/>
      <c r="CF376" s="221"/>
      <c r="CG376" s="221"/>
      <c r="CH376" s="221"/>
      <c r="CI376" s="221"/>
      <c r="CJ376" s="221"/>
      <c r="CK376" s="221"/>
      <c r="CL376" s="221"/>
      <c r="CM376" s="221"/>
      <c r="CN376" s="221"/>
      <c r="CO376" s="221"/>
      <c r="CP376" s="221"/>
      <c r="CQ376" s="221"/>
      <c r="CR376" s="221"/>
      <c r="CS376" s="221" t="s">
        <v>5690</v>
      </c>
      <c r="CT376" s="221"/>
      <c r="CU376" s="221"/>
      <c r="CV376" s="221"/>
      <c r="CW376" s="221"/>
      <c r="CX376" s="221"/>
      <c r="CY376" s="221"/>
      <c r="CZ376" s="221"/>
      <c r="DA376" s="221"/>
      <c r="DB376" s="221"/>
      <c r="DC376" s="221"/>
      <c r="DD376" s="221"/>
      <c r="DE376" s="221"/>
    </row>
    <row r="377" spans="38:109" hidden="1">
      <c r="AL377" s="219" t="str">
        <f t="shared" si="11"/>
        <v/>
      </c>
      <c r="AM377" s="219" t="str">
        <f t="shared" si="10"/>
        <v/>
      </c>
      <c r="AN377"/>
      <c r="AO377" s="213"/>
      <c r="AP377" s="206">
        <v>375</v>
      </c>
      <c r="AQ377" s="214"/>
      <c r="AR377" s="214"/>
      <c r="AS377" s="214"/>
      <c r="AT377" s="214"/>
      <c r="AU377" s="214"/>
      <c r="AV377" s="214"/>
      <c r="AW377" s="214"/>
      <c r="AX377" s="214"/>
      <c r="AY377" s="214"/>
      <c r="AZ377" s="214"/>
      <c r="BA377" s="214"/>
      <c r="BB377" s="214"/>
      <c r="BC377" s="214"/>
      <c r="BD377" s="214"/>
      <c r="BE377" s="214"/>
      <c r="BF377" s="214"/>
      <c r="BG377" s="214"/>
      <c r="BH377" s="214"/>
      <c r="BI377" s="214"/>
      <c r="BJ377" s="210" t="s">
        <v>5691</v>
      </c>
      <c r="BK377" s="214"/>
      <c r="BL377" s="214"/>
      <c r="BM377" s="214"/>
      <c r="BN377" s="214"/>
      <c r="BO377" s="214"/>
      <c r="BP377" s="214"/>
      <c r="BQ377" s="214"/>
      <c r="BR377" s="214"/>
      <c r="BS377" s="214"/>
      <c r="BT377" s="214"/>
      <c r="BU377" s="214"/>
      <c r="BV377" s="214"/>
      <c r="BW377" s="213"/>
      <c r="BX377" s="213"/>
      <c r="BY377" s="213"/>
      <c r="BZ377" s="225"/>
      <c r="CA377" s="225"/>
      <c r="CB377" s="225"/>
      <c r="CC377" s="225"/>
      <c r="CD377" s="225"/>
      <c r="CE377" s="225"/>
      <c r="CF377" s="225"/>
      <c r="CG377" s="225"/>
      <c r="CH377" s="225"/>
      <c r="CI377" s="225"/>
      <c r="CJ377" s="225"/>
      <c r="CK377" s="225"/>
      <c r="CL377" s="225"/>
      <c r="CM377" s="225"/>
      <c r="CN377" s="225"/>
      <c r="CO377" s="225"/>
      <c r="CP377" s="225"/>
      <c r="CQ377" s="225"/>
      <c r="CR377" s="225"/>
      <c r="CS377" s="221" t="s">
        <v>5692</v>
      </c>
      <c r="CT377" s="225"/>
      <c r="CU377" s="225"/>
      <c r="CV377" s="225"/>
      <c r="CW377" s="225"/>
      <c r="CX377" s="225"/>
      <c r="CY377" s="225"/>
      <c r="CZ377" s="225"/>
      <c r="DA377" s="225"/>
      <c r="DB377" s="225"/>
      <c r="DC377" s="225"/>
      <c r="DD377" s="225"/>
      <c r="DE377" s="225"/>
    </row>
    <row r="378" spans="38:109" hidden="1">
      <c r="AL378" s="219" t="str">
        <f t="shared" si="11"/>
        <v/>
      </c>
      <c r="AM378" s="219" t="str">
        <f t="shared" si="10"/>
        <v/>
      </c>
      <c r="AN378"/>
      <c r="AO378" s="213"/>
      <c r="AP378" s="206">
        <v>376</v>
      </c>
      <c r="AQ378" s="214"/>
      <c r="AR378" s="214"/>
      <c r="AS378" s="214"/>
      <c r="AT378" s="214"/>
      <c r="AU378" s="214"/>
      <c r="AV378" s="214"/>
      <c r="AW378" s="214"/>
      <c r="AX378" s="214"/>
      <c r="AY378" s="214"/>
      <c r="AZ378" s="214"/>
      <c r="BA378" s="214"/>
      <c r="BB378" s="214"/>
      <c r="BC378" s="214"/>
      <c r="BD378" s="214"/>
      <c r="BE378" s="214"/>
      <c r="BF378" s="214"/>
      <c r="BG378" s="214"/>
      <c r="BH378" s="214"/>
      <c r="BI378" s="214"/>
      <c r="BJ378" s="210" t="s">
        <v>5693</v>
      </c>
      <c r="BK378" s="214"/>
      <c r="BL378" s="214"/>
      <c r="BM378" s="214"/>
      <c r="BN378" s="214"/>
      <c r="BO378" s="214"/>
      <c r="BP378" s="214"/>
      <c r="BQ378" s="214"/>
      <c r="BR378" s="214"/>
      <c r="BS378" s="214"/>
      <c r="BT378" s="214"/>
      <c r="BU378" s="214"/>
      <c r="BV378" s="214"/>
      <c r="BW378" s="213"/>
      <c r="BX378" s="213"/>
      <c r="BY378" s="213"/>
      <c r="BZ378" s="225"/>
      <c r="CA378" s="225"/>
      <c r="CB378" s="225"/>
      <c r="CC378" s="225"/>
      <c r="CD378" s="225"/>
      <c r="CE378" s="225"/>
      <c r="CF378" s="225"/>
      <c r="CG378" s="225"/>
      <c r="CH378" s="225"/>
      <c r="CI378" s="225"/>
      <c r="CJ378" s="225"/>
      <c r="CK378" s="225"/>
      <c r="CL378" s="225"/>
      <c r="CM378" s="225"/>
      <c r="CN378" s="225"/>
      <c r="CO378" s="225"/>
      <c r="CP378" s="225"/>
      <c r="CQ378" s="225"/>
      <c r="CR378" s="225"/>
      <c r="CS378" s="221" t="s">
        <v>5694</v>
      </c>
      <c r="CT378" s="225"/>
      <c r="CU378" s="225"/>
      <c r="CV378" s="225"/>
      <c r="CW378" s="225"/>
      <c r="CX378" s="225"/>
      <c r="CY378" s="225"/>
      <c r="CZ378" s="225"/>
      <c r="DA378" s="225"/>
      <c r="DB378" s="225"/>
      <c r="DC378" s="225"/>
      <c r="DD378" s="225"/>
      <c r="DE378" s="225"/>
    </row>
    <row r="379" spans="38:109" hidden="1">
      <c r="AL379" s="219" t="str">
        <f t="shared" si="11"/>
        <v/>
      </c>
      <c r="AM379" s="219" t="str">
        <f t="shared" si="10"/>
        <v/>
      </c>
      <c r="AN379"/>
      <c r="AO379" s="213"/>
      <c r="AP379" s="206">
        <v>377</v>
      </c>
      <c r="AQ379" s="214"/>
      <c r="AR379" s="214"/>
      <c r="AS379" s="214"/>
      <c r="AT379" s="214"/>
      <c r="AU379" s="214"/>
      <c r="AV379" s="214"/>
      <c r="AW379" s="214"/>
      <c r="AX379" s="214"/>
      <c r="AY379" s="214"/>
      <c r="AZ379" s="214"/>
      <c r="BA379" s="214"/>
      <c r="BB379" s="214"/>
      <c r="BC379" s="214"/>
      <c r="BD379" s="214"/>
      <c r="BE379" s="214"/>
      <c r="BF379" s="214"/>
      <c r="BG379" s="214"/>
      <c r="BH379" s="214"/>
      <c r="BI379" s="214"/>
      <c r="BJ379" s="210" t="s">
        <v>5695</v>
      </c>
      <c r="BK379" s="214"/>
      <c r="BL379" s="214"/>
      <c r="BM379" s="214"/>
      <c r="BN379" s="214"/>
      <c r="BO379" s="214"/>
      <c r="BP379" s="214"/>
      <c r="BQ379" s="214"/>
      <c r="BR379" s="214"/>
      <c r="BS379" s="214"/>
      <c r="BT379" s="214"/>
      <c r="BU379" s="214"/>
      <c r="BV379" s="214"/>
      <c r="BW379" s="213"/>
      <c r="BX379" s="213"/>
      <c r="BY379" s="213"/>
      <c r="BZ379" s="225"/>
      <c r="CA379" s="225"/>
      <c r="CB379" s="225"/>
      <c r="CC379" s="225"/>
      <c r="CD379" s="225"/>
      <c r="CE379" s="225"/>
      <c r="CF379" s="225"/>
      <c r="CG379" s="225"/>
      <c r="CH379" s="225"/>
      <c r="CI379" s="225"/>
      <c r="CJ379" s="225"/>
      <c r="CK379" s="225"/>
      <c r="CL379" s="225"/>
      <c r="CM379" s="225"/>
      <c r="CN379" s="225"/>
      <c r="CO379" s="225"/>
      <c r="CP379" s="225"/>
      <c r="CQ379" s="225"/>
      <c r="CR379" s="225"/>
      <c r="CS379" s="221" t="s">
        <v>5696</v>
      </c>
      <c r="CT379" s="225"/>
      <c r="CU379" s="225"/>
      <c r="CV379" s="225"/>
      <c r="CW379" s="225"/>
      <c r="CX379" s="225"/>
      <c r="CY379" s="225"/>
      <c r="CZ379" s="225"/>
      <c r="DA379" s="225"/>
      <c r="DB379" s="225"/>
      <c r="DC379" s="225"/>
      <c r="DD379" s="225"/>
      <c r="DE379" s="225"/>
    </row>
    <row r="380" spans="38:109" hidden="1">
      <c r="AL380" s="219" t="str">
        <f t="shared" si="11"/>
        <v/>
      </c>
      <c r="AM380" s="219" t="str">
        <f t="shared" si="10"/>
        <v/>
      </c>
      <c r="AN380"/>
      <c r="AO380" s="213"/>
      <c r="AP380" s="206">
        <v>378</v>
      </c>
      <c r="AQ380" s="214"/>
      <c r="AR380" s="214"/>
      <c r="AS380" s="214"/>
      <c r="AT380" s="214"/>
      <c r="AU380" s="214"/>
      <c r="AV380" s="214"/>
      <c r="AW380" s="214"/>
      <c r="AX380" s="214"/>
      <c r="AY380" s="214"/>
      <c r="AZ380" s="214"/>
      <c r="BA380" s="214"/>
      <c r="BB380" s="214"/>
      <c r="BC380" s="214"/>
      <c r="BD380" s="214"/>
      <c r="BE380" s="214"/>
      <c r="BF380" s="214"/>
      <c r="BG380" s="214"/>
      <c r="BH380" s="214"/>
      <c r="BI380" s="214"/>
      <c r="BJ380" s="210" t="s">
        <v>5697</v>
      </c>
      <c r="BK380" s="214"/>
      <c r="BL380" s="214"/>
      <c r="BM380" s="214"/>
      <c r="BN380" s="214"/>
      <c r="BO380" s="214"/>
      <c r="BP380" s="214"/>
      <c r="BQ380" s="214"/>
      <c r="BR380" s="214"/>
      <c r="BS380" s="214"/>
      <c r="BT380" s="214"/>
      <c r="BU380" s="214"/>
      <c r="BV380" s="214"/>
      <c r="BW380" s="213"/>
      <c r="BX380" s="213"/>
      <c r="BY380" s="213"/>
      <c r="BZ380" s="225"/>
      <c r="CA380" s="225"/>
      <c r="CB380" s="225"/>
      <c r="CC380" s="225"/>
      <c r="CD380" s="225"/>
      <c r="CE380" s="225"/>
      <c r="CF380" s="225"/>
      <c r="CG380" s="225"/>
      <c r="CH380" s="225"/>
      <c r="CI380" s="225"/>
      <c r="CJ380" s="225"/>
      <c r="CK380" s="225"/>
      <c r="CL380" s="225"/>
      <c r="CM380" s="225"/>
      <c r="CN380" s="225"/>
      <c r="CO380" s="225"/>
      <c r="CP380" s="225"/>
      <c r="CQ380" s="225"/>
      <c r="CR380" s="225"/>
      <c r="CS380" s="221" t="s">
        <v>5698</v>
      </c>
      <c r="CT380" s="225"/>
      <c r="CU380" s="225"/>
      <c r="CV380" s="225"/>
      <c r="CW380" s="225"/>
      <c r="CX380" s="225"/>
      <c r="CY380" s="225"/>
      <c r="CZ380" s="225"/>
      <c r="DA380" s="225"/>
      <c r="DB380" s="225"/>
      <c r="DC380" s="225"/>
      <c r="DD380" s="225"/>
      <c r="DE380" s="225"/>
    </row>
    <row r="381" spans="38:109" hidden="1">
      <c r="AL381" s="219" t="str">
        <f t="shared" si="11"/>
        <v/>
      </c>
      <c r="AM381" s="219" t="str">
        <f t="shared" si="10"/>
        <v/>
      </c>
      <c r="AN381"/>
      <c r="AO381" s="213"/>
      <c r="AP381" s="206">
        <v>379</v>
      </c>
      <c r="AQ381" s="214"/>
      <c r="AR381" s="214"/>
      <c r="AS381" s="214"/>
      <c r="AT381" s="214"/>
      <c r="AU381" s="214"/>
      <c r="AV381" s="214"/>
      <c r="AW381" s="214"/>
      <c r="AX381" s="214"/>
      <c r="AY381" s="214"/>
      <c r="AZ381" s="214"/>
      <c r="BA381" s="214"/>
      <c r="BB381" s="214"/>
      <c r="BC381" s="214"/>
      <c r="BD381" s="214"/>
      <c r="BE381" s="214"/>
      <c r="BF381" s="214"/>
      <c r="BG381" s="214"/>
      <c r="BH381" s="214"/>
      <c r="BI381" s="214"/>
      <c r="BJ381" s="210" t="s">
        <v>5699</v>
      </c>
      <c r="BK381" s="214"/>
      <c r="BL381" s="214"/>
      <c r="BM381" s="214"/>
      <c r="BN381" s="214"/>
      <c r="BO381" s="214"/>
      <c r="BP381" s="214"/>
      <c r="BQ381" s="214"/>
      <c r="BR381" s="214"/>
      <c r="BS381" s="214"/>
      <c r="BT381" s="214"/>
      <c r="BU381" s="214"/>
      <c r="BV381" s="214"/>
      <c r="BW381" s="213"/>
      <c r="BX381" s="213"/>
      <c r="BY381" s="213"/>
      <c r="BZ381" s="225"/>
      <c r="CA381" s="225"/>
      <c r="CB381" s="225"/>
      <c r="CC381" s="225"/>
      <c r="CD381" s="225"/>
      <c r="CE381" s="225"/>
      <c r="CF381" s="225"/>
      <c r="CG381" s="225"/>
      <c r="CH381" s="225"/>
      <c r="CI381" s="225"/>
      <c r="CJ381" s="225"/>
      <c r="CK381" s="225"/>
      <c r="CL381" s="225"/>
      <c r="CM381" s="225"/>
      <c r="CN381" s="225"/>
      <c r="CO381" s="225"/>
      <c r="CP381" s="225"/>
      <c r="CQ381" s="225"/>
      <c r="CR381" s="225"/>
      <c r="CS381" s="221" t="s">
        <v>5700</v>
      </c>
      <c r="CT381" s="225"/>
      <c r="CU381" s="225"/>
      <c r="CV381" s="225"/>
      <c r="CW381" s="225"/>
      <c r="CX381" s="225"/>
      <c r="CY381" s="225"/>
      <c r="CZ381" s="225"/>
      <c r="DA381" s="225"/>
      <c r="DB381" s="225"/>
      <c r="DC381" s="225"/>
      <c r="DD381" s="225"/>
      <c r="DE381" s="225"/>
    </row>
    <row r="382" spans="38:109" hidden="1">
      <c r="AL382" s="219" t="str">
        <f t="shared" si="11"/>
        <v/>
      </c>
      <c r="AM382" s="219" t="str">
        <f t="shared" si="10"/>
        <v/>
      </c>
      <c r="AN382"/>
      <c r="AO382" s="213"/>
      <c r="AP382" s="206">
        <v>380</v>
      </c>
      <c r="AQ382" s="214"/>
      <c r="AR382" s="214"/>
      <c r="AS382" s="214"/>
      <c r="AT382" s="214"/>
      <c r="AU382" s="214"/>
      <c r="AV382" s="214"/>
      <c r="AW382" s="214"/>
      <c r="AX382" s="214"/>
      <c r="AY382" s="214"/>
      <c r="AZ382" s="214"/>
      <c r="BA382" s="214"/>
      <c r="BB382" s="214"/>
      <c r="BC382" s="214"/>
      <c r="BD382" s="214"/>
      <c r="BE382" s="214"/>
      <c r="BF382" s="214"/>
      <c r="BG382" s="214"/>
      <c r="BH382" s="214"/>
      <c r="BI382" s="214"/>
      <c r="BJ382" s="210" t="s">
        <v>5701</v>
      </c>
      <c r="BK382" s="214"/>
      <c r="BL382" s="214"/>
      <c r="BM382" s="214"/>
      <c r="BN382" s="214"/>
      <c r="BO382" s="214"/>
      <c r="BP382" s="214"/>
      <c r="BQ382" s="214"/>
      <c r="BR382" s="214"/>
      <c r="BS382" s="214"/>
      <c r="BT382" s="214"/>
      <c r="BU382" s="214"/>
      <c r="BV382" s="214"/>
      <c r="BW382" s="213"/>
      <c r="BX382" s="213"/>
      <c r="BY382" s="213"/>
      <c r="BZ382" s="225"/>
      <c r="CA382" s="225"/>
      <c r="CB382" s="225"/>
      <c r="CC382" s="225"/>
      <c r="CD382" s="225"/>
      <c r="CE382" s="225"/>
      <c r="CF382" s="225"/>
      <c r="CG382" s="225"/>
      <c r="CH382" s="225"/>
      <c r="CI382" s="225"/>
      <c r="CJ382" s="225"/>
      <c r="CK382" s="225"/>
      <c r="CL382" s="225"/>
      <c r="CM382" s="225"/>
      <c r="CN382" s="225"/>
      <c r="CO382" s="225"/>
      <c r="CP382" s="225"/>
      <c r="CQ382" s="225"/>
      <c r="CR382" s="225"/>
      <c r="CS382" s="221" t="s">
        <v>5702</v>
      </c>
      <c r="CT382" s="225"/>
      <c r="CU382" s="225"/>
      <c r="CV382" s="225"/>
      <c r="CW382" s="225"/>
      <c r="CX382" s="225"/>
      <c r="CY382" s="225"/>
      <c r="CZ382" s="225"/>
      <c r="DA382" s="225"/>
      <c r="DB382" s="225"/>
      <c r="DC382" s="225"/>
      <c r="DD382" s="225"/>
      <c r="DE382" s="225"/>
    </row>
    <row r="383" spans="38:109" hidden="1">
      <c r="AL383" s="219" t="str">
        <f t="shared" si="11"/>
        <v/>
      </c>
      <c r="AM383" s="219" t="str">
        <f t="shared" si="10"/>
        <v/>
      </c>
      <c r="AN383"/>
      <c r="AO383" s="213"/>
      <c r="AP383" s="206">
        <v>381</v>
      </c>
      <c r="AQ383" s="214"/>
      <c r="AR383" s="214"/>
      <c r="AS383" s="214"/>
      <c r="AT383" s="214"/>
      <c r="AU383" s="214"/>
      <c r="AV383" s="214"/>
      <c r="AW383" s="214"/>
      <c r="AX383" s="214"/>
      <c r="AY383" s="214"/>
      <c r="AZ383" s="214"/>
      <c r="BA383" s="214"/>
      <c r="BB383" s="214"/>
      <c r="BC383" s="214"/>
      <c r="BD383" s="214"/>
      <c r="BE383" s="214"/>
      <c r="BF383" s="214"/>
      <c r="BG383" s="214"/>
      <c r="BH383" s="214"/>
      <c r="BI383" s="214"/>
      <c r="BJ383" s="210" t="s">
        <v>5703</v>
      </c>
      <c r="BK383" s="214"/>
      <c r="BL383" s="214"/>
      <c r="BM383" s="214"/>
      <c r="BN383" s="214"/>
      <c r="BO383" s="214"/>
      <c r="BP383" s="214"/>
      <c r="BQ383" s="214"/>
      <c r="BR383" s="214"/>
      <c r="BS383" s="214"/>
      <c r="BT383" s="214"/>
      <c r="BU383" s="214"/>
      <c r="BV383" s="214"/>
      <c r="BW383" s="213"/>
      <c r="BX383" s="213"/>
      <c r="BY383" s="213"/>
      <c r="BZ383" s="225"/>
      <c r="CA383" s="225"/>
      <c r="CB383" s="225"/>
      <c r="CC383" s="225"/>
      <c r="CD383" s="225"/>
      <c r="CE383" s="225"/>
      <c r="CF383" s="225"/>
      <c r="CG383" s="225"/>
      <c r="CH383" s="225"/>
      <c r="CI383" s="225"/>
      <c r="CJ383" s="225"/>
      <c r="CK383" s="225"/>
      <c r="CL383" s="225"/>
      <c r="CM383" s="225"/>
      <c r="CN383" s="225"/>
      <c r="CO383" s="225"/>
      <c r="CP383" s="225"/>
      <c r="CQ383" s="225"/>
      <c r="CR383" s="225"/>
      <c r="CS383" s="221" t="s">
        <v>5704</v>
      </c>
      <c r="CT383" s="225"/>
      <c r="CU383" s="225"/>
      <c r="CV383" s="225"/>
      <c r="CW383" s="225"/>
      <c r="CX383" s="225"/>
      <c r="CY383" s="225"/>
      <c r="CZ383" s="225"/>
      <c r="DA383" s="225"/>
      <c r="DB383" s="225"/>
      <c r="DC383" s="225"/>
      <c r="DD383" s="225"/>
      <c r="DE383" s="225"/>
    </row>
    <row r="384" spans="38:109" hidden="1">
      <c r="AL384" s="219" t="str">
        <f t="shared" si="11"/>
        <v/>
      </c>
      <c r="AM384" s="219" t="str">
        <f t="shared" si="10"/>
        <v/>
      </c>
      <c r="AN384"/>
      <c r="AO384" s="213"/>
      <c r="AP384" s="206">
        <v>382</v>
      </c>
      <c r="AQ384" s="214"/>
      <c r="AR384" s="214"/>
      <c r="AS384" s="214"/>
      <c r="AT384" s="214"/>
      <c r="AU384" s="214"/>
      <c r="AV384" s="214"/>
      <c r="AW384" s="214"/>
      <c r="AX384" s="214"/>
      <c r="AY384" s="214"/>
      <c r="AZ384" s="214"/>
      <c r="BA384" s="214"/>
      <c r="BB384" s="214"/>
      <c r="BC384" s="214"/>
      <c r="BD384" s="214"/>
      <c r="BE384" s="214"/>
      <c r="BF384" s="214"/>
      <c r="BG384" s="214"/>
      <c r="BH384" s="214"/>
      <c r="BI384" s="214"/>
      <c r="BJ384" s="210" t="s">
        <v>5705</v>
      </c>
      <c r="BK384" s="214"/>
      <c r="BL384" s="214"/>
      <c r="BM384" s="214"/>
      <c r="BN384" s="214"/>
      <c r="BO384" s="214"/>
      <c r="BP384" s="214"/>
      <c r="BQ384" s="214"/>
      <c r="BR384" s="214"/>
      <c r="BS384" s="214"/>
      <c r="BT384" s="214"/>
      <c r="BU384" s="214"/>
      <c r="BV384" s="214"/>
      <c r="BW384" s="213"/>
      <c r="BX384" s="213"/>
      <c r="BY384" s="213"/>
      <c r="BZ384" s="225"/>
      <c r="CA384" s="225"/>
      <c r="CB384" s="225"/>
      <c r="CC384" s="225"/>
      <c r="CD384" s="225"/>
      <c r="CE384" s="225"/>
      <c r="CF384" s="225"/>
      <c r="CG384" s="225"/>
      <c r="CH384" s="225"/>
      <c r="CI384" s="225"/>
      <c r="CJ384" s="225"/>
      <c r="CK384" s="225"/>
      <c r="CL384" s="225"/>
      <c r="CM384" s="225"/>
      <c r="CN384" s="225"/>
      <c r="CO384" s="225"/>
      <c r="CP384" s="225"/>
      <c r="CQ384" s="225"/>
      <c r="CR384" s="225"/>
      <c r="CS384" s="221" t="s">
        <v>5706</v>
      </c>
      <c r="CT384" s="225"/>
      <c r="CU384" s="225"/>
      <c r="CV384" s="225"/>
      <c r="CW384" s="225"/>
      <c r="CX384" s="225"/>
      <c r="CY384" s="225"/>
      <c r="CZ384" s="225"/>
      <c r="DA384" s="225"/>
      <c r="DB384" s="225"/>
      <c r="DC384" s="225"/>
      <c r="DD384" s="225"/>
      <c r="DE384" s="225"/>
    </row>
    <row r="385" spans="38:109" hidden="1">
      <c r="AL385" s="219" t="str">
        <f t="shared" si="11"/>
        <v/>
      </c>
      <c r="AM385" s="219" t="str">
        <f t="shared" si="10"/>
        <v/>
      </c>
      <c r="AN385"/>
      <c r="AO385" s="213"/>
      <c r="AP385" s="206">
        <v>383</v>
      </c>
      <c r="AQ385" s="214"/>
      <c r="AR385" s="214"/>
      <c r="AS385" s="214"/>
      <c r="AT385" s="214"/>
      <c r="AU385" s="214"/>
      <c r="AV385" s="214"/>
      <c r="AW385" s="214"/>
      <c r="AX385" s="214"/>
      <c r="AY385" s="214"/>
      <c r="AZ385" s="214"/>
      <c r="BA385" s="214"/>
      <c r="BB385" s="214"/>
      <c r="BC385" s="214"/>
      <c r="BD385" s="214"/>
      <c r="BE385" s="214"/>
      <c r="BF385" s="214"/>
      <c r="BG385" s="214"/>
      <c r="BH385" s="214"/>
      <c r="BI385" s="214"/>
      <c r="BJ385" s="210" t="s">
        <v>5707</v>
      </c>
      <c r="BK385" s="214"/>
      <c r="BL385" s="214"/>
      <c r="BM385" s="214"/>
      <c r="BN385" s="214"/>
      <c r="BO385" s="214"/>
      <c r="BP385" s="214"/>
      <c r="BQ385" s="214"/>
      <c r="BR385" s="214"/>
      <c r="BS385" s="214"/>
      <c r="BT385" s="214"/>
      <c r="BU385" s="214"/>
      <c r="BV385" s="214"/>
      <c r="BW385" s="213"/>
      <c r="BX385" s="213"/>
      <c r="BY385" s="213"/>
      <c r="BZ385" s="225"/>
      <c r="CA385" s="225"/>
      <c r="CB385" s="225"/>
      <c r="CC385" s="225"/>
      <c r="CD385" s="225"/>
      <c r="CE385" s="225"/>
      <c r="CF385" s="225"/>
      <c r="CG385" s="225"/>
      <c r="CH385" s="225"/>
      <c r="CI385" s="225"/>
      <c r="CJ385" s="225"/>
      <c r="CK385" s="225"/>
      <c r="CL385" s="225"/>
      <c r="CM385" s="225"/>
      <c r="CN385" s="225"/>
      <c r="CO385" s="225"/>
      <c r="CP385" s="225"/>
      <c r="CQ385" s="225"/>
      <c r="CR385" s="225"/>
      <c r="CS385" s="221" t="s">
        <v>5708</v>
      </c>
      <c r="CT385" s="225"/>
      <c r="CU385" s="225"/>
      <c r="CV385" s="225"/>
      <c r="CW385" s="225"/>
      <c r="CX385" s="225"/>
      <c r="CY385" s="225"/>
      <c r="CZ385" s="225"/>
      <c r="DA385" s="225"/>
      <c r="DB385" s="225"/>
      <c r="DC385" s="225"/>
      <c r="DD385" s="225"/>
      <c r="DE385" s="225"/>
    </row>
    <row r="386" spans="38:109" hidden="1">
      <c r="AL386" s="219" t="str">
        <f t="shared" si="11"/>
        <v/>
      </c>
      <c r="AM386" s="219" t="str">
        <f t="shared" si="10"/>
        <v/>
      </c>
      <c r="AN386"/>
      <c r="AO386" s="213"/>
      <c r="AP386" s="206">
        <v>384</v>
      </c>
      <c r="AQ386" s="214"/>
      <c r="AR386" s="214"/>
      <c r="AS386" s="214"/>
      <c r="AT386" s="214"/>
      <c r="AU386" s="214"/>
      <c r="AV386" s="214"/>
      <c r="AW386" s="214"/>
      <c r="AX386" s="214"/>
      <c r="AY386" s="214"/>
      <c r="AZ386" s="214"/>
      <c r="BA386" s="214"/>
      <c r="BB386" s="214"/>
      <c r="BC386" s="214"/>
      <c r="BD386" s="214"/>
      <c r="BE386" s="214"/>
      <c r="BF386" s="214"/>
      <c r="BG386" s="214"/>
      <c r="BH386" s="214"/>
      <c r="BI386" s="214"/>
      <c r="BJ386" s="210" t="s">
        <v>5709</v>
      </c>
      <c r="BK386" s="214"/>
      <c r="BL386" s="214"/>
      <c r="BM386" s="214"/>
      <c r="BN386" s="214"/>
      <c r="BO386" s="214"/>
      <c r="BP386" s="214"/>
      <c r="BQ386" s="214"/>
      <c r="BR386" s="214"/>
      <c r="BS386" s="214"/>
      <c r="BT386" s="214"/>
      <c r="BU386" s="214"/>
      <c r="BV386" s="214"/>
      <c r="BW386" s="213"/>
      <c r="BX386" s="213"/>
      <c r="BY386" s="213"/>
      <c r="BZ386" s="225"/>
      <c r="CA386" s="225"/>
      <c r="CB386" s="225"/>
      <c r="CC386" s="225"/>
      <c r="CD386" s="225"/>
      <c r="CE386" s="225"/>
      <c r="CF386" s="225"/>
      <c r="CG386" s="225"/>
      <c r="CH386" s="225"/>
      <c r="CI386" s="225"/>
      <c r="CJ386" s="225"/>
      <c r="CK386" s="225"/>
      <c r="CL386" s="225"/>
      <c r="CM386" s="225"/>
      <c r="CN386" s="225"/>
      <c r="CO386" s="225"/>
      <c r="CP386" s="225"/>
      <c r="CQ386" s="225"/>
      <c r="CR386" s="225"/>
      <c r="CS386" s="221" t="s">
        <v>5710</v>
      </c>
      <c r="CT386" s="225"/>
      <c r="CU386" s="225"/>
      <c r="CV386" s="225"/>
      <c r="CW386" s="225"/>
      <c r="CX386" s="225"/>
      <c r="CY386" s="225"/>
      <c r="CZ386" s="225"/>
      <c r="DA386" s="225"/>
      <c r="DB386" s="225"/>
      <c r="DC386" s="225"/>
      <c r="DD386" s="225"/>
      <c r="DE386" s="225"/>
    </row>
    <row r="387" spans="38:109" hidden="1">
      <c r="AL387" s="219" t="str">
        <f t="shared" si="11"/>
        <v/>
      </c>
      <c r="AM387" s="219" t="str">
        <f t="shared" si="10"/>
        <v/>
      </c>
      <c r="AN387"/>
      <c r="AO387" s="213"/>
      <c r="AP387" s="206">
        <v>385</v>
      </c>
      <c r="AQ387" s="214"/>
      <c r="AR387" s="214"/>
      <c r="AS387" s="214"/>
      <c r="AT387" s="214"/>
      <c r="AU387" s="214"/>
      <c r="AV387" s="214"/>
      <c r="AW387" s="214"/>
      <c r="AX387" s="214"/>
      <c r="AY387" s="214"/>
      <c r="AZ387" s="214"/>
      <c r="BA387" s="214"/>
      <c r="BB387" s="214"/>
      <c r="BC387" s="214"/>
      <c r="BD387" s="214"/>
      <c r="BE387" s="214"/>
      <c r="BF387" s="214"/>
      <c r="BG387" s="214"/>
      <c r="BH387" s="214"/>
      <c r="BI387" s="214"/>
      <c r="BJ387" s="210" t="s">
        <v>5711</v>
      </c>
      <c r="BK387" s="214"/>
      <c r="BL387" s="214"/>
      <c r="BM387" s="214"/>
      <c r="BN387" s="214"/>
      <c r="BO387" s="214"/>
      <c r="BP387" s="214"/>
      <c r="BQ387" s="214"/>
      <c r="BR387" s="214"/>
      <c r="BS387" s="214"/>
      <c r="BT387" s="214"/>
      <c r="BU387" s="214"/>
      <c r="BV387" s="214"/>
      <c r="BW387" s="213"/>
      <c r="BX387" s="213"/>
      <c r="BY387" s="213"/>
      <c r="BZ387" s="225"/>
      <c r="CA387" s="225"/>
      <c r="CB387" s="225"/>
      <c r="CC387" s="225"/>
      <c r="CD387" s="225"/>
      <c r="CE387" s="225"/>
      <c r="CF387" s="225"/>
      <c r="CG387" s="225"/>
      <c r="CH387" s="225"/>
      <c r="CI387" s="225"/>
      <c r="CJ387" s="225"/>
      <c r="CK387" s="225"/>
      <c r="CL387" s="225"/>
      <c r="CM387" s="225"/>
      <c r="CN387" s="225"/>
      <c r="CO387" s="225"/>
      <c r="CP387" s="225"/>
      <c r="CQ387" s="225"/>
      <c r="CR387" s="225"/>
      <c r="CS387" s="221" t="s">
        <v>5712</v>
      </c>
      <c r="CT387" s="225"/>
      <c r="CU387" s="225"/>
      <c r="CV387" s="225"/>
      <c r="CW387" s="225"/>
      <c r="CX387" s="225"/>
      <c r="CY387" s="225"/>
      <c r="CZ387" s="225"/>
      <c r="DA387" s="225"/>
      <c r="DB387" s="225"/>
      <c r="DC387" s="225"/>
      <c r="DD387" s="225"/>
      <c r="DE387" s="225"/>
    </row>
    <row r="388" spans="38:109" hidden="1">
      <c r="AL388" s="219" t="str">
        <f t="shared" si="11"/>
        <v/>
      </c>
      <c r="AM388" s="219" t="str">
        <f t="shared" ref="AM388:AM451" si="12">IFERROR(IF(AL388="", "", HLOOKUP($N$8, $AQ$3:$BV$574, AP388, FALSE)), "")</f>
        <v/>
      </c>
      <c r="AN388"/>
      <c r="AO388" s="213"/>
      <c r="AP388" s="206">
        <v>386</v>
      </c>
      <c r="AQ388" s="214"/>
      <c r="AR388" s="214"/>
      <c r="AS388" s="214"/>
      <c r="AT388" s="214"/>
      <c r="AU388" s="214"/>
      <c r="AV388" s="214"/>
      <c r="AW388" s="214"/>
      <c r="AX388" s="214"/>
      <c r="AY388" s="214"/>
      <c r="AZ388" s="214"/>
      <c r="BA388" s="214"/>
      <c r="BB388" s="214"/>
      <c r="BC388" s="214"/>
      <c r="BD388" s="214"/>
      <c r="BE388" s="214"/>
      <c r="BF388" s="214"/>
      <c r="BG388" s="214"/>
      <c r="BH388" s="214"/>
      <c r="BI388" s="214"/>
      <c r="BJ388" s="210" t="s">
        <v>5713</v>
      </c>
      <c r="BK388" s="214"/>
      <c r="BL388" s="214"/>
      <c r="BM388" s="214"/>
      <c r="BN388" s="214"/>
      <c r="BO388" s="214"/>
      <c r="BP388" s="214"/>
      <c r="BQ388" s="214"/>
      <c r="BR388" s="214"/>
      <c r="BS388" s="214"/>
      <c r="BT388" s="214"/>
      <c r="BU388" s="214"/>
      <c r="BV388" s="214"/>
      <c r="BW388" s="213"/>
      <c r="BX388" s="213"/>
      <c r="BY388" s="213"/>
      <c r="BZ388" s="225"/>
      <c r="CA388" s="225"/>
      <c r="CB388" s="225"/>
      <c r="CC388" s="225"/>
      <c r="CD388" s="225"/>
      <c r="CE388" s="225"/>
      <c r="CF388" s="225"/>
      <c r="CG388" s="225"/>
      <c r="CH388" s="225"/>
      <c r="CI388" s="225"/>
      <c r="CJ388" s="225"/>
      <c r="CK388" s="225"/>
      <c r="CL388" s="225"/>
      <c r="CM388" s="225"/>
      <c r="CN388" s="225"/>
      <c r="CO388" s="225"/>
      <c r="CP388" s="225"/>
      <c r="CQ388" s="225"/>
      <c r="CR388" s="225"/>
      <c r="CS388" s="221" t="s">
        <v>5714</v>
      </c>
      <c r="CT388" s="225"/>
      <c r="CU388" s="225"/>
      <c r="CV388" s="225"/>
      <c r="CW388" s="225"/>
      <c r="CX388" s="225"/>
      <c r="CY388" s="225"/>
      <c r="CZ388" s="225"/>
      <c r="DA388" s="225"/>
      <c r="DB388" s="225"/>
      <c r="DC388" s="225"/>
      <c r="DD388" s="225"/>
      <c r="DE388" s="225"/>
    </row>
    <row r="389" spans="38:109" hidden="1">
      <c r="AL389" s="219" t="str">
        <f t="shared" ref="AL389:AL452" si="13">IFERROR(IF(HLOOKUP($N$8, $BZ$3:$DE$574, $AP389, FALSE )="", "", HLOOKUP($N$8, $BZ$3:$DE$574, $AP389, FALSE)), "")</f>
        <v/>
      </c>
      <c r="AM389" s="219" t="str">
        <f t="shared" si="12"/>
        <v/>
      </c>
      <c r="AN389"/>
      <c r="AO389" s="213"/>
      <c r="AP389" s="206">
        <v>387</v>
      </c>
      <c r="AQ389" s="214"/>
      <c r="AR389" s="214"/>
      <c r="AS389" s="214"/>
      <c r="AT389" s="214"/>
      <c r="AU389" s="214"/>
      <c r="AV389" s="214"/>
      <c r="AW389" s="214"/>
      <c r="AX389" s="214"/>
      <c r="AY389" s="214"/>
      <c r="AZ389" s="214"/>
      <c r="BA389" s="214"/>
      <c r="BB389" s="214"/>
      <c r="BC389" s="214"/>
      <c r="BD389" s="214"/>
      <c r="BE389" s="214"/>
      <c r="BF389" s="214"/>
      <c r="BG389" s="214"/>
      <c r="BH389" s="214"/>
      <c r="BI389" s="214"/>
      <c r="BJ389" s="210" t="s">
        <v>5715</v>
      </c>
      <c r="BK389" s="214"/>
      <c r="BL389" s="214"/>
      <c r="BM389" s="214"/>
      <c r="BN389" s="214"/>
      <c r="BO389" s="214"/>
      <c r="BP389" s="214"/>
      <c r="BQ389" s="214"/>
      <c r="BR389" s="214"/>
      <c r="BS389" s="214"/>
      <c r="BT389" s="214"/>
      <c r="BU389" s="214"/>
      <c r="BV389" s="214"/>
      <c r="BW389" s="213"/>
      <c r="BX389" s="213"/>
      <c r="BY389" s="213"/>
      <c r="BZ389" s="225"/>
      <c r="CA389" s="225"/>
      <c r="CB389" s="225"/>
      <c r="CC389" s="225"/>
      <c r="CD389" s="225"/>
      <c r="CE389" s="225"/>
      <c r="CF389" s="225"/>
      <c r="CG389" s="225"/>
      <c r="CH389" s="225"/>
      <c r="CI389" s="225"/>
      <c r="CJ389" s="225"/>
      <c r="CK389" s="225"/>
      <c r="CL389" s="225"/>
      <c r="CM389" s="225"/>
      <c r="CN389" s="225"/>
      <c r="CO389" s="225"/>
      <c r="CP389" s="225"/>
      <c r="CQ389" s="225"/>
      <c r="CR389" s="225"/>
      <c r="CS389" s="221" t="s">
        <v>5716</v>
      </c>
      <c r="CT389" s="225"/>
      <c r="CU389" s="225"/>
      <c r="CV389" s="225"/>
      <c r="CW389" s="225"/>
      <c r="CX389" s="225"/>
      <c r="CY389" s="225"/>
      <c r="CZ389" s="225"/>
      <c r="DA389" s="225"/>
      <c r="DB389" s="225"/>
      <c r="DC389" s="225"/>
      <c r="DD389" s="225"/>
      <c r="DE389" s="225"/>
    </row>
    <row r="390" spans="38:109" hidden="1">
      <c r="AL390" s="219" t="str">
        <f t="shared" si="13"/>
        <v/>
      </c>
      <c r="AM390" s="219" t="str">
        <f t="shared" si="12"/>
        <v/>
      </c>
      <c r="AN390"/>
      <c r="AO390" s="213"/>
      <c r="AP390" s="206">
        <v>388</v>
      </c>
      <c r="AQ390" s="214"/>
      <c r="AR390" s="214"/>
      <c r="AS390" s="214"/>
      <c r="AT390" s="214"/>
      <c r="AU390" s="214"/>
      <c r="AV390" s="214"/>
      <c r="AW390" s="214"/>
      <c r="AX390" s="214"/>
      <c r="AY390" s="214"/>
      <c r="AZ390" s="214"/>
      <c r="BA390" s="214"/>
      <c r="BB390" s="214"/>
      <c r="BC390" s="214"/>
      <c r="BD390" s="214"/>
      <c r="BE390" s="214"/>
      <c r="BF390" s="214"/>
      <c r="BG390" s="214"/>
      <c r="BH390" s="214"/>
      <c r="BI390" s="214"/>
      <c r="BJ390" s="210" t="s">
        <v>5717</v>
      </c>
      <c r="BK390" s="214"/>
      <c r="BL390" s="214"/>
      <c r="BM390" s="214"/>
      <c r="BN390" s="214"/>
      <c r="BO390" s="214"/>
      <c r="BP390" s="214"/>
      <c r="BQ390" s="214"/>
      <c r="BR390" s="214"/>
      <c r="BS390" s="214"/>
      <c r="BT390" s="214"/>
      <c r="BU390" s="214"/>
      <c r="BV390" s="214"/>
      <c r="BW390" s="213"/>
      <c r="BX390" s="213"/>
      <c r="BY390" s="213"/>
      <c r="BZ390" s="225"/>
      <c r="CA390" s="225"/>
      <c r="CB390" s="225"/>
      <c r="CC390" s="225"/>
      <c r="CD390" s="225"/>
      <c r="CE390" s="225"/>
      <c r="CF390" s="225"/>
      <c r="CG390" s="225"/>
      <c r="CH390" s="225"/>
      <c r="CI390" s="225"/>
      <c r="CJ390" s="225"/>
      <c r="CK390" s="225"/>
      <c r="CL390" s="225"/>
      <c r="CM390" s="225"/>
      <c r="CN390" s="225"/>
      <c r="CO390" s="225"/>
      <c r="CP390" s="225"/>
      <c r="CQ390" s="225"/>
      <c r="CR390" s="225"/>
      <c r="CS390" s="221" t="s">
        <v>5718</v>
      </c>
      <c r="CT390" s="225"/>
      <c r="CU390" s="225"/>
      <c r="CV390" s="225"/>
      <c r="CW390" s="225"/>
      <c r="CX390" s="225"/>
      <c r="CY390" s="225"/>
      <c r="CZ390" s="225"/>
      <c r="DA390" s="225"/>
      <c r="DB390" s="225"/>
      <c r="DC390" s="225"/>
      <c r="DD390" s="225"/>
      <c r="DE390" s="225"/>
    </row>
    <row r="391" spans="38:109" hidden="1">
      <c r="AL391" s="219" t="str">
        <f t="shared" si="13"/>
        <v/>
      </c>
      <c r="AM391" s="219" t="str">
        <f t="shared" si="12"/>
        <v/>
      </c>
      <c r="AN391"/>
      <c r="AO391" s="213"/>
      <c r="AP391" s="206">
        <v>389</v>
      </c>
      <c r="AQ391" s="214"/>
      <c r="AR391" s="214"/>
      <c r="AS391" s="214"/>
      <c r="AT391" s="214"/>
      <c r="AU391" s="214"/>
      <c r="AV391" s="214"/>
      <c r="AW391" s="214"/>
      <c r="AX391" s="214"/>
      <c r="AY391" s="214"/>
      <c r="AZ391" s="214"/>
      <c r="BA391" s="214"/>
      <c r="BB391" s="214"/>
      <c r="BC391" s="214"/>
      <c r="BD391" s="214"/>
      <c r="BE391" s="214"/>
      <c r="BF391" s="214"/>
      <c r="BG391" s="214"/>
      <c r="BH391" s="214"/>
      <c r="BI391" s="214"/>
      <c r="BJ391" s="210" t="s">
        <v>5719</v>
      </c>
      <c r="BK391" s="214"/>
      <c r="BL391" s="214"/>
      <c r="BM391" s="214"/>
      <c r="BN391" s="214"/>
      <c r="BO391" s="214"/>
      <c r="BP391" s="214"/>
      <c r="BQ391" s="214"/>
      <c r="BR391" s="214"/>
      <c r="BS391" s="214"/>
      <c r="BT391" s="214"/>
      <c r="BU391" s="214"/>
      <c r="BV391" s="214"/>
      <c r="BW391" s="213"/>
      <c r="BX391" s="213"/>
      <c r="BY391" s="213"/>
      <c r="BZ391" s="225"/>
      <c r="CA391" s="225"/>
      <c r="CB391" s="225"/>
      <c r="CC391" s="225"/>
      <c r="CD391" s="225"/>
      <c r="CE391" s="225"/>
      <c r="CF391" s="225"/>
      <c r="CG391" s="225"/>
      <c r="CH391" s="225"/>
      <c r="CI391" s="225"/>
      <c r="CJ391" s="225"/>
      <c r="CK391" s="225"/>
      <c r="CL391" s="225"/>
      <c r="CM391" s="225"/>
      <c r="CN391" s="225"/>
      <c r="CO391" s="225"/>
      <c r="CP391" s="225"/>
      <c r="CQ391" s="225"/>
      <c r="CR391" s="225"/>
      <c r="CS391" s="221" t="s">
        <v>5720</v>
      </c>
      <c r="CT391" s="225"/>
      <c r="CU391" s="225"/>
      <c r="CV391" s="225"/>
      <c r="CW391" s="225"/>
      <c r="CX391" s="225"/>
      <c r="CY391" s="225"/>
      <c r="CZ391" s="225"/>
      <c r="DA391" s="225"/>
      <c r="DB391" s="225"/>
      <c r="DC391" s="225"/>
      <c r="DD391" s="225"/>
      <c r="DE391" s="225"/>
    </row>
    <row r="392" spans="38:109" hidden="1">
      <c r="AL392" s="219" t="str">
        <f t="shared" si="13"/>
        <v/>
      </c>
      <c r="AM392" s="219" t="str">
        <f t="shared" si="12"/>
        <v/>
      </c>
      <c r="AN392"/>
      <c r="AO392" s="213"/>
      <c r="AP392" s="206">
        <v>390</v>
      </c>
      <c r="AQ392" s="214"/>
      <c r="AR392" s="214"/>
      <c r="AS392" s="214"/>
      <c r="AT392" s="214"/>
      <c r="AU392" s="214"/>
      <c r="AV392" s="214"/>
      <c r="AW392" s="214"/>
      <c r="AX392" s="214"/>
      <c r="AY392" s="214"/>
      <c r="AZ392" s="214"/>
      <c r="BA392" s="214"/>
      <c r="BB392" s="214"/>
      <c r="BC392" s="214"/>
      <c r="BD392" s="214"/>
      <c r="BE392" s="214"/>
      <c r="BF392" s="214"/>
      <c r="BG392" s="214"/>
      <c r="BH392" s="214"/>
      <c r="BI392" s="214"/>
      <c r="BJ392" s="210" t="s">
        <v>5721</v>
      </c>
      <c r="BK392" s="214"/>
      <c r="BL392" s="214"/>
      <c r="BM392" s="214"/>
      <c r="BN392" s="214"/>
      <c r="BO392" s="214"/>
      <c r="BP392" s="214"/>
      <c r="BQ392" s="214"/>
      <c r="BR392" s="214"/>
      <c r="BS392" s="214"/>
      <c r="BT392" s="214"/>
      <c r="BU392" s="214"/>
      <c r="BV392" s="214"/>
      <c r="BW392" s="213"/>
      <c r="BX392" s="213"/>
      <c r="BY392" s="213"/>
      <c r="BZ392" s="225"/>
      <c r="CA392" s="225"/>
      <c r="CB392" s="225"/>
      <c r="CC392" s="225"/>
      <c r="CD392" s="225"/>
      <c r="CE392" s="225"/>
      <c r="CF392" s="225"/>
      <c r="CG392" s="225"/>
      <c r="CH392" s="225"/>
      <c r="CI392" s="225"/>
      <c r="CJ392" s="225"/>
      <c r="CK392" s="225"/>
      <c r="CL392" s="225"/>
      <c r="CM392" s="225"/>
      <c r="CN392" s="225"/>
      <c r="CO392" s="225"/>
      <c r="CP392" s="225"/>
      <c r="CQ392" s="225"/>
      <c r="CR392" s="225"/>
      <c r="CS392" s="221" t="s">
        <v>5722</v>
      </c>
      <c r="CT392" s="225"/>
      <c r="CU392" s="225"/>
      <c r="CV392" s="225"/>
      <c r="CW392" s="225"/>
      <c r="CX392" s="225"/>
      <c r="CY392" s="225"/>
      <c r="CZ392" s="225"/>
      <c r="DA392" s="225"/>
      <c r="DB392" s="225"/>
      <c r="DC392" s="225"/>
      <c r="DD392" s="225"/>
      <c r="DE392" s="225"/>
    </row>
    <row r="393" spans="38:109" hidden="1">
      <c r="AL393" s="219" t="str">
        <f t="shared" si="13"/>
        <v/>
      </c>
      <c r="AM393" s="219" t="str">
        <f t="shared" si="12"/>
        <v/>
      </c>
      <c r="AN393"/>
      <c r="AO393" s="213"/>
      <c r="AP393" s="206">
        <v>391</v>
      </c>
      <c r="AQ393" s="214"/>
      <c r="AR393" s="214"/>
      <c r="AS393" s="214"/>
      <c r="AT393" s="214"/>
      <c r="AU393" s="214"/>
      <c r="AV393" s="214"/>
      <c r="AW393" s="214"/>
      <c r="AX393" s="214"/>
      <c r="AY393" s="214"/>
      <c r="AZ393" s="214"/>
      <c r="BA393" s="214"/>
      <c r="BB393" s="214"/>
      <c r="BC393" s="214"/>
      <c r="BD393" s="214"/>
      <c r="BE393" s="214"/>
      <c r="BF393" s="214"/>
      <c r="BG393" s="214"/>
      <c r="BH393" s="214"/>
      <c r="BI393" s="214"/>
      <c r="BJ393" s="210" t="s">
        <v>5723</v>
      </c>
      <c r="BK393" s="214"/>
      <c r="BL393" s="214"/>
      <c r="BM393" s="214"/>
      <c r="BN393" s="214"/>
      <c r="BO393" s="214"/>
      <c r="BP393" s="214"/>
      <c r="BQ393" s="214"/>
      <c r="BR393" s="214"/>
      <c r="BS393" s="214"/>
      <c r="BT393" s="214"/>
      <c r="BU393" s="214"/>
      <c r="BV393" s="214"/>
      <c r="BW393" s="213"/>
      <c r="BX393" s="213"/>
      <c r="BY393" s="213"/>
      <c r="BZ393" s="225"/>
      <c r="CA393" s="225"/>
      <c r="CB393" s="225"/>
      <c r="CC393" s="225"/>
      <c r="CD393" s="225"/>
      <c r="CE393" s="225"/>
      <c r="CF393" s="225"/>
      <c r="CG393" s="225"/>
      <c r="CH393" s="225"/>
      <c r="CI393" s="225"/>
      <c r="CJ393" s="225"/>
      <c r="CK393" s="225"/>
      <c r="CL393" s="225"/>
      <c r="CM393" s="225"/>
      <c r="CN393" s="225"/>
      <c r="CO393" s="225"/>
      <c r="CP393" s="225"/>
      <c r="CQ393" s="225"/>
      <c r="CR393" s="225"/>
      <c r="CS393" s="221" t="s">
        <v>5724</v>
      </c>
      <c r="CT393" s="225"/>
      <c r="CU393" s="225"/>
      <c r="CV393" s="225"/>
      <c r="CW393" s="225"/>
      <c r="CX393" s="225"/>
      <c r="CY393" s="225"/>
      <c r="CZ393" s="225"/>
      <c r="DA393" s="225"/>
      <c r="DB393" s="225"/>
      <c r="DC393" s="225"/>
      <c r="DD393" s="225"/>
      <c r="DE393" s="225"/>
    </row>
    <row r="394" spans="38:109" hidden="1">
      <c r="AL394" s="219" t="str">
        <f t="shared" si="13"/>
        <v/>
      </c>
      <c r="AM394" s="219" t="str">
        <f t="shared" si="12"/>
        <v/>
      </c>
      <c r="AN394"/>
      <c r="AO394" s="213"/>
      <c r="AP394" s="206">
        <v>392</v>
      </c>
      <c r="AQ394" s="214"/>
      <c r="AR394" s="214"/>
      <c r="AS394" s="214"/>
      <c r="AT394" s="214"/>
      <c r="AU394" s="214"/>
      <c r="AV394" s="214"/>
      <c r="AW394" s="214"/>
      <c r="AX394" s="214"/>
      <c r="AY394" s="214"/>
      <c r="AZ394" s="214"/>
      <c r="BA394" s="214"/>
      <c r="BB394" s="214"/>
      <c r="BC394" s="214"/>
      <c r="BD394" s="214"/>
      <c r="BE394" s="214"/>
      <c r="BF394" s="214"/>
      <c r="BG394" s="214"/>
      <c r="BH394" s="214"/>
      <c r="BI394" s="214"/>
      <c r="BJ394" s="210" t="s">
        <v>5725</v>
      </c>
      <c r="BK394" s="214"/>
      <c r="BL394" s="214"/>
      <c r="BM394" s="214"/>
      <c r="BN394" s="214"/>
      <c r="BO394" s="214"/>
      <c r="BP394" s="214"/>
      <c r="BQ394" s="214"/>
      <c r="BR394" s="214"/>
      <c r="BS394" s="214"/>
      <c r="BT394" s="214"/>
      <c r="BU394" s="214"/>
      <c r="BV394" s="214"/>
      <c r="BW394" s="213"/>
      <c r="BX394" s="213"/>
      <c r="BY394" s="213"/>
      <c r="BZ394" s="225"/>
      <c r="CA394" s="225"/>
      <c r="CB394" s="225"/>
      <c r="CC394" s="225"/>
      <c r="CD394" s="225"/>
      <c r="CE394" s="225"/>
      <c r="CF394" s="225"/>
      <c r="CG394" s="225"/>
      <c r="CH394" s="225"/>
      <c r="CI394" s="225"/>
      <c r="CJ394" s="225"/>
      <c r="CK394" s="225"/>
      <c r="CL394" s="225"/>
      <c r="CM394" s="225"/>
      <c r="CN394" s="225"/>
      <c r="CO394" s="225"/>
      <c r="CP394" s="225"/>
      <c r="CQ394" s="225"/>
      <c r="CR394" s="225"/>
      <c r="CS394" s="221" t="s">
        <v>5726</v>
      </c>
      <c r="CT394" s="225"/>
      <c r="CU394" s="225"/>
      <c r="CV394" s="225"/>
      <c r="CW394" s="225"/>
      <c r="CX394" s="225"/>
      <c r="CY394" s="225"/>
      <c r="CZ394" s="225"/>
      <c r="DA394" s="225"/>
      <c r="DB394" s="225"/>
      <c r="DC394" s="225"/>
      <c r="DD394" s="225"/>
      <c r="DE394" s="225"/>
    </row>
    <row r="395" spans="38:109" hidden="1">
      <c r="AL395" s="219" t="str">
        <f t="shared" si="13"/>
        <v/>
      </c>
      <c r="AM395" s="219" t="str">
        <f t="shared" si="12"/>
        <v/>
      </c>
      <c r="AN395"/>
      <c r="AO395" s="213"/>
      <c r="AP395" s="206">
        <v>393</v>
      </c>
      <c r="AQ395" s="214"/>
      <c r="AR395" s="214"/>
      <c r="AS395" s="214"/>
      <c r="AT395" s="214"/>
      <c r="AU395" s="214"/>
      <c r="AV395" s="214"/>
      <c r="AW395" s="214"/>
      <c r="AX395" s="214"/>
      <c r="AY395" s="214"/>
      <c r="AZ395" s="214"/>
      <c r="BA395" s="214"/>
      <c r="BB395" s="214"/>
      <c r="BC395" s="214"/>
      <c r="BD395" s="214"/>
      <c r="BE395" s="214"/>
      <c r="BF395" s="214"/>
      <c r="BG395" s="214"/>
      <c r="BH395" s="214"/>
      <c r="BI395" s="214"/>
      <c r="BJ395" s="210" t="s">
        <v>5727</v>
      </c>
      <c r="BK395" s="214"/>
      <c r="BL395" s="214"/>
      <c r="BM395" s="214"/>
      <c r="BN395" s="214"/>
      <c r="BO395" s="214"/>
      <c r="BP395" s="214"/>
      <c r="BQ395" s="214"/>
      <c r="BR395" s="214"/>
      <c r="BS395" s="214"/>
      <c r="BT395" s="214"/>
      <c r="BU395" s="214"/>
      <c r="BV395" s="214"/>
      <c r="BW395" s="213"/>
      <c r="BX395" s="213"/>
      <c r="BY395" s="213"/>
      <c r="BZ395" s="225"/>
      <c r="CA395" s="225"/>
      <c r="CB395" s="225"/>
      <c r="CC395" s="225"/>
      <c r="CD395" s="225"/>
      <c r="CE395" s="225"/>
      <c r="CF395" s="225"/>
      <c r="CG395" s="225"/>
      <c r="CH395" s="225"/>
      <c r="CI395" s="225"/>
      <c r="CJ395" s="225"/>
      <c r="CK395" s="225"/>
      <c r="CL395" s="225"/>
      <c r="CM395" s="225"/>
      <c r="CN395" s="225"/>
      <c r="CO395" s="225"/>
      <c r="CP395" s="225"/>
      <c r="CQ395" s="225"/>
      <c r="CR395" s="225"/>
      <c r="CS395" s="221" t="s">
        <v>5728</v>
      </c>
      <c r="CT395" s="225"/>
      <c r="CU395" s="225"/>
      <c r="CV395" s="225"/>
      <c r="CW395" s="225"/>
      <c r="CX395" s="225"/>
      <c r="CY395" s="225"/>
      <c r="CZ395" s="225"/>
      <c r="DA395" s="225"/>
      <c r="DB395" s="225"/>
      <c r="DC395" s="225"/>
      <c r="DD395" s="225"/>
      <c r="DE395" s="225"/>
    </row>
    <row r="396" spans="38:109" hidden="1">
      <c r="AL396" s="219" t="str">
        <f t="shared" si="13"/>
        <v/>
      </c>
      <c r="AM396" s="219" t="str">
        <f t="shared" si="12"/>
        <v/>
      </c>
      <c r="AN396"/>
      <c r="AO396" s="213"/>
      <c r="AP396" s="206">
        <v>394</v>
      </c>
      <c r="AQ396" s="214"/>
      <c r="AR396" s="214"/>
      <c r="AS396" s="214"/>
      <c r="AT396" s="214"/>
      <c r="AU396" s="214"/>
      <c r="AV396" s="214"/>
      <c r="AW396" s="214"/>
      <c r="AX396" s="214"/>
      <c r="AY396" s="214"/>
      <c r="AZ396" s="214"/>
      <c r="BA396" s="214"/>
      <c r="BB396" s="214"/>
      <c r="BC396" s="214"/>
      <c r="BD396" s="214"/>
      <c r="BE396" s="214"/>
      <c r="BF396" s="214"/>
      <c r="BG396" s="214"/>
      <c r="BH396" s="214"/>
      <c r="BI396" s="214"/>
      <c r="BJ396" s="210" t="s">
        <v>5729</v>
      </c>
      <c r="BK396" s="214"/>
      <c r="BL396" s="214"/>
      <c r="BM396" s="214"/>
      <c r="BN396" s="214"/>
      <c r="BO396" s="214"/>
      <c r="BP396" s="214"/>
      <c r="BQ396" s="214"/>
      <c r="BR396" s="214"/>
      <c r="BS396" s="214"/>
      <c r="BT396" s="214"/>
      <c r="BU396" s="214"/>
      <c r="BV396" s="214"/>
      <c r="BW396" s="213"/>
      <c r="BX396" s="213"/>
      <c r="BY396" s="213"/>
      <c r="BZ396" s="225"/>
      <c r="CA396" s="225"/>
      <c r="CB396" s="225"/>
      <c r="CC396" s="225"/>
      <c r="CD396" s="225"/>
      <c r="CE396" s="225"/>
      <c r="CF396" s="225"/>
      <c r="CG396" s="225"/>
      <c r="CH396" s="225"/>
      <c r="CI396" s="225"/>
      <c r="CJ396" s="225"/>
      <c r="CK396" s="225"/>
      <c r="CL396" s="225"/>
      <c r="CM396" s="225"/>
      <c r="CN396" s="225"/>
      <c r="CO396" s="225"/>
      <c r="CP396" s="225"/>
      <c r="CQ396" s="225"/>
      <c r="CR396" s="225"/>
      <c r="CS396" s="221" t="s">
        <v>5730</v>
      </c>
      <c r="CT396" s="225"/>
      <c r="CU396" s="225"/>
      <c r="CV396" s="225"/>
      <c r="CW396" s="225"/>
      <c r="CX396" s="225"/>
      <c r="CY396" s="225"/>
      <c r="CZ396" s="225"/>
      <c r="DA396" s="225"/>
      <c r="DB396" s="225"/>
      <c r="DC396" s="225"/>
      <c r="DD396" s="225"/>
      <c r="DE396" s="225"/>
    </row>
    <row r="397" spans="38:109" hidden="1">
      <c r="AL397" s="219" t="str">
        <f t="shared" si="13"/>
        <v/>
      </c>
      <c r="AM397" s="219" t="str">
        <f t="shared" si="12"/>
        <v/>
      </c>
      <c r="AN397"/>
      <c r="AO397" s="213"/>
      <c r="AP397" s="206">
        <v>395</v>
      </c>
      <c r="AQ397" s="214"/>
      <c r="AR397" s="214"/>
      <c r="AS397" s="214"/>
      <c r="AT397" s="214"/>
      <c r="AU397" s="214"/>
      <c r="AV397" s="214"/>
      <c r="AW397" s="214"/>
      <c r="AX397" s="214"/>
      <c r="AY397" s="214"/>
      <c r="AZ397" s="214"/>
      <c r="BA397" s="214"/>
      <c r="BB397" s="214"/>
      <c r="BC397" s="214"/>
      <c r="BD397" s="214"/>
      <c r="BE397" s="214"/>
      <c r="BF397" s="214"/>
      <c r="BG397" s="214"/>
      <c r="BH397" s="214"/>
      <c r="BI397" s="214"/>
      <c r="BJ397" s="210" t="s">
        <v>5731</v>
      </c>
      <c r="BK397" s="214"/>
      <c r="BL397" s="214"/>
      <c r="BM397" s="214"/>
      <c r="BN397" s="214"/>
      <c r="BO397" s="214"/>
      <c r="BP397" s="214"/>
      <c r="BQ397" s="214"/>
      <c r="BR397" s="214"/>
      <c r="BS397" s="214"/>
      <c r="BT397" s="214"/>
      <c r="BU397" s="214"/>
      <c r="BV397" s="214"/>
      <c r="BW397" s="213"/>
      <c r="BX397" s="213"/>
      <c r="BY397" s="213"/>
      <c r="BZ397" s="225"/>
      <c r="CA397" s="225"/>
      <c r="CB397" s="225"/>
      <c r="CC397" s="225"/>
      <c r="CD397" s="225"/>
      <c r="CE397" s="225"/>
      <c r="CF397" s="225"/>
      <c r="CG397" s="225"/>
      <c r="CH397" s="225"/>
      <c r="CI397" s="225"/>
      <c r="CJ397" s="225"/>
      <c r="CK397" s="225"/>
      <c r="CL397" s="225"/>
      <c r="CM397" s="225"/>
      <c r="CN397" s="225"/>
      <c r="CO397" s="225"/>
      <c r="CP397" s="225"/>
      <c r="CQ397" s="225"/>
      <c r="CR397" s="225"/>
      <c r="CS397" s="221" t="s">
        <v>5732</v>
      </c>
      <c r="CT397" s="225"/>
      <c r="CU397" s="225"/>
      <c r="CV397" s="225"/>
      <c r="CW397" s="225"/>
      <c r="CX397" s="225"/>
      <c r="CY397" s="225"/>
      <c r="CZ397" s="225"/>
      <c r="DA397" s="225"/>
      <c r="DB397" s="225"/>
      <c r="DC397" s="225"/>
      <c r="DD397" s="225"/>
      <c r="DE397" s="225"/>
    </row>
    <row r="398" spans="38:109" hidden="1">
      <c r="AL398" s="219" t="str">
        <f t="shared" si="13"/>
        <v/>
      </c>
      <c r="AM398" s="219" t="str">
        <f t="shared" si="12"/>
        <v/>
      </c>
      <c r="AN398"/>
      <c r="AO398" s="213"/>
      <c r="AP398" s="206">
        <v>396</v>
      </c>
      <c r="AQ398" s="214"/>
      <c r="AR398" s="214"/>
      <c r="AS398" s="214"/>
      <c r="AT398" s="214"/>
      <c r="AU398" s="214"/>
      <c r="AV398" s="214"/>
      <c r="AW398" s="214"/>
      <c r="AX398" s="214"/>
      <c r="AY398" s="214"/>
      <c r="AZ398" s="214"/>
      <c r="BA398" s="214"/>
      <c r="BB398" s="214"/>
      <c r="BC398" s="214"/>
      <c r="BD398" s="214"/>
      <c r="BE398" s="214"/>
      <c r="BF398" s="214"/>
      <c r="BG398" s="214"/>
      <c r="BH398" s="214"/>
      <c r="BI398" s="214"/>
      <c r="BJ398" s="210" t="s">
        <v>5733</v>
      </c>
      <c r="BK398" s="214"/>
      <c r="BL398" s="214"/>
      <c r="BM398" s="214"/>
      <c r="BN398" s="214"/>
      <c r="BO398" s="214"/>
      <c r="BP398" s="214"/>
      <c r="BQ398" s="214"/>
      <c r="BR398" s="214"/>
      <c r="BS398" s="214"/>
      <c r="BT398" s="214"/>
      <c r="BU398" s="214"/>
      <c r="BV398" s="214"/>
      <c r="BW398" s="213"/>
      <c r="BX398" s="213"/>
      <c r="BY398" s="213"/>
      <c r="BZ398" s="225"/>
      <c r="CA398" s="225"/>
      <c r="CB398" s="225"/>
      <c r="CC398" s="225"/>
      <c r="CD398" s="225"/>
      <c r="CE398" s="225"/>
      <c r="CF398" s="225"/>
      <c r="CG398" s="225"/>
      <c r="CH398" s="225"/>
      <c r="CI398" s="225"/>
      <c r="CJ398" s="225"/>
      <c r="CK398" s="225"/>
      <c r="CL398" s="225"/>
      <c r="CM398" s="225"/>
      <c r="CN398" s="225"/>
      <c r="CO398" s="225"/>
      <c r="CP398" s="225"/>
      <c r="CQ398" s="225"/>
      <c r="CR398" s="225"/>
      <c r="CS398" s="221" t="s">
        <v>5734</v>
      </c>
      <c r="CT398" s="225"/>
      <c r="CU398" s="225"/>
      <c r="CV398" s="225"/>
      <c r="CW398" s="225"/>
      <c r="CX398" s="225"/>
      <c r="CY398" s="225"/>
      <c r="CZ398" s="225"/>
      <c r="DA398" s="225"/>
      <c r="DB398" s="225"/>
      <c r="DC398" s="225"/>
      <c r="DD398" s="225"/>
      <c r="DE398" s="225"/>
    </row>
    <row r="399" spans="38:109" hidden="1">
      <c r="AL399" s="219" t="str">
        <f t="shared" si="13"/>
        <v/>
      </c>
      <c r="AM399" s="219" t="str">
        <f t="shared" si="12"/>
        <v/>
      </c>
      <c r="AN399"/>
      <c r="AO399" s="213"/>
      <c r="AP399" s="206">
        <v>397</v>
      </c>
      <c r="AQ399" s="214"/>
      <c r="AR399" s="214"/>
      <c r="AS399" s="214"/>
      <c r="AT399" s="214"/>
      <c r="AU399" s="214"/>
      <c r="AV399" s="214"/>
      <c r="AW399" s="214"/>
      <c r="AX399" s="214"/>
      <c r="AY399" s="214"/>
      <c r="AZ399" s="214"/>
      <c r="BA399" s="214"/>
      <c r="BB399" s="214"/>
      <c r="BC399" s="214"/>
      <c r="BD399" s="214"/>
      <c r="BE399" s="214"/>
      <c r="BF399" s="214"/>
      <c r="BG399" s="214"/>
      <c r="BH399" s="214"/>
      <c r="BI399" s="214"/>
      <c r="BJ399" s="210" t="s">
        <v>5735</v>
      </c>
      <c r="BK399" s="214"/>
      <c r="BL399" s="214"/>
      <c r="BM399" s="214"/>
      <c r="BN399" s="214"/>
      <c r="BO399" s="214"/>
      <c r="BP399" s="214"/>
      <c r="BQ399" s="214"/>
      <c r="BR399" s="214"/>
      <c r="BS399" s="214"/>
      <c r="BT399" s="214"/>
      <c r="BU399" s="214"/>
      <c r="BV399" s="214"/>
      <c r="BW399" s="213"/>
      <c r="BX399" s="213"/>
      <c r="BY399" s="213"/>
      <c r="BZ399" s="225"/>
      <c r="CA399" s="225"/>
      <c r="CB399" s="225"/>
      <c r="CC399" s="225"/>
      <c r="CD399" s="225"/>
      <c r="CE399" s="225"/>
      <c r="CF399" s="225"/>
      <c r="CG399" s="225"/>
      <c r="CH399" s="225"/>
      <c r="CI399" s="225"/>
      <c r="CJ399" s="225"/>
      <c r="CK399" s="225"/>
      <c r="CL399" s="225"/>
      <c r="CM399" s="225"/>
      <c r="CN399" s="225"/>
      <c r="CO399" s="225"/>
      <c r="CP399" s="225"/>
      <c r="CQ399" s="225"/>
      <c r="CR399" s="225"/>
      <c r="CS399" s="221" t="s">
        <v>5736</v>
      </c>
      <c r="CT399" s="225"/>
      <c r="CU399" s="225"/>
      <c r="CV399" s="225"/>
      <c r="CW399" s="225"/>
      <c r="CX399" s="225"/>
      <c r="CY399" s="225"/>
      <c r="CZ399" s="225"/>
      <c r="DA399" s="225"/>
      <c r="DB399" s="225"/>
      <c r="DC399" s="225"/>
      <c r="DD399" s="225"/>
      <c r="DE399" s="225"/>
    </row>
    <row r="400" spans="38:109" hidden="1">
      <c r="AL400" s="219" t="str">
        <f t="shared" si="13"/>
        <v/>
      </c>
      <c r="AM400" s="219" t="str">
        <f t="shared" si="12"/>
        <v/>
      </c>
      <c r="AN400"/>
      <c r="AO400" s="213"/>
      <c r="AP400" s="206">
        <v>398</v>
      </c>
      <c r="AQ400" s="214"/>
      <c r="AR400" s="214"/>
      <c r="AS400" s="214"/>
      <c r="AT400" s="214"/>
      <c r="AU400" s="214"/>
      <c r="AV400" s="214"/>
      <c r="AW400" s="214"/>
      <c r="AX400" s="214"/>
      <c r="AY400" s="214"/>
      <c r="AZ400" s="214"/>
      <c r="BA400" s="214"/>
      <c r="BB400" s="214"/>
      <c r="BC400" s="214"/>
      <c r="BD400" s="214"/>
      <c r="BE400" s="214"/>
      <c r="BF400" s="214"/>
      <c r="BG400" s="214"/>
      <c r="BH400" s="214"/>
      <c r="BI400" s="214"/>
      <c r="BJ400" s="210" t="s">
        <v>5737</v>
      </c>
      <c r="BK400" s="214"/>
      <c r="BL400" s="214"/>
      <c r="BM400" s="214"/>
      <c r="BN400" s="214"/>
      <c r="BO400" s="214"/>
      <c r="BP400" s="214"/>
      <c r="BQ400" s="214"/>
      <c r="BR400" s="214"/>
      <c r="BS400" s="214"/>
      <c r="BT400" s="214"/>
      <c r="BU400" s="214"/>
      <c r="BV400" s="214"/>
      <c r="BW400" s="213"/>
      <c r="BX400" s="213"/>
      <c r="BY400" s="213"/>
      <c r="BZ400" s="225"/>
      <c r="CA400" s="225"/>
      <c r="CB400" s="225"/>
      <c r="CC400" s="225"/>
      <c r="CD400" s="225"/>
      <c r="CE400" s="225"/>
      <c r="CF400" s="225"/>
      <c r="CG400" s="225"/>
      <c r="CH400" s="225"/>
      <c r="CI400" s="225"/>
      <c r="CJ400" s="225"/>
      <c r="CK400" s="225"/>
      <c r="CL400" s="225"/>
      <c r="CM400" s="225"/>
      <c r="CN400" s="225"/>
      <c r="CO400" s="225"/>
      <c r="CP400" s="225"/>
      <c r="CQ400" s="225"/>
      <c r="CR400" s="225"/>
      <c r="CS400" s="221" t="s">
        <v>5738</v>
      </c>
      <c r="CT400" s="225"/>
      <c r="CU400" s="225"/>
      <c r="CV400" s="225"/>
      <c r="CW400" s="225"/>
      <c r="CX400" s="225"/>
      <c r="CY400" s="225"/>
      <c r="CZ400" s="225"/>
      <c r="DA400" s="225"/>
      <c r="DB400" s="225"/>
      <c r="DC400" s="225"/>
      <c r="DD400" s="225"/>
      <c r="DE400" s="225"/>
    </row>
    <row r="401" spans="38:109" hidden="1">
      <c r="AL401" s="219" t="str">
        <f t="shared" si="13"/>
        <v/>
      </c>
      <c r="AM401" s="219" t="str">
        <f t="shared" si="12"/>
        <v/>
      </c>
      <c r="AN401"/>
      <c r="AO401" s="213"/>
      <c r="AP401" s="206">
        <v>399</v>
      </c>
      <c r="AQ401" s="214"/>
      <c r="AR401" s="214"/>
      <c r="AS401" s="214"/>
      <c r="AT401" s="214"/>
      <c r="AU401" s="214"/>
      <c r="AV401" s="214"/>
      <c r="AW401" s="214"/>
      <c r="AX401" s="214"/>
      <c r="AY401" s="214"/>
      <c r="AZ401" s="214"/>
      <c r="BA401" s="214"/>
      <c r="BB401" s="214"/>
      <c r="BC401" s="214"/>
      <c r="BD401" s="214"/>
      <c r="BE401" s="214"/>
      <c r="BF401" s="214"/>
      <c r="BG401" s="214"/>
      <c r="BH401" s="214"/>
      <c r="BI401" s="214"/>
      <c r="BJ401" s="210" t="s">
        <v>5739</v>
      </c>
      <c r="BK401" s="214"/>
      <c r="BL401" s="214"/>
      <c r="BM401" s="214"/>
      <c r="BN401" s="214"/>
      <c r="BO401" s="214"/>
      <c r="BP401" s="214"/>
      <c r="BQ401" s="214"/>
      <c r="BR401" s="214"/>
      <c r="BS401" s="214"/>
      <c r="BT401" s="214"/>
      <c r="BU401" s="214"/>
      <c r="BV401" s="214"/>
      <c r="BW401" s="213"/>
      <c r="BX401" s="213"/>
      <c r="BY401" s="213"/>
      <c r="BZ401" s="225"/>
      <c r="CA401" s="225"/>
      <c r="CB401" s="225"/>
      <c r="CC401" s="225"/>
      <c r="CD401" s="225"/>
      <c r="CE401" s="225"/>
      <c r="CF401" s="225"/>
      <c r="CG401" s="225"/>
      <c r="CH401" s="225"/>
      <c r="CI401" s="225"/>
      <c r="CJ401" s="225"/>
      <c r="CK401" s="225"/>
      <c r="CL401" s="225"/>
      <c r="CM401" s="225"/>
      <c r="CN401" s="225"/>
      <c r="CO401" s="225"/>
      <c r="CP401" s="225"/>
      <c r="CQ401" s="225"/>
      <c r="CR401" s="225"/>
      <c r="CS401" s="221" t="s">
        <v>5740</v>
      </c>
      <c r="CT401" s="225"/>
      <c r="CU401" s="225"/>
      <c r="CV401" s="225"/>
      <c r="CW401" s="225"/>
      <c r="CX401" s="225"/>
      <c r="CY401" s="225"/>
      <c r="CZ401" s="225"/>
      <c r="DA401" s="225"/>
      <c r="DB401" s="225"/>
      <c r="DC401" s="225"/>
      <c r="DD401" s="225"/>
      <c r="DE401" s="225"/>
    </row>
    <row r="402" spans="38:109" hidden="1">
      <c r="AL402" s="219" t="str">
        <f t="shared" si="13"/>
        <v/>
      </c>
      <c r="AM402" s="219" t="str">
        <f t="shared" si="12"/>
        <v/>
      </c>
      <c r="AN402"/>
      <c r="AO402" s="213"/>
      <c r="AP402" s="206">
        <v>400</v>
      </c>
      <c r="AQ402" s="214"/>
      <c r="AR402" s="214"/>
      <c r="AS402" s="214"/>
      <c r="AT402" s="214"/>
      <c r="AU402" s="214"/>
      <c r="AV402" s="214"/>
      <c r="AW402" s="214"/>
      <c r="AX402" s="214"/>
      <c r="AY402" s="214"/>
      <c r="AZ402" s="214"/>
      <c r="BA402" s="214"/>
      <c r="BB402" s="214"/>
      <c r="BC402" s="214"/>
      <c r="BD402" s="214"/>
      <c r="BE402" s="214"/>
      <c r="BF402" s="214"/>
      <c r="BG402" s="214"/>
      <c r="BH402" s="214"/>
      <c r="BI402" s="214"/>
      <c r="BJ402" s="210" t="s">
        <v>5741</v>
      </c>
      <c r="BK402" s="214"/>
      <c r="BL402" s="214"/>
      <c r="BM402" s="214"/>
      <c r="BN402" s="214"/>
      <c r="BO402" s="214"/>
      <c r="BP402" s="214"/>
      <c r="BQ402" s="214"/>
      <c r="BR402" s="214"/>
      <c r="BS402" s="214"/>
      <c r="BT402" s="214"/>
      <c r="BU402" s="214"/>
      <c r="BV402" s="214"/>
      <c r="BW402" s="213"/>
      <c r="BX402" s="213"/>
      <c r="BY402" s="213"/>
      <c r="BZ402" s="225"/>
      <c r="CA402" s="225"/>
      <c r="CB402" s="225"/>
      <c r="CC402" s="225"/>
      <c r="CD402" s="225"/>
      <c r="CE402" s="225"/>
      <c r="CF402" s="225"/>
      <c r="CG402" s="225"/>
      <c r="CH402" s="225"/>
      <c r="CI402" s="225"/>
      <c r="CJ402" s="225"/>
      <c r="CK402" s="225"/>
      <c r="CL402" s="225"/>
      <c r="CM402" s="225"/>
      <c r="CN402" s="225"/>
      <c r="CO402" s="225"/>
      <c r="CP402" s="225"/>
      <c r="CQ402" s="225"/>
      <c r="CR402" s="225"/>
      <c r="CS402" s="221" t="s">
        <v>5742</v>
      </c>
      <c r="CT402" s="225"/>
      <c r="CU402" s="225"/>
      <c r="CV402" s="225"/>
      <c r="CW402" s="225"/>
      <c r="CX402" s="225"/>
      <c r="CY402" s="225"/>
      <c r="CZ402" s="225"/>
      <c r="DA402" s="225"/>
      <c r="DB402" s="225"/>
      <c r="DC402" s="225"/>
      <c r="DD402" s="225"/>
      <c r="DE402" s="225"/>
    </row>
    <row r="403" spans="38:109" hidden="1">
      <c r="AL403" s="219" t="str">
        <f t="shared" si="13"/>
        <v/>
      </c>
      <c r="AM403" s="219" t="str">
        <f t="shared" si="12"/>
        <v/>
      </c>
      <c r="AN403"/>
      <c r="AO403" s="213"/>
      <c r="AP403" s="206">
        <v>401</v>
      </c>
      <c r="AQ403" s="214"/>
      <c r="AR403" s="214"/>
      <c r="AS403" s="214"/>
      <c r="AT403" s="214"/>
      <c r="AU403" s="214"/>
      <c r="AV403" s="214"/>
      <c r="AW403" s="214"/>
      <c r="AX403" s="214"/>
      <c r="AY403" s="214"/>
      <c r="AZ403" s="214"/>
      <c r="BA403" s="214"/>
      <c r="BB403" s="214"/>
      <c r="BC403" s="214"/>
      <c r="BD403" s="214"/>
      <c r="BE403" s="214"/>
      <c r="BF403" s="214"/>
      <c r="BG403" s="214"/>
      <c r="BH403" s="214"/>
      <c r="BI403" s="214"/>
      <c r="BJ403" s="210" t="s">
        <v>5743</v>
      </c>
      <c r="BK403" s="214"/>
      <c r="BL403" s="214"/>
      <c r="BM403" s="214"/>
      <c r="BN403" s="214"/>
      <c r="BO403" s="214"/>
      <c r="BP403" s="214"/>
      <c r="BQ403" s="214"/>
      <c r="BR403" s="214"/>
      <c r="BS403" s="214"/>
      <c r="BT403" s="214"/>
      <c r="BU403" s="214"/>
      <c r="BV403" s="214"/>
      <c r="BW403" s="213"/>
      <c r="BX403" s="213"/>
      <c r="BY403" s="213"/>
      <c r="BZ403" s="225"/>
      <c r="CA403" s="225"/>
      <c r="CB403" s="225"/>
      <c r="CC403" s="225"/>
      <c r="CD403" s="225"/>
      <c r="CE403" s="225"/>
      <c r="CF403" s="225"/>
      <c r="CG403" s="225"/>
      <c r="CH403" s="225"/>
      <c r="CI403" s="225"/>
      <c r="CJ403" s="225"/>
      <c r="CK403" s="225"/>
      <c r="CL403" s="225"/>
      <c r="CM403" s="225"/>
      <c r="CN403" s="225"/>
      <c r="CO403" s="225"/>
      <c r="CP403" s="225"/>
      <c r="CQ403" s="225"/>
      <c r="CR403" s="225"/>
      <c r="CS403" s="221" t="s">
        <v>5744</v>
      </c>
      <c r="CT403" s="225"/>
      <c r="CU403" s="225"/>
      <c r="CV403" s="225"/>
      <c r="CW403" s="225"/>
      <c r="CX403" s="225"/>
      <c r="CY403" s="225"/>
      <c r="CZ403" s="225"/>
      <c r="DA403" s="225"/>
      <c r="DB403" s="225"/>
      <c r="DC403" s="225"/>
      <c r="DD403" s="225"/>
      <c r="DE403" s="225"/>
    </row>
    <row r="404" spans="38:109" hidden="1">
      <c r="AL404" s="219" t="str">
        <f t="shared" si="13"/>
        <v/>
      </c>
      <c r="AM404" s="219" t="str">
        <f t="shared" si="12"/>
        <v/>
      </c>
      <c r="AN404"/>
      <c r="AO404" s="213"/>
      <c r="AP404" s="206">
        <v>402</v>
      </c>
      <c r="AQ404" s="214"/>
      <c r="AR404" s="214"/>
      <c r="AS404" s="214"/>
      <c r="AT404" s="214"/>
      <c r="AU404" s="214"/>
      <c r="AV404" s="214"/>
      <c r="AW404" s="214"/>
      <c r="AX404" s="214"/>
      <c r="AY404" s="214"/>
      <c r="AZ404" s="214"/>
      <c r="BA404" s="214"/>
      <c r="BB404" s="214"/>
      <c r="BC404" s="214"/>
      <c r="BD404" s="214"/>
      <c r="BE404" s="214"/>
      <c r="BF404" s="214"/>
      <c r="BG404" s="214"/>
      <c r="BH404" s="214"/>
      <c r="BI404" s="214"/>
      <c r="BJ404" s="210" t="s">
        <v>5745</v>
      </c>
      <c r="BK404" s="214"/>
      <c r="BL404" s="214"/>
      <c r="BM404" s="214"/>
      <c r="BN404" s="214"/>
      <c r="BO404" s="214"/>
      <c r="BP404" s="214"/>
      <c r="BQ404" s="214"/>
      <c r="BR404" s="214"/>
      <c r="BS404" s="214"/>
      <c r="BT404" s="214"/>
      <c r="BU404" s="214"/>
      <c r="BV404" s="214"/>
      <c r="BW404" s="213"/>
      <c r="BX404" s="213"/>
      <c r="BY404" s="213"/>
      <c r="BZ404" s="225"/>
      <c r="CA404" s="225"/>
      <c r="CB404" s="225"/>
      <c r="CC404" s="225"/>
      <c r="CD404" s="225"/>
      <c r="CE404" s="225"/>
      <c r="CF404" s="225"/>
      <c r="CG404" s="225"/>
      <c r="CH404" s="225"/>
      <c r="CI404" s="225"/>
      <c r="CJ404" s="225"/>
      <c r="CK404" s="225"/>
      <c r="CL404" s="225"/>
      <c r="CM404" s="225"/>
      <c r="CN404" s="225"/>
      <c r="CO404" s="225"/>
      <c r="CP404" s="225"/>
      <c r="CQ404" s="225"/>
      <c r="CR404" s="225"/>
      <c r="CS404" s="221" t="s">
        <v>5746</v>
      </c>
      <c r="CT404" s="225"/>
      <c r="CU404" s="225"/>
      <c r="CV404" s="225"/>
      <c r="CW404" s="225"/>
      <c r="CX404" s="225"/>
      <c r="CY404" s="225"/>
      <c r="CZ404" s="225"/>
      <c r="DA404" s="225"/>
      <c r="DB404" s="225"/>
      <c r="DC404" s="225"/>
      <c r="DD404" s="225"/>
      <c r="DE404" s="225"/>
    </row>
    <row r="405" spans="38:109" hidden="1">
      <c r="AL405" s="219" t="str">
        <f t="shared" si="13"/>
        <v/>
      </c>
      <c r="AM405" s="219" t="str">
        <f t="shared" si="12"/>
        <v/>
      </c>
      <c r="AN405"/>
      <c r="AO405" s="213"/>
      <c r="AP405" s="206">
        <v>403</v>
      </c>
      <c r="AQ405" s="214"/>
      <c r="AR405" s="214"/>
      <c r="AS405" s="214"/>
      <c r="AT405" s="214"/>
      <c r="AU405" s="214"/>
      <c r="AV405" s="214"/>
      <c r="AW405" s="214"/>
      <c r="AX405" s="214"/>
      <c r="AY405" s="214"/>
      <c r="AZ405" s="214"/>
      <c r="BA405" s="214"/>
      <c r="BB405" s="214"/>
      <c r="BC405" s="214"/>
      <c r="BD405" s="214"/>
      <c r="BE405" s="214"/>
      <c r="BF405" s="214"/>
      <c r="BG405" s="214"/>
      <c r="BH405" s="214"/>
      <c r="BI405" s="214"/>
      <c r="BJ405" s="210" t="s">
        <v>5747</v>
      </c>
      <c r="BK405" s="214"/>
      <c r="BL405" s="214"/>
      <c r="BM405" s="214"/>
      <c r="BN405" s="214"/>
      <c r="BO405" s="214"/>
      <c r="BP405" s="214"/>
      <c r="BQ405" s="214"/>
      <c r="BR405" s="214"/>
      <c r="BS405" s="214"/>
      <c r="BT405" s="214"/>
      <c r="BU405" s="214"/>
      <c r="BV405" s="214"/>
      <c r="BW405" s="213"/>
      <c r="BX405" s="213"/>
      <c r="BY405" s="213"/>
      <c r="BZ405" s="225"/>
      <c r="CA405" s="225"/>
      <c r="CB405" s="225"/>
      <c r="CC405" s="225"/>
      <c r="CD405" s="225"/>
      <c r="CE405" s="225"/>
      <c r="CF405" s="225"/>
      <c r="CG405" s="225"/>
      <c r="CH405" s="225"/>
      <c r="CI405" s="225"/>
      <c r="CJ405" s="225"/>
      <c r="CK405" s="225"/>
      <c r="CL405" s="225"/>
      <c r="CM405" s="225"/>
      <c r="CN405" s="225"/>
      <c r="CO405" s="225"/>
      <c r="CP405" s="225"/>
      <c r="CQ405" s="225"/>
      <c r="CR405" s="225"/>
      <c r="CS405" s="221" t="s">
        <v>5748</v>
      </c>
      <c r="CT405" s="225"/>
      <c r="CU405" s="225"/>
      <c r="CV405" s="225"/>
      <c r="CW405" s="225"/>
      <c r="CX405" s="225"/>
      <c r="CY405" s="225"/>
      <c r="CZ405" s="225"/>
      <c r="DA405" s="225"/>
      <c r="DB405" s="225"/>
      <c r="DC405" s="225"/>
      <c r="DD405" s="225"/>
      <c r="DE405" s="225"/>
    </row>
    <row r="406" spans="38:109" hidden="1">
      <c r="AL406" s="219" t="str">
        <f t="shared" si="13"/>
        <v/>
      </c>
      <c r="AM406" s="219" t="str">
        <f t="shared" si="12"/>
        <v/>
      </c>
      <c r="AN406"/>
      <c r="AO406" s="213"/>
      <c r="AP406" s="206">
        <v>404</v>
      </c>
      <c r="AQ406" s="214"/>
      <c r="AR406" s="214"/>
      <c r="AS406" s="214"/>
      <c r="AT406" s="214"/>
      <c r="AU406" s="214"/>
      <c r="AV406" s="214"/>
      <c r="AW406" s="214"/>
      <c r="AX406" s="214"/>
      <c r="AY406" s="214"/>
      <c r="AZ406" s="214"/>
      <c r="BA406" s="214"/>
      <c r="BB406" s="214"/>
      <c r="BC406" s="214"/>
      <c r="BD406" s="214"/>
      <c r="BE406" s="214"/>
      <c r="BF406" s="214"/>
      <c r="BG406" s="214"/>
      <c r="BH406" s="214"/>
      <c r="BI406" s="214"/>
      <c r="BJ406" s="210" t="s">
        <v>5749</v>
      </c>
      <c r="BK406" s="214"/>
      <c r="BL406" s="214"/>
      <c r="BM406" s="214"/>
      <c r="BN406" s="214"/>
      <c r="BO406" s="214"/>
      <c r="BP406" s="214"/>
      <c r="BQ406" s="214"/>
      <c r="BR406" s="214"/>
      <c r="BS406" s="214"/>
      <c r="BT406" s="214"/>
      <c r="BU406" s="214"/>
      <c r="BV406" s="214"/>
      <c r="BW406" s="213"/>
      <c r="BX406" s="213"/>
      <c r="BY406" s="213"/>
      <c r="BZ406" s="225"/>
      <c r="CA406" s="225"/>
      <c r="CB406" s="225"/>
      <c r="CC406" s="225"/>
      <c r="CD406" s="225"/>
      <c r="CE406" s="225"/>
      <c r="CF406" s="225"/>
      <c r="CG406" s="225"/>
      <c r="CH406" s="225"/>
      <c r="CI406" s="225"/>
      <c r="CJ406" s="225"/>
      <c r="CK406" s="225"/>
      <c r="CL406" s="225"/>
      <c r="CM406" s="225"/>
      <c r="CN406" s="225"/>
      <c r="CO406" s="225"/>
      <c r="CP406" s="225"/>
      <c r="CQ406" s="225"/>
      <c r="CR406" s="225"/>
      <c r="CS406" s="221" t="s">
        <v>5750</v>
      </c>
      <c r="CT406" s="225"/>
      <c r="CU406" s="225"/>
      <c r="CV406" s="225"/>
      <c r="CW406" s="225"/>
      <c r="CX406" s="225"/>
      <c r="CY406" s="225"/>
      <c r="CZ406" s="225"/>
      <c r="DA406" s="225"/>
      <c r="DB406" s="225"/>
      <c r="DC406" s="225"/>
      <c r="DD406" s="225"/>
      <c r="DE406" s="225"/>
    </row>
    <row r="407" spans="38:109" hidden="1">
      <c r="AL407" s="219" t="str">
        <f t="shared" si="13"/>
        <v/>
      </c>
      <c r="AM407" s="219" t="str">
        <f t="shared" si="12"/>
        <v/>
      </c>
      <c r="AN407"/>
      <c r="AO407" s="213"/>
      <c r="AP407" s="206">
        <v>405</v>
      </c>
      <c r="AQ407" s="214"/>
      <c r="AR407" s="214"/>
      <c r="AS407" s="214"/>
      <c r="AT407" s="214"/>
      <c r="AU407" s="214"/>
      <c r="AV407" s="214"/>
      <c r="AW407" s="214"/>
      <c r="AX407" s="214"/>
      <c r="AY407" s="214"/>
      <c r="AZ407" s="214"/>
      <c r="BA407" s="214"/>
      <c r="BB407" s="214"/>
      <c r="BC407" s="214"/>
      <c r="BD407" s="214"/>
      <c r="BE407" s="214"/>
      <c r="BF407" s="214"/>
      <c r="BG407" s="214"/>
      <c r="BH407" s="214"/>
      <c r="BI407" s="214"/>
      <c r="BJ407" s="210" t="s">
        <v>5751</v>
      </c>
      <c r="BK407" s="214"/>
      <c r="BL407" s="214"/>
      <c r="BM407" s="214"/>
      <c r="BN407" s="214"/>
      <c r="BO407" s="214"/>
      <c r="BP407" s="214"/>
      <c r="BQ407" s="214"/>
      <c r="BR407" s="214"/>
      <c r="BS407" s="214"/>
      <c r="BT407" s="214"/>
      <c r="BU407" s="214"/>
      <c r="BV407" s="214"/>
      <c r="BW407" s="213"/>
      <c r="BX407" s="213"/>
      <c r="BY407" s="213"/>
      <c r="BZ407" s="225"/>
      <c r="CA407" s="225"/>
      <c r="CB407" s="225"/>
      <c r="CC407" s="225"/>
      <c r="CD407" s="225"/>
      <c r="CE407" s="225"/>
      <c r="CF407" s="225"/>
      <c r="CG407" s="225"/>
      <c r="CH407" s="225"/>
      <c r="CI407" s="225"/>
      <c r="CJ407" s="225"/>
      <c r="CK407" s="225"/>
      <c r="CL407" s="225"/>
      <c r="CM407" s="225"/>
      <c r="CN407" s="225"/>
      <c r="CO407" s="225"/>
      <c r="CP407" s="225"/>
      <c r="CQ407" s="225"/>
      <c r="CR407" s="225"/>
      <c r="CS407" s="221" t="s">
        <v>5752</v>
      </c>
      <c r="CT407" s="225"/>
      <c r="CU407" s="225"/>
      <c r="CV407" s="225"/>
      <c r="CW407" s="225"/>
      <c r="CX407" s="225"/>
      <c r="CY407" s="225"/>
      <c r="CZ407" s="225"/>
      <c r="DA407" s="225"/>
      <c r="DB407" s="225"/>
      <c r="DC407" s="225"/>
      <c r="DD407" s="225"/>
      <c r="DE407" s="225"/>
    </row>
    <row r="408" spans="38:109" hidden="1">
      <c r="AL408" s="219" t="str">
        <f t="shared" si="13"/>
        <v/>
      </c>
      <c r="AM408" s="219" t="str">
        <f t="shared" si="12"/>
        <v/>
      </c>
      <c r="AN408"/>
      <c r="AO408" s="213"/>
      <c r="AP408" s="206">
        <v>406</v>
      </c>
      <c r="AQ408" s="214"/>
      <c r="AR408" s="214"/>
      <c r="AS408" s="214"/>
      <c r="AT408" s="214"/>
      <c r="AU408" s="214"/>
      <c r="AV408" s="214"/>
      <c r="AW408" s="214"/>
      <c r="AX408" s="214"/>
      <c r="AY408" s="214"/>
      <c r="AZ408" s="214"/>
      <c r="BA408" s="214"/>
      <c r="BB408" s="214"/>
      <c r="BC408" s="214"/>
      <c r="BD408" s="214"/>
      <c r="BE408" s="214"/>
      <c r="BF408" s="214"/>
      <c r="BG408" s="214"/>
      <c r="BH408" s="214"/>
      <c r="BI408" s="214"/>
      <c r="BJ408" s="210" t="s">
        <v>5753</v>
      </c>
      <c r="BK408" s="214"/>
      <c r="BL408" s="214"/>
      <c r="BM408" s="214"/>
      <c r="BN408" s="214"/>
      <c r="BO408" s="214"/>
      <c r="BP408" s="214"/>
      <c r="BQ408" s="214"/>
      <c r="BR408" s="214"/>
      <c r="BS408" s="214"/>
      <c r="BT408" s="214"/>
      <c r="BU408" s="214"/>
      <c r="BV408" s="214"/>
      <c r="BW408" s="213"/>
      <c r="BX408" s="213"/>
      <c r="BY408" s="213"/>
      <c r="BZ408" s="225"/>
      <c r="CA408" s="225"/>
      <c r="CB408" s="225"/>
      <c r="CC408" s="225"/>
      <c r="CD408" s="225"/>
      <c r="CE408" s="225"/>
      <c r="CF408" s="225"/>
      <c r="CG408" s="225"/>
      <c r="CH408" s="225"/>
      <c r="CI408" s="225"/>
      <c r="CJ408" s="225"/>
      <c r="CK408" s="225"/>
      <c r="CL408" s="225"/>
      <c r="CM408" s="225"/>
      <c r="CN408" s="225"/>
      <c r="CO408" s="225"/>
      <c r="CP408" s="225"/>
      <c r="CQ408" s="225"/>
      <c r="CR408" s="225"/>
      <c r="CS408" s="221" t="s">
        <v>5754</v>
      </c>
      <c r="CT408" s="225"/>
      <c r="CU408" s="225"/>
      <c r="CV408" s="225"/>
      <c r="CW408" s="225"/>
      <c r="CX408" s="225"/>
      <c r="CY408" s="225"/>
      <c r="CZ408" s="225"/>
      <c r="DA408" s="225"/>
      <c r="DB408" s="225"/>
      <c r="DC408" s="225"/>
      <c r="DD408" s="225"/>
      <c r="DE408" s="225"/>
    </row>
    <row r="409" spans="38:109" hidden="1">
      <c r="AL409" s="219" t="str">
        <f t="shared" si="13"/>
        <v/>
      </c>
      <c r="AM409" s="219" t="str">
        <f t="shared" si="12"/>
        <v/>
      </c>
      <c r="AN409"/>
      <c r="AO409" s="213"/>
      <c r="AP409" s="206">
        <v>407</v>
      </c>
      <c r="AQ409" s="214"/>
      <c r="AR409" s="214"/>
      <c r="AS409" s="214"/>
      <c r="AT409" s="214"/>
      <c r="AU409" s="214"/>
      <c r="AV409" s="214"/>
      <c r="AW409" s="214"/>
      <c r="AX409" s="214"/>
      <c r="AY409" s="214"/>
      <c r="AZ409" s="214"/>
      <c r="BA409" s="214"/>
      <c r="BB409" s="214"/>
      <c r="BC409" s="214"/>
      <c r="BD409" s="214"/>
      <c r="BE409" s="214"/>
      <c r="BF409" s="214"/>
      <c r="BG409" s="214"/>
      <c r="BH409" s="214"/>
      <c r="BI409" s="214"/>
      <c r="BJ409" s="210" t="s">
        <v>5755</v>
      </c>
      <c r="BK409" s="214"/>
      <c r="BL409" s="214"/>
      <c r="BM409" s="214"/>
      <c r="BN409" s="214"/>
      <c r="BO409" s="214"/>
      <c r="BP409" s="214"/>
      <c r="BQ409" s="214"/>
      <c r="BR409" s="214"/>
      <c r="BS409" s="214"/>
      <c r="BT409" s="214"/>
      <c r="BU409" s="214"/>
      <c r="BV409" s="214"/>
      <c r="BW409" s="213"/>
      <c r="BX409" s="213"/>
      <c r="BY409" s="213"/>
      <c r="BZ409" s="225"/>
      <c r="CA409" s="225"/>
      <c r="CB409" s="225"/>
      <c r="CC409" s="225"/>
      <c r="CD409" s="225"/>
      <c r="CE409" s="225"/>
      <c r="CF409" s="225"/>
      <c r="CG409" s="225"/>
      <c r="CH409" s="225"/>
      <c r="CI409" s="225"/>
      <c r="CJ409" s="225"/>
      <c r="CK409" s="225"/>
      <c r="CL409" s="225"/>
      <c r="CM409" s="225"/>
      <c r="CN409" s="225"/>
      <c r="CO409" s="225"/>
      <c r="CP409" s="225"/>
      <c r="CQ409" s="225"/>
      <c r="CR409" s="225"/>
      <c r="CS409" s="221" t="s">
        <v>5756</v>
      </c>
      <c r="CT409" s="225"/>
      <c r="CU409" s="225"/>
      <c r="CV409" s="225"/>
      <c r="CW409" s="225"/>
      <c r="CX409" s="225"/>
      <c r="CY409" s="225"/>
      <c r="CZ409" s="225"/>
      <c r="DA409" s="225"/>
      <c r="DB409" s="225"/>
      <c r="DC409" s="225"/>
      <c r="DD409" s="225"/>
      <c r="DE409" s="225"/>
    </row>
    <row r="410" spans="38:109" hidden="1">
      <c r="AL410" s="219" t="str">
        <f t="shared" si="13"/>
        <v/>
      </c>
      <c r="AM410" s="219" t="str">
        <f t="shared" si="12"/>
        <v/>
      </c>
      <c r="AN410"/>
      <c r="AO410" s="213"/>
      <c r="AP410" s="206">
        <v>408</v>
      </c>
      <c r="AQ410" s="214"/>
      <c r="AR410" s="214"/>
      <c r="AS410" s="214"/>
      <c r="AT410" s="214"/>
      <c r="AU410" s="214"/>
      <c r="AV410" s="214"/>
      <c r="AW410" s="214"/>
      <c r="AX410" s="214"/>
      <c r="AY410" s="214"/>
      <c r="AZ410" s="214"/>
      <c r="BA410" s="214"/>
      <c r="BB410" s="214"/>
      <c r="BC410" s="214"/>
      <c r="BD410" s="214"/>
      <c r="BE410" s="214"/>
      <c r="BF410" s="214"/>
      <c r="BG410" s="214"/>
      <c r="BH410" s="214"/>
      <c r="BI410" s="214"/>
      <c r="BJ410" s="210" t="s">
        <v>5757</v>
      </c>
      <c r="BK410" s="214"/>
      <c r="BL410" s="214"/>
      <c r="BM410" s="214"/>
      <c r="BN410" s="214"/>
      <c r="BO410" s="214"/>
      <c r="BP410" s="214"/>
      <c r="BQ410" s="214"/>
      <c r="BR410" s="214"/>
      <c r="BS410" s="214"/>
      <c r="BT410" s="214"/>
      <c r="BU410" s="214"/>
      <c r="BV410" s="214"/>
      <c r="BW410" s="213"/>
      <c r="BX410" s="213"/>
      <c r="BY410" s="213"/>
      <c r="BZ410" s="225"/>
      <c r="CA410" s="225"/>
      <c r="CB410" s="225"/>
      <c r="CC410" s="225"/>
      <c r="CD410" s="225"/>
      <c r="CE410" s="225"/>
      <c r="CF410" s="225"/>
      <c r="CG410" s="225"/>
      <c r="CH410" s="225"/>
      <c r="CI410" s="225"/>
      <c r="CJ410" s="225"/>
      <c r="CK410" s="225"/>
      <c r="CL410" s="225"/>
      <c r="CM410" s="225"/>
      <c r="CN410" s="225"/>
      <c r="CO410" s="225"/>
      <c r="CP410" s="225"/>
      <c r="CQ410" s="225"/>
      <c r="CR410" s="225"/>
      <c r="CS410" s="221" t="s">
        <v>5758</v>
      </c>
      <c r="CT410" s="225"/>
      <c r="CU410" s="225"/>
      <c r="CV410" s="225"/>
      <c r="CW410" s="225"/>
      <c r="CX410" s="225"/>
      <c r="CY410" s="225"/>
      <c r="CZ410" s="225"/>
      <c r="DA410" s="225"/>
      <c r="DB410" s="225"/>
      <c r="DC410" s="225"/>
      <c r="DD410" s="225"/>
      <c r="DE410" s="225"/>
    </row>
    <row r="411" spans="38:109" hidden="1">
      <c r="AL411" s="219" t="str">
        <f t="shared" si="13"/>
        <v/>
      </c>
      <c r="AM411" s="219" t="str">
        <f t="shared" si="12"/>
        <v/>
      </c>
      <c r="AN411"/>
      <c r="AO411" s="213"/>
      <c r="AP411" s="206">
        <v>409</v>
      </c>
      <c r="AQ411" s="214"/>
      <c r="AR411" s="214"/>
      <c r="AS411" s="214"/>
      <c r="AT411" s="214"/>
      <c r="AU411" s="214"/>
      <c r="AV411" s="214"/>
      <c r="AW411" s="214"/>
      <c r="AX411" s="214"/>
      <c r="AY411" s="214"/>
      <c r="AZ411" s="214"/>
      <c r="BA411" s="214"/>
      <c r="BB411" s="214"/>
      <c r="BC411" s="214"/>
      <c r="BD411" s="214"/>
      <c r="BE411" s="214"/>
      <c r="BF411" s="214"/>
      <c r="BG411" s="214"/>
      <c r="BH411" s="214"/>
      <c r="BI411" s="214"/>
      <c r="BJ411" s="210" t="s">
        <v>5759</v>
      </c>
      <c r="BK411" s="214"/>
      <c r="BL411" s="214"/>
      <c r="BM411" s="214"/>
      <c r="BN411" s="214"/>
      <c r="BO411" s="214"/>
      <c r="BP411" s="214"/>
      <c r="BQ411" s="214"/>
      <c r="BR411" s="214"/>
      <c r="BS411" s="214"/>
      <c r="BT411" s="214"/>
      <c r="BU411" s="214"/>
      <c r="BV411" s="214"/>
      <c r="BW411" s="213"/>
      <c r="BX411" s="213"/>
      <c r="BY411" s="213"/>
      <c r="BZ411" s="225"/>
      <c r="CA411" s="225"/>
      <c r="CB411" s="225"/>
      <c r="CC411" s="225"/>
      <c r="CD411" s="225"/>
      <c r="CE411" s="225"/>
      <c r="CF411" s="225"/>
      <c r="CG411" s="225"/>
      <c r="CH411" s="225"/>
      <c r="CI411" s="225"/>
      <c r="CJ411" s="225"/>
      <c r="CK411" s="225"/>
      <c r="CL411" s="225"/>
      <c r="CM411" s="225"/>
      <c r="CN411" s="225"/>
      <c r="CO411" s="225"/>
      <c r="CP411" s="225"/>
      <c r="CQ411" s="225"/>
      <c r="CR411" s="225"/>
      <c r="CS411" s="221" t="s">
        <v>5760</v>
      </c>
      <c r="CT411" s="225"/>
      <c r="CU411" s="225"/>
      <c r="CV411" s="225"/>
      <c r="CW411" s="225"/>
      <c r="CX411" s="225"/>
      <c r="CY411" s="225"/>
      <c r="CZ411" s="225"/>
      <c r="DA411" s="225"/>
      <c r="DB411" s="225"/>
      <c r="DC411" s="225"/>
      <c r="DD411" s="225"/>
      <c r="DE411" s="225"/>
    </row>
    <row r="412" spans="38:109" hidden="1">
      <c r="AL412" s="219" t="str">
        <f t="shared" si="13"/>
        <v/>
      </c>
      <c r="AM412" s="219" t="str">
        <f t="shared" si="12"/>
        <v/>
      </c>
      <c r="AN412"/>
      <c r="AO412" s="213"/>
      <c r="AP412" s="206">
        <v>410</v>
      </c>
      <c r="AQ412" s="214"/>
      <c r="AR412" s="214"/>
      <c r="AS412" s="214"/>
      <c r="AT412" s="214"/>
      <c r="AU412" s="214"/>
      <c r="AV412" s="214"/>
      <c r="AW412" s="214"/>
      <c r="AX412" s="214"/>
      <c r="AY412" s="214"/>
      <c r="AZ412" s="214"/>
      <c r="BA412" s="214"/>
      <c r="BB412" s="214"/>
      <c r="BC412" s="214"/>
      <c r="BD412" s="214"/>
      <c r="BE412" s="214"/>
      <c r="BF412" s="214"/>
      <c r="BG412" s="214"/>
      <c r="BH412" s="214"/>
      <c r="BI412" s="214"/>
      <c r="BJ412" s="210" t="s">
        <v>5761</v>
      </c>
      <c r="BK412" s="214"/>
      <c r="BL412" s="214"/>
      <c r="BM412" s="214"/>
      <c r="BN412" s="214"/>
      <c r="BO412" s="214"/>
      <c r="BP412" s="214"/>
      <c r="BQ412" s="214"/>
      <c r="BR412" s="214"/>
      <c r="BS412" s="214"/>
      <c r="BT412" s="214"/>
      <c r="BU412" s="214"/>
      <c r="BV412" s="214"/>
      <c r="BW412" s="213"/>
      <c r="BX412" s="213"/>
      <c r="BY412" s="213"/>
      <c r="BZ412" s="225"/>
      <c r="CA412" s="225"/>
      <c r="CB412" s="225"/>
      <c r="CC412" s="225"/>
      <c r="CD412" s="225"/>
      <c r="CE412" s="225"/>
      <c r="CF412" s="225"/>
      <c r="CG412" s="225"/>
      <c r="CH412" s="225"/>
      <c r="CI412" s="225"/>
      <c r="CJ412" s="225"/>
      <c r="CK412" s="225"/>
      <c r="CL412" s="225"/>
      <c r="CM412" s="225"/>
      <c r="CN412" s="225"/>
      <c r="CO412" s="225"/>
      <c r="CP412" s="225"/>
      <c r="CQ412" s="225"/>
      <c r="CR412" s="225"/>
      <c r="CS412" s="221" t="s">
        <v>5762</v>
      </c>
      <c r="CT412" s="225"/>
      <c r="CU412" s="225"/>
      <c r="CV412" s="225"/>
      <c r="CW412" s="225"/>
      <c r="CX412" s="225"/>
      <c r="CY412" s="225"/>
      <c r="CZ412" s="225"/>
      <c r="DA412" s="225"/>
      <c r="DB412" s="225"/>
      <c r="DC412" s="225"/>
      <c r="DD412" s="225"/>
      <c r="DE412" s="225"/>
    </row>
    <row r="413" spans="38:109" hidden="1">
      <c r="AL413" s="219" t="str">
        <f t="shared" si="13"/>
        <v/>
      </c>
      <c r="AM413" s="219" t="str">
        <f t="shared" si="12"/>
        <v/>
      </c>
      <c r="AN413"/>
      <c r="AO413" s="213"/>
      <c r="AP413" s="206">
        <v>411</v>
      </c>
      <c r="AQ413" s="214"/>
      <c r="AR413" s="214"/>
      <c r="AS413" s="214"/>
      <c r="AT413" s="214"/>
      <c r="AU413" s="214"/>
      <c r="AV413" s="214"/>
      <c r="AW413" s="214"/>
      <c r="AX413" s="214"/>
      <c r="AY413" s="214"/>
      <c r="AZ413" s="214"/>
      <c r="BA413" s="214"/>
      <c r="BB413" s="214"/>
      <c r="BC413" s="214"/>
      <c r="BD413" s="214"/>
      <c r="BE413" s="214"/>
      <c r="BF413" s="214"/>
      <c r="BG413" s="214"/>
      <c r="BH413" s="214"/>
      <c r="BI413" s="214"/>
      <c r="BJ413" s="210" t="s">
        <v>5763</v>
      </c>
      <c r="BK413" s="214"/>
      <c r="BL413" s="214"/>
      <c r="BM413" s="214"/>
      <c r="BN413" s="214"/>
      <c r="BO413" s="214"/>
      <c r="BP413" s="214"/>
      <c r="BQ413" s="214"/>
      <c r="BR413" s="214"/>
      <c r="BS413" s="214"/>
      <c r="BT413" s="214"/>
      <c r="BU413" s="214"/>
      <c r="BV413" s="214"/>
      <c r="BW413" s="213"/>
      <c r="BX413" s="213"/>
      <c r="BY413" s="213"/>
      <c r="BZ413" s="225"/>
      <c r="CA413" s="225"/>
      <c r="CB413" s="225"/>
      <c r="CC413" s="225"/>
      <c r="CD413" s="225"/>
      <c r="CE413" s="225"/>
      <c r="CF413" s="225"/>
      <c r="CG413" s="225"/>
      <c r="CH413" s="225"/>
      <c r="CI413" s="225"/>
      <c r="CJ413" s="225"/>
      <c r="CK413" s="225"/>
      <c r="CL413" s="225"/>
      <c r="CM413" s="225"/>
      <c r="CN413" s="225"/>
      <c r="CO413" s="225"/>
      <c r="CP413" s="225"/>
      <c r="CQ413" s="225"/>
      <c r="CR413" s="225"/>
      <c r="CS413" s="221" t="s">
        <v>5764</v>
      </c>
      <c r="CT413" s="225"/>
      <c r="CU413" s="225"/>
      <c r="CV413" s="225"/>
      <c r="CW413" s="225"/>
      <c r="CX413" s="225"/>
      <c r="CY413" s="225"/>
      <c r="CZ413" s="225"/>
      <c r="DA413" s="225"/>
      <c r="DB413" s="225"/>
      <c r="DC413" s="225"/>
      <c r="DD413" s="225"/>
      <c r="DE413" s="225"/>
    </row>
    <row r="414" spans="38:109" hidden="1">
      <c r="AL414" s="219" t="str">
        <f t="shared" si="13"/>
        <v/>
      </c>
      <c r="AM414" s="219" t="str">
        <f t="shared" si="12"/>
        <v/>
      </c>
      <c r="AN414"/>
      <c r="AO414" s="213"/>
      <c r="AP414" s="206">
        <v>412</v>
      </c>
      <c r="AQ414" s="214"/>
      <c r="AR414" s="214"/>
      <c r="AS414" s="214"/>
      <c r="AT414" s="214"/>
      <c r="AU414" s="214"/>
      <c r="AV414" s="214"/>
      <c r="AW414" s="214"/>
      <c r="AX414" s="214"/>
      <c r="AY414" s="214"/>
      <c r="AZ414" s="214"/>
      <c r="BA414" s="214"/>
      <c r="BB414" s="214"/>
      <c r="BC414" s="214"/>
      <c r="BD414" s="214"/>
      <c r="BE414" s="214"/>
      <c r="BF414" s="214"/>
      <c r="BG414" s="214"/>
      <c r="BH414" s="214"/>
      <c r="BI414" s="214"/>
      <c r="BJ414" s="210" t="s">
        <v>5765</v>
      </c>
      <c r="BK414" s="214"/>
      <c r="BL414" s="214"/>
      <c r="BM414" s="214"/>
      <c r="BN414" s="214"/>
      <c r="BO414" s="214"/>
      <c r="BP414" s="214"/>
      <c r="BQ414" s="214"/>
      <c r="BR414" s="214"/>
      <c r="BS414" s="214"/>
      <c r="BT414" s="214"/>
      <c r="BU414" s="214"/>
      <c r="BV414" s="214"/>
      <c r="BW414" s="213"/>
      <c r="BX414" s="213"/>
      <c r="BY414" s="213"/>
      <c r="BZ414" s="225"/>
      <c r="CA414" s="225"/>
      <c r="CB414" s="225"/>
      <c r="CC414" s="225"/>
      <c r="CD414" s="225"/>
      <c r="CE414" s="225"/>
      <c r="CF414" s="225"/>
      <c r="CG414" s="225"/>
      <c r="CH414" s="225"/>
      <c r="CI414" s="225"/>
      <c r="CJ414" s="225"/>
      <c r="CK414" s="225"/>
      <c r="CL414" s="225"/>
      <c r="CM414" s="225"/>
      <c r="CN414" s="225"/>
      <c r="CO414" s="225"/>
      <c r="CP414" s="225"/>
      <c r="CQ414" s="225"/>
      <c r="CR414" s="225"/>
      <c r="CS414" s="221" t="s">
        <v>5766</v>
      </c>
      <c r="CT414" s="225"/>
      <c r="CU414" s="225"/>
      <c r="CV414" s="225"/>
      <c r="CW414" s="225"/>
      <c r="CX414" s="225"/>
      <c r="CY414" s="225"/>
      <c r="CZ414" s="225"/>
      <c r="DA414" s="225"/>
      <c r="DB414" s="225"/>
      <c r="DC414" s="225"/>
      <c r="DD414" s="225"/>
      <c r="DE414" s="225"/>
    </row>
    <row r="415" spans="38:109" hidden="1">
      <c r="AL415" s="219" t="str">
        <f t="shared" si="13"/>
        <v/>
      </c>
      <c r="AM415" s="219" t="str">
        <f t="shared" si="12"/>
        <v/>
      </c>
      <c r="AN415"/>
      <c r="AO415" s="213"/>
      <c r="AP415" s="206">
        <v>413</v>
      </c>
      <c r="AQ415" s="214"/>
      <c r="AR415" s="214"/>
      <c r="AS415" s="214"/>
      <c r="AT415" s="214"/>
      <c r="AU415" s="214"/>
      <c r="AV415" s="214"/>
      <c r="AW415" s="214"/>
      <c r="AX415" s="214"/>
      <c r="AY415" s="214"/>
      <c r="AZ415" s="214"/>
      <c r="BA415" s="214"/>
      <c r="BB415" s="214"/>
      <c r="BC415" s="214"/>
      <c r="BD415" s="214"/>
      <c r="BE415" s="214"/>
      <c r="BF415" s="214"/>
      <c r="BG415" s="214"/>
      <c r="BH415" s="214"/>
      <c r="BI415" s="214"/>
      <c r="BJ415" s="210" t="s">
        <v>5767</v>
      </c>
      <c r="BK415" s="214"/>
      <c r="BL415" s="214"/>
      <c r="BM415" s="214"/>
      <c r="BN415" s="214"/>
      <c r="BO415" s="214"/>
      <c r="BP415" s="214"/>
      <c r="BQ415" s="214"/>
      <c r="BR415" s="214"/>
      <c r="BS415" s="214"/>
      <c r="BT415" s="214"/>
      <c r="BU415" s="214"/>
      <c r="BV415" s="214"/>
      <c r="BW415" s="213"/>
      <c r="BX415" s="213"/>
      <c r="BY415" s="213"/>
      <c r="BZ415" s="225"/>
      <c r="CA415" s="225"/>
      <c r="CB415" s="225"/>
      <c r="CC415" s="225"/>
      <c r="CD415" s="225"/>
      <c r="CE415" s="225"/>
      <c r="CF415" s="225"/>
      <c r="CG415" s="225"/>
      <c r="CH415" s="225"/>
      <c r="CI415" s="225"/>
      <c r="CJ415" s="225"/>
      <c r="CK415" s="225"/>
      <c r="CL415" s="225"/>
      <c r="CM415" s="225"/>
      <c r="CN415" s="225"/>
      <c r="CO415" s="225"/>
      <c r="CP415" s="225"/>
      <c r="CQ415" s="225"/>
      <c r="CR415" s="225"/>
      <c r="CS415" s="221" t="s">
        <v>5768</v>
      </c>
      <c r="CT415" s="225"/>
      <c r="CU415" s="225"/>
      <c r="CV415" s="225"/>
      <c r="CW415" s="225"/>
      <c r="CX415" s="225"/>
      <c r="CY415" s="225"/>
      <c r="CZ415" s="225"/>
      <c r="DA415" s="225"/>
      <c r="DB415" s="225"/>
      <c r="DC415" s="225"/>
      <c r="DD415" s="225"/>
      <c r="DE415" s="225"/>
    </row>
    <row r="416" spans="38:109" hidden="1">
      <c r="AL416" s="219" t="str">
        <f t="shared" si="13"/>
        <v/>
      </c>
      <c r="AM416" s="219" t="str">
        <f t="shared" si="12"/>
        <v/>
      </c>
      <c r="AN416"/>
      <c r="AO416" s="213"/>
      <c r="AP416" s="206">
        <v>414</v>
      </c>
      <c r="AQ416" s="214"/>
      <c r="AR416" s="214"/>
      <c r="AS416" s="214"/>
      <c r="AT416" s="214"/>
      <c r="AU416" s="214"/>
      <c r="AV416" s="214"/>
      <c r="AW416" s="214"/>
      <c r="AX416" s="214"/>
      <c r="AY416" s="214"/>
      <c r="AZ416" s="214"/>
      <c r="BA416" s="214"/>
      <c r="BB416" s="214"/>
      <c r="BC416" s="214"/>
      <c r="BD416" s="214"/>
      <c r="BE416" s="214"/>
      <c r="BF416" s="214"/>
      <c r="BG416" s="214"/>
      <c r="BH416" s="214"/>
      <c r="BI416" s="214"/>
      <c r="BJ416" s="210" t="s">
        <v>5769</v>
      </c>
      <c r="BK416" s="214"/>
      <c r="BL416" s="214"/>
      <c r="BM416" s="214"/>
      <c r="BN416" s="214"/>
      <c r="BO416" s="214"/>
      <c r="BP416" s="214"/>
      <c r="BQ416" s="214"/>
      <c r="BR416" s="214"/>
      <c r="BS416" s="214"/>
      <c r="BT416" s="214"/>
      <c r="BU416" s="214"/>
      <c r="BV416" s="214"/>
      <c r="BW416" s="213"/>
      <c r="BX416" s="213"/>
      <c r="BY416" s="213"/>
      <c r="BZ416" s="225"/>
      <c r="CA416" s="225"/>
      <c r="CB416" s="225"/>
      <c r="CC416" s="225"/>
      <c r="CD416" s="225"/>
      <c r="CE416" s="225"/>
      <c r="CF416" s="225"/>
      <c r="CG416" s="225"/>
      <c r="CH416" s="225"/>
      <c r="CI416" s="225"/>
      <c r="CJ416" s="225"/>
      <c r="CK416" s="225"/>
      <c r="CL416" s="225"/>
      <c r="CM416" s="225"/>
      <c r="CN416" s="225"/>
      <c r="CO416" s="225"/>
      <c r="CP416" s="225"/>
      <c r="CQ416" s="225"/>
      <c r="CR416" s="225"/>
      <c r="CS416" s="221" t="s">
        <v>5770</v>
      </c>
      <c r="CT416" s="225"/>
      <c r="CU416" s="225"/>
      <c r="CV416" s="225"/>
      <c r="CW416" s="225"/>
      <c r="CX416" s="225"/>
      <c r="CY416" s="225"/>
      <c r="CZ416" s="225"/>
      <c r="DA416" s="225"/>
      <c r="DB416" s="225"/>
      <c r="DC416" s="225"/>
      <c r="DD416" s="225"/>
      <c r="DE416" s="225"/>
    </row>
    <row r="417" spans="38:109" hidden="1">
      <c r="AL417" s="219" t="str">
        <f t="shared" si="13"/>
        <v/>
      </c>
      <c r="AM417" s="219" t="str">
        <f t="shared" si="12"/>
        <v/>
      </c>
      <c r="AN417"/>
      <c r="AO417" s="213"/>
      <c r="AP417" s="206">
        <v>415</v>
      </c>
      <c r="AQ417" s="214"/>
      <c r="AR417" s="214"/>
      <c r="AS417" s="214"/>
      <c r="AT417" s="214"/>
      <c r="AU417" s="214"/>
      <c r="AV417" s="214"/>
      <c r="AW417" s="214"/>
      <c r="AX417" s="214"/>
      <c r="AY417" s="214"/>
      <c r="AZ417" s="214"/>
      <c r="BA417" s="214"/>
      <c r="BB417" s="214"/>
      <c r="BC417" s="214"/>
      <c r="BD417" s="214"/>
      <c r="BE417" s="214"/>
      <c r="BF417" s="214"/>
      <c r="BG417" s="214"/>
      <c r="BH417" s="214"/>
      <c r="BI417" s="214"/>
      <c r="BJ417" s="210" t="s">
        <v>5771</v>
      </c>
      <c r="BK417" s="214"/>
      <c r="BL417" s="214"/>
      <c r="BM417" s="214"/>
      <c r="BN417" s="214"/>
      <c r="BO417" s="214"/>
      <c r="BP417" s="214"/>
      <c r="BQ417" s="214"/>
      <c r="BR417" s="214"/>
      <c r="BS417" s="214"/>
      <c r="BT417" s="214"/>
      <c r="BU417" s="214"/>
      <c r="BV417" s="214"/>
      <c r="BW417" s="213"/>
      <c r="BX417" s="213"/>
      <c r="BY417" s="213"/>
      <c r="BZ417" s="225"/>
      <c r="CA417" s="225"/>
      <c r="CB417" s="225"/>
      <c r="CC417" s="225"/>
      <c r="CD417" s="225"/>
      <c r="CE417" s="225"/>
      <c r="CF417" s="225"/>
      <c r="CG417" s="225"/>
      <c r="CH417" s="225"/>
      <c r="CI417" s="225"/>
      <c r="CJ417" s="225"/>
      <c r="CK417" s="225"/>
      <c r="CL417" s="225"/>
      <c r="CM417" s="225"/>
      <c r="CN417" s="225"/>
      <c r="CO417" s="225"/>
      <c r="CP417" s="225"/>
      <c r="CQ417" s="225"/>
      <c r="CR417" s="225"/>
      <c r="CS417" s="221" t="s">
        <v>5772</v>
      </c>
      <c r="CT417" s="225"/>
      <c r="CU417" s="225"/>
      <c r="CV417" s="225"/>
      <c r="CW417" s="225"/>
      <c r="CX417" s="225"/>
      <c r="CY417" s="225"/>
      <c r="CZ417" s="225"/>
      <c r="DA417" s="225"/>
      <c r="DB417" s="225"/>
      <c r="DC417" s="225"/>
      <c r="DD417" s="225"/>
      <c r="DE417" s="225"/>
    </row>
    <row r="418" spans="38:109" hidden="1">
      <c r="AL418" s="219" t="str">
        <f t="shared" si="13"/>
        <v/>
      </c>
      <c r="AM418" s="219" t="str">
        <f t="shared" si="12"/>
        <v/>
      </c>
      <c r="AN418"/>
      <c r="AO418" s="213"/>
      <c r="AP418" s="206">
        <v>416</v>
      </c>
      <c r="AQ418" s="214"/>
      <c r="AR418" s="214"/>
      <c r="AS418" s="214"/>
      <c r="AT418" s="214"/>
      <c r="AU418" s="214"/>
      <c r="AV418" s="214"/>
      <c r="AW418" s="214"/>
      <c r="AX418" s="214"/>
      <c r="AY418" s="214"/>
      <c r="AZ418" s="214"/>
      <c r="BA418" s="214"/>
      <c r="BB418" s="214"/>
      <c r="BC418" s="214"/>
      <c r="BD418" s="214"/>
      <c r="BE418" s="214"/>
      <c r="BF418" s="214"/>
      <c r="BG418" s="214"/>
      <c r="BH418" s="214"/>
      <c r="BI418" s="214"/>
      <c r="BJ418" s="210" t="s">
        <v>5773</v>
      </c>
      <c r="BK418" s="214"/>
      <c r="BL418" s="214"/>
      <c r="BM418" s="214"/>
      <c r="BN418" s="214"/>
      <c r="BO418" s="214"/>
      <c r="BP418" s="214"/>
      <c r="BQ418" s="214"/>
      <c r="BR418" s="214"/>
      <c r="BS418" s="214"/>
      <c r="BT418" s="214"/>
      <c r="BU418" s="214"/>
      <c r="BV418" s="214"/>
      <c r="BW418" s="213"/>
      <c r="BX418" s="213"/>
      <c r="BY418" s="213"/>
      <c r="BZ418" s="225"/>
      <c r="CA418" s="225"/>
      <c r="CB418" s="225"/>
      <c r="CC418" s="225"/>
      <c r="CD418" s="225"/>
      <c r="CE418" s="225"/>
      <c r="CF418" s="225"/>
      <c r="CG418" s="225"/>
      <c r="CH418" s="225"/>
      <c r="CI418" s="225"/>
      <c r="CJ418" s="225"/>
      <c r="CK418" s="225"/>
      <c r="CL418" s="225"/>
      <c r="CM418" s="225"/>
      <c r="CN418" s="225"/>
      <c r="CO418" s="225"/>
      <c r="CP418" s="225"/>
      <c r="CQ418" s="225"/>
      <c r="CR418" s="225"/>
      <c r="CS418" s="221" t="s">
        <v>5774</v>
      </c>
      <c r="CT418" s="225"/>
      <c r="CU418" s="225"/>
      <c r="CV418" s="225"/>
      <c r="CW418" s="225"/>
      <c r="CX418" s="225"/>
      <c r="CY418" s="225"/>
      <c r="CZ418" s="225"/>
      <c r="DA418" s="225"/>
      <c r="DB418" s="225"/>
      <c r="DC418" s="225"/>
      <c r="DD418" s="225"/>
      <c r="DE418" s="225"/>
    </row>
    <row r="419" spans="38:109" hidden="1">
      <c r="AL419" s="219" t="str">
        <f t="shared" si="13"/>
        <v/>
      </c>
      <c r="AM419" s="219" t="str">
        <f t="shared" si="12"/>
        <v/>
      </c>
      <c r="AN419"/>
      <c r="AO419" s="213"/>
      <c r="AP419" s="206">
        <v>417</v>
      </c>
      <c r="AQ419" s="214"/>
      <c r="AR419" s="214"/>
      <c r="AS419" s="214"/>
      <c r="AT419" s="214"/>
      <c r="AU419" s="214"/>
      <c r="AV419" s="214"/>
      <c r="AW419" s="214"/>
      <c r="AX419" s="214"/>
      <c r="AY419" s="214"/>
      <c r="AZ419" s="214"/>
      <c r="BA419" s="214"/>
      <c r="BB419" s="214"/>
      <c r="BC419" s="214"/>
      <c r="BD419" s="214"/>
      <c r="BE419" s="214"/>
      <c r="BF419" s="214"/>
      <c r="BG419" s="214"/>
      <c r="BH419" s="214"/>
      <c r="BI419" s="214"/>
      <c r="BJ419" s="210" t="s">
        <v>5775</v>
      </c>
      <c r="BK419" s="214"/>
      <c r="BL419" s="214"/>
      <c r="BM419" s="214"/>
      <c r="BN419" s="214"/>
      <c r="BO419" s="214"/>
      <c r="BP419" s="214"/>
      <c r="BQ419" s="214"/>
      <c r="BR419" s="214"/>
      <c r="BS419" s="214"/>
      <c r="BT419" s="214"/>
      <c r="BU419" s="214"/>
      <c r="BV419" s="214"/>
      <c r="BW419" s="213"/>
      <c r="BX419" s="213"/>
      <c r="BY419" s="213"/>
      <c r="BZ419" s="225"/>
      <c r="CA419" s="225"/>
      <c r="CB419" s="225"/>
      <c r="CC419" s="225"/>
      <c r="CD419" s="225"/>
      <c r="CE419" s="225"/>
      <c r="CF419" s="225"/>
      <c r="CG419" s="225"/>
      <c r="CH419" s="225"/>
      <c r="CI419" s="225"/>
      <c r="CJ419" s="225"/>
      <c r="CK419" s="225"/>
      <c r="CL419" s="225"/>
      <c r="CM419" s="225"/>
      <c r="CN419" s="225"/>
      <c r="CO419" s="225"/>
      <c r="CP419" s="225"/>
      <c r="CQ419" s="225"/>
      <c r="CR419" s="225"/>
      <c r="CS419" s="221" t="s">
        <v>5776</v>
      </c>
      <c r="CT419" s="225"/>
      <c r="CU419" s="225"/>
      <c r="CV419" s="225"/>
      <c r="CW419" s="225"/>
      <c r="CX419" s="225"/>
      <c r="CY419" s="225"/>
      <c r="CZ419" s="225"/>
      <c r="DA419" s="225"/>
      <c r="DB419" s="225"/>
      <c r="DC419" s="225"/>
      <c r="DD419" s="225"/>
      <c r="DE419" s="225"/>
    </row>
    <row r="420" spans="38:109" hidden="1">
      <c r="AL420" s="219" t="str">
        <f t="shared" si="13"/>
        <v/>
      </c>
      <c r="AM420" s="219" t="str">
        <f t="shared" si="12"/>
        <v/>
      </c>
      <c r="AN420"/>
      <c r="AO420" s="213"/>
      <c r="AP420" s="206">
        <v>418</v>
      </c>
      <c r="AQ420" s="214"/>
      <c r="AR420" s="214"/>
      <c r="AS420" s="214"/>
      <c r="AT420" s="214"/>
      <c r="AU420" s="214"/>
      <c r="AV420" s="214"/>
      <c r="AW420" s="214"/>
      <c r="AX420" s="214"/>
      <c r="AY420" s="214"/>
      <c r="AZ420" s="214"/>
      <c r="BA420" s="214"/>
      <c r="BB420" s="214"/>
      <c r="BC420" s="214"/>
      <c r="BD420" s="214"/>
      <c r="BE420" s="214"/>
      <c r="BF420" s="214"/>
      <c r="BG420" s="214"/>
      <c r="BH420" s="214"/>
      <c r="BI420" s="214"/>
      <c r="BJ420" s="210" t="s">
        <v>5777</v>
      </c>
      <c r="BK420" s="214"/>
      <c r="BL420" s="214"/>
      <c r="BM420" s="214"/>
      <c r="BN420" s="214"/>
      <c r="BO420" s="214"/>
      <c r="BP420" s="214"/>
      <c r="BQ420" s="214"/>
      <c r="BR420" s="214"/>
      <c r="BS420" s="214"/>
      <c r="BT420" s="214"/>
      <c r="BU420" s="214"/>
      <c r="BV420" s="214"/>
      <c r="BW420" s="213"/>
      <c r="BX420" s="213"/>
      <c r="BY420" s="213"/>
      <c r="BZ420" s="225"/>
      <c r="CA420" s="225"/>
      <c r="CB420" s="225"/>
      <c r="CC420" s="225"/>
      <c r="CD420" s="225"/>
      <c r="CE420" s="225"/>
      <c r="CF420" s="225"/>
      <c r="CG420" s="225"/>
      <c r="CH420" s="225"/>
      <c r="CI420" s="225"/>
      <c r="CJ420" s="225"/>
      <c r="CK420" s="225"/>
      <c r="CL420" s="225"/>
      <c r="CM420" s="225"/>
      <c r="CN420" s="225"/>
      <c r="CO420" s="225"/>
      <c r="CP420" s="225"/>
      <c r="CQ420" s="225"/>
      <c r="CR420" s="225"/>
      <c r="CS420" s="221" t="s">
        <v>5778</v>
      </c>
      <c r="CT420" s="225"/>
      <c r="CU420" s="225"/>
      <c r="CV420" s="225"/>
      <c r="CW420" s="225"/>
      <c r="CX420" s="225"/>
      <c r="CY420" s="225"/>
      <c r="CZ420" s="225"/>
      <c r="DA420" s="225"/>
      <c r="DB420" s="225"/>
      <c r="DC420" s="225"/>
      <c r="DD420" s="225"/>
      <c r="DE420" s="225"/>
    </row>
    <row r="421" spans="38:109" hidden="1">
      <c r="AL421" s="219" t="str">
        <f t="shared" si="13"/>
        <v/>
      </c>
      <c r="AM421" s="219" t="str">
        <f t="shared" si="12"/>
        <v/>
      </c>
      <c r="AN421"/>
      <c r="AO421" s="213"/>
      <c r="AP421" s="206">
        <v>419</v>
      </c>
      <c r="AQ421" s="214"/>
      <c r="AR421" s="214"/>
      <c r="AS421" s="214"/>
      <c r="AT421" s="214"/>
      <c r="AU421" s="214"/>
      <c r="AV421" s="214"/>
      <c r="AW421" s="214"/>
      <c r="AX421" s="214"/>
      <c r="AY421" s="214"/>
      <c r="AZ421" s="214"/>
      <c r="BA421" s="214"/>
      <c r="BB421" s="214"/>
      <c r="BC421" s="214"/>
      <c r="BD421" s="214"/>
      <c r="BE421" s="214"/>
      <c r="BF421" s="214"/>
      <c r="BG421" s="214"/>
      <c r="BH421" s="214"/>
      <c r="BI421" s="214"/>
      <c r="BJ421" s="210" t="s">
        <v>5779</v>
      </c>
      <c r="BK421" s="214"/>
      <c r="BL421" s="214"/>
      <c r="BM421" s="214"/>
      <c r="BN421" s="214"/>
      <c r="BO421" s="214"/>
      <c r="BP421" s="214"/>
      <c r="BQ421" s="214"/>
      <c r="BR421" s="214"/>
      <c r="BS421" s="214"/>
      <c r="BT421" s="214"/>
      <c r="BU421" s="214"/>
      <c r="BV421" s="214"/>
      <c r="BW421" s="213"/>
      <c r="BX421" s="213"/>
      <c r="BY421" s="213"/>
      <c r="BZ421" s="225"/>
      <c r="CA421" s="225"/>
      <c r="CB421" s="225"/>
      <c r="CC421" s="225"/>
      <c r="CD421" s="225"/>
      <c r="CE421" s="225"/>
      <c r="CF421" s="225"/>
      <c r="CG421" s="225"/>
      <c r="CH421" s="225"/>
      <c r="CI421" s="225"/>
      <c r="CJ421" s="225"/>
      <c r="CK421" s="225"/>
      <c r="CL421" s="225"/>
      <c r="CM421" s="225"/>
      <c r="CN421" s="225"/>
      <c r="CO421" s="225"/>
      <c r="CP421" s="225"/>
      <c r="CQ421" s="225"/>
      <c r="CR421" s="225"/>
      <c r="CS421" s="221" t="s">
        <v>5780</v>
      </c>
      <c r="CT421" s="225"/>
      <c r="CU421" s="225"/>
      <c r="CV421" s="225"/>
      <c r="CW421" s="225"/>
      <c r="CX421" s="225"/>
      <c r="CY421" s="225"/>
      <c r="CZ421" s="225"/>
      <c r="DA421" s="225"/>
      <c r="DB421" s="225"/>
      <c r="DC421" s="225"/>
      <c r="DD421" s="225"/>
      <c r="DE421" s="225"/>
    </row>
    <row r="422" spans="38:109" hidden="1">
      <c r="AL422" s="219" t="str">
        <f t="shared" si="13"/>
        <v/>
      </c>
      <c r="AM422" s="219" t="str">
        <f t="shared" si="12"/>
        <v/>
      </c>
      <c r="AN422"/>
      <c r="AO422" s="213"/>
      <c r="AP422" s="206">
        <v>420</v>
      </c>
      <c r="AQ422" s="214"/>
      <c r="AR422" s="214"/>
      <c r="AS422" s="214"/>
      <c r="AT422" s="214"/>
      <c r="AU422" s="214"/>
      <c r="AV422" s="214"/>
      <c r="AW422" s="214"/>
      <c r="AX422" s="214"/>
      <c r="AY422" s="214"/>
      <c r="AZ422" s="214"/>
      <c r="BA422" s="214"/>
      <c r="BB422" s="214"/>
      <c r="BC422" s="214"/>
      <c r="BD422" s="214"/>
      <c r="BE422" s="214"/>
      <c r="BF422" s="214"/>
      <c r="BG422" s="214"/>
      <c r="BH422" s="214"/>
      <c r="BI422" s="214"/>
      <c r="BJ422" s="210" t="s">
        <v>5781</v>
      </c>
      <c r="BK422" s="214"/>
      <c r="BL422" s="214"/>
      <c r="BM422" s="214"/>
      <c r="BN422" s="214"/>
      <c r="BO422" s="214"/>
      <c r="BP422" s="214"/>
      <c r="BQ422" s="214"/>
      <c r="BR422" s="214"/>
      <c r="BS422" s="214"/>
      <c r="BT422" s="214"/>
      <c r="BU422" s="214"/>
      <c r="BV422" s="214"/>
      <c r="BW422" s="213"/>
      <c r="BX422" s="213"/>
      <c r="BY422" s="213"/>
      <c r="BZ422" s="225"/>
      <c r="CA422" s="225"/>
      <c r="CB422" s="225"/>
      <c r="CC422" s="225"/>
      <c r="CD422" s="225"/>
      <c r="CE422" s="225"/>
      <c r="CF422" s="225"/>
      <c r="CG422" s="225"/>
      <c r="CH422" s="225"/>
      <c r="CI422" s="225"/>
      <c r="CJ422" s="225"/>
      <c r="CK422" s="225"/>
      <c r="CL422" s="225"/>
      <c r="CM422" s="225"/>
      <c r="CN422" s="225"/>
      <c r="CO422" s="225"/>
      <c r="CP422" s="225"/>
      <c r="CQ422" s="225"/>
      <c r="CR422" s="225"/>
      <c r="CS422" s="221" t="s">
        <v>5782</v>
      </c>
      <c r="CT422" s="225"/>
      <c r="CU422" s="225"/>
      <c r="CV422" s="225"/>
      <c r="CW422" s="225"/>
      <c r="CX422" s="225"/>
      <c r="CY422" s="225"/>
      <c r="CZ422" s="225"/>
      <c r="DA422" s="225"/>
      <c r="DB422" s="225"/>
      <c r="DC422" s="225"/>
      <c r="DD422" s="225"/>
      <c r="DE422" s="225"/>
    </row>
    <row r="423" spans="38:109" hidden="1">
      <c r="AL423" s="219" t="str">
        <f t="shared" si="13"/>
        <v/>
      </c>
      <c r="AM423" s="219" t="str">
        <f t="shared" si="12"/>
        <v/>
      </c>
      <c r="AN423"/>
      <c r="AO423" s="213"/>
      <c r="AP423" s="206">
        <v>421</v>
      </c>
      <c r="AQ423" s="214"/>
      <c r="AR423" s="214"/>
      <c r="AS423" s="214"/>
      <c r="AT423" s="214"/>
      <c r="AU423" s="214"/>
      <c r="AV423" s="214"/>
      <c r="AW423" s="214"/>
      <c r="AX423" s="214"/>
      <c r="AY423" s="214"/>
      <c r="AZ423" s="214"/>
      <c r="BA423" s="214"/>
      <c r="BB423" s="214"/>
      <c r="BC423" s="214"/>
      <c r="BD423" s="214"/>
      <c r="BE423" s="214"/>
      <c r="BF423" s="214"/>
      <c r="BG423" s="214"/>
      <c r="BH423" s="214"/>
      <c r="BI423" s="214"/>
      <c r="BJ423" s="210" t="s">
        <v>5783</v>
      </c>
      <c r="BK423" s="214"/>
      <c r="BL423" s="214"/>
      <c r="BM423" s="214"/>
      <c r="BN423" s="214"/>
      <c r="BO423" s="214"/>
      <c r="BP423" s="214"/>
      <c r="BQ423" s="214"/>
      <c r="BR423" s="214"/>
      <c r="BS423" s="214"/>
      <c r="BT423" s="214"/>
      <c r="BU423" s="214"/>
      <c r="BV423" s="214"/>
      <c r="BW423" s="213"/>
      <c r="BX423" s="213"/>
      <c r="BY423" s="213"/>
      <c r="BZ423" s="225"/>
      <c r="CA423" s="225"/>
      <c r="CB423" s="225"/>
      <c r="CC423" s="225"/>
      <c r="CD423" s="225"/>
      <c r="CE423" s="225"/>
      <c r="CF423" s="225"/>
      <c r="CG423" s="225"/>
      <c r="CH423" s="225"/>
      <c r="CI423" s="225"/>
      <c r="CJ423" s="225"/>
      <c r="CK423" s="225"/>
      <c r="CL423" s="225"/>
      <c r="CM423" s="225"/>
      <c r="CN423" s="225"/>
      <c r="CO423" s="225"/>
      <c r="CP423" s="225"/>
      <c r="CQ423" s="225"/>
      <c r="CR423" s="225"/>
      <c r="CS423" s="221" t="s">
        <v>5784</v>
      </c>
      <c r="CT423" s="225"/>
      <c r="CU423" s="225"/>
      <c r="CV423" s="225"/>
      <c r="CW423" s="225"/>
      <c r="CX423" s="225"/>
      <c r="CY423" s="225"/>
      <c r="CZ423" s="225"/>
      <c r="DA423" s="225"/>
      <c r="DB423" s="225"/>
      <c r="DC423" s="225"/>
      <c r="DD423" s="225"/>
      <c r="DE423" s="225"/>
    </row>
    <row r="424" spans="38:109" hidden="1">
      <c r="AL424" s="219" t="str">
        <f t="shared" si="13"/>
        <v/>
      </c>
      <c r="AM424" s="219" t="str">
        <f t="shared" si="12"/>
        <v/>
      </c>
      <c r="AN424"/>
      <c r="AO424" s="213"/>
      <c r="AP424" s="206">
        <v>422</v>
      </c>
      <c r="AQ424" s="214"/>
      <c r="AR424" s="214"/>
      <c r="AS424" s="214"/>
      <c r="AT424" s="214"/>
      <c r="AU424" s="214"/>
      <c r="AV424" s="214"/>
      <c r="AW424" s="214"/>
      <c r="AX424" s="214"/>
      <c r="AY424" s="214"/>
      <c r="AZ424" s="214"/>
      <c r="BA424" s="214"/>
      <c r="BB424" s="214"/>
      <c r="BC424" s="214"/>
      <c r="BD424" s="214"/>
      <c r="BE424" s="214"/>
      <c r="BF424" s="214"/>
      <c r="BG424" s="214"/>
      <c r="BH424" s="214"/>
      <c r="BI424" s="214"/>
      <c r="BJ424" s="210" t="s">
        <v>5785</v>
      </c>
      <c r="BK424" s="214"/>
      <c r="BL424" s="214"/>
      <c r="BM424" s="214"/>
      <c r="BN424" s="214"/>
      <c r="BO424" s="214"/>
      <c r="BP424" s="214"/>
      <c r="BQ424" s="214"/>
      <c r="BR424" s="214"/>
      <c r="BS424" s="214"/>
      <c r="BT424" s="214"/>
      <c r="BU424" s="214"/>
      <c r="BV424" s="214"/>
      <c r="BW424" s="213"/>
      <c r="BX424" s="213"/>
      <c r="BY424" s="213"/>
      <c r="BZ424" s="225"/>
      <c r="CA424" s="225"/>
      <c r="CB424" s="225"/>
      <c r="CC424" s="225"/>
      <c r="CD424" s="225"/>
      <c r="CE424" s="225"/>
      <c r="CF424" s="225"/>
      <c r="CG424" s="225"/>
      <c r="CH424" s="225"/>
      <c r="CI424" s="225"/>
      <c r="CJ424" s="225"/>
      <c r="CK424" s="225"/>
      <c r="CL424" s="225"/>
      <c r="CM424" s="225"/>
      <c r="CN424" s="225"/>
      <c r="CO424" s="225"/>
      <c r="CP424" s="225"/>
      <c r="CQ424" s="225"/>
      <c r="CR424" s="225"/>
      <c r="CS424" s="221" t="s">
        <v>5786</v>
      </c>
      <c r="CT424" s="225"/>
      <c r="CU424" s="225"/>
      <c r="CV424" s="225"/>
      <c r="CW424" s="225"/>
      <c r="CX424" s="225"/>
      <c r="CY424" s="225"/>
      <c r="CZ424" s="225"/>
      <c r="DA424" s="225"/>
      <c r="DB424" s="225"/>
      <c r="DC424" s="225"/>
      <c r="DD424" s="225"/>
      <c r="DE424" s="225"/>
    </row>
    <row r="425" spans="38:109" hidden="1">
      <c r="AL425" s="219" t="str">
        <f t="shared" si="13"/>
        <v/>
      </c>
      <c r="AM425" s="219" t="str">
        <f t="shared" si="12"/>
        <v/>
      </c>
      <c r="AN425"/>
      <c r="AO425" s="213"/>
      <c r="AP425" s="206">
        <v>423</v>
      </c>
      <c r="AQ425" s="214"/>
      <c r="AR425" s="214"/>
      <c r="AS425" s="214"/>
      <c r="AT425" s="214"/>
      <c r="AU425" s="214"/>
      <c r="AV425" s="214"/>
      <c r="AW425" s="214"/>
      <c r="AX425" s="214"/>
      <c r="AY425" s="214"/>
      <c r="AZ425" s="214"/>
      <c r="BA425" s="214"/>
      <c r="BB425" s="214"/>
      <c r="BC425" s="214"/>
      <c r="BD425" s="214"/>
      <c r="BE425" s="214"/>
      <c r="BF425" s="214"/>
      <c r="BG425" s="214"/>
      <c r="BH425" s="214"/>
      <c r="BI425" s="214"/>
      <c r="BJ425" s="210" t="s">
        <v>5787</v>
      </c>
      <c r="BK425" s="214"/>
      <c r="BL425" s="214"/>
      <c r="BM425" s="214"/>
      <c r="BN425" s="214"/>
      <c r="BO425" s="214"/>
      <c r="BP425" s="214"/>
      <c r="BQ425" s="214"/>
      <c r="BR425" s="214"/>
      <c r="BS425" s="214"/>
      <c r="BT425" s="214"/>
      <c r="BU425" s="214"/>
      <c r="BV425" s="214"/>
      <c r="BW425" s="213"/>
      <c r="BX425" s="213"/>
      <c r="BY425" s="213"/>
      <c r="BZ425" s="225"/>
      <c r="CA425" s="225"/>
      <c r="CB425" s="225"/>
      <c r="CC425" s="225"/>
      <c r="CD425" s="225"/>
      <c r="CE425" s="225"/>
      <c r="CF425" s="225"/>
      <c r="CG425" s="225"/>
      <c r="CH425" s="225"/>
      <c r="CI425" s="225"/>
      <c r="CJ425" s="225"/>
      <c r="CK425" s="225"/>
      <c r="CL425" s="225"/>
      <c r="CM425" s="225"/>
      <c r="CN425" s="225"/>
      <c r="CO425" s="225"/>
      <c r="CP425" s="225"/>
      <c r="CQ425" s="225"/>
      <c r="CR425" s="225"/>
      <c r="CS425" s="221" t="s">
        <v>5788</v>
      </c>
      <c r="CT425" s="225"/>
      <c r="CU425" s="225"/>
      <c r="CV425" s="225"/>
      <c r="CW425" s="225"/>
      <c r="CX425" s="225"/>
      <c r="CY425" s="225"/>
      <c r="CZ425" s="225"/>
      <c r="DA425" s="225"/>
      <c r="DB425" s="225"/>
      <c r="DC425" s="225"/>
      <c r="DD425" s="225"/>
      <c r="DE425" s="225"/>
    </row>
    <row r="426" spans="38:109" hidden="1">
      <c r="AL426" s="219" t="str">
        <f t="shared" si="13"/>
        <v/>
      </c>
      <c r="AM426" s="219" t="str">
        <f t="shared" si="12"/>
        <v/>
      </c>
      <c r="AN426"/>
      <c r="AO426" s="213"/>
      <c r="AP426" s="206">
        <v>424</v>
      </c>
      <c r="AQ426" s="214"/>
      <c r="AR426" s="214"/>
      <c r="AS426" s="214"/>
      <c r="AT426" s="214"/>
      <c r="AU426" s="214"/>
      <c r="AV426" s="214"/>
      <c r="AW426" s="214"/>
      <c r="AX426" s="214"/>
      <c r="AY426" s="214"/>
      <c r="AZ426" s="214"/>
      <c r="BA426" s="214"/>
      <c r="BB426" s="214"/>
      <c r="BC426" s="214"/>
      <c r="BD426" s="214"/>
      <c r="BE426" s="214"/>
      <c r="BF426" s="214"/>
      <c r="BG426" s="214"/>
      <c r="BH426" s="214"/>
      <c r="BI426" s="214"/>
      <c r="BJ426" s="210" t="s">
        <v>5789</v>
      </c>
      <c r="BK426" s="214"/>
      <c r="BL426" s="214"/>
      <c r="BM426" s="214"/>
      <c r="BN426" s="214"/>
      <c r="BO426" s="214"/>
      <c r="BP426" s="214"/>
      <c r="BQ426" s="214"/>
      <c r="BR426" s="214"/>
      <c r="BS426" s="214"/>
      <c r="BT426" s="214"/>
      <c r="BU426" s="214"/>
      <c r="BV426" s="214"/>
      <c r="BW426" s="213"/>
      <c r="BX426" s="213"/>
      <c r="BY426" s="213"/>
      <c r="BZ426" s="225"/>
      <c r="CA426" s="225"/>
      <c r="CB426" s="225"/>
      <c r="CC426" s="225"/>
      <c r="CD426" s="225"/>
      <c r="CE426" s="225"/>
      <c r="CF426" s="225"/>
      <c r="CG426" s="225"/>
      <c r="CH426" s="225"/>
      <c r="CI426" s="225"/>
      <c r="CJ426" s="225"/>
      <c r="CK426" s="225"/>
      <c r="CL426" s="225"/>
      <c r="CM426" s="225"/>
      <c r="CN426" s="225"/>
      <c r="CO426" s="225"/>
      <c r="CP426" s="225"/>
      <c r="CQ426" s="225"/>
      <c r="CR426" s="225"/>
      <c r="CS426" s="221" t="s">
        <v>5790</v>
      </c>
      <c r="CT426" s="225"/>
      <c r="CU426" s="225"/>
      <c r="CV426" s="225"/>
      <c r="CW426" s="225"/>
      <c r="CX426" s="225"/>
      <c r="CY426" s="225"/>
      <c r="CZ426" s="225"/>
      <c r="DA426" s="225"/>
      <c r="DB426" s="225"/>
      <c r="DC426" s="225"/>
      <c r="DD426" s="225"/>
      <c r="DE426" s="225"/>
    </row>
    <row r="427" spans="38:109" hidden="1">
      <c r="AL427" s="219" t="str">
        <f t="shared" si="13"/>
        <v/>
      </c>
      <c r="AM427" s="219" t="str">
        <f t="shared" si="12"/>
        <v/>
      </c>
      <c r="AN427"/>
      <c r="AO427" s="213"/>
      <c r="AP427" s="206">
        <v>425</v>
      </c>
      <c r="AQ427" s="214"/>
      <c r="AR427" s="214"/>
      <c r="AS427" s="214"/>
      <c r="AT427" s="214"/>
      <c r="AU427" s="214"/>
      <c r="AV427" s="214"/>
      <c r="AW427" s="214"/>
      <c r="AX427" s="214"/>
      <c r="AY427" s="214"/>
      <c r="AZ427" s="214"/>
      <c r="BA427" s="214"/>
      <c r="BB427" s="214"/>
      <c r="BC427" s="214"/>
      <c r="BD427" s="214"/>
      <c r="BE427" s="214"/>
      <c r="BF427" s="214"/>
      <c r="BG427" s="214"/>
      <c r="BH427" s="214"/>
      <c r="BI427" s="214"/>
      <c r="BJ427" s="210" t="s">
        <v>5791</v>
      </c>
      <c r="BK427" s="214"/>
      <c r="BL427" s="214"/>
      <c r="BM427" s="214"/>
      <c r="BN427" s="214"/>
      <c r="BO427" s="214"/>
      <c r="BP427" s="214"/>
      <c r="BQ427" s="214"/>
      <c r="BR427" s="214"/>
      <c r="BS427" s="214"/>
      <c r="BT427" s="214"/>
      <c r="BU427" s="214"/>
      <c r="BV427" s="214"/>
      <c r="BW427" s="213"/>
      <c r="BX427" s="213"/>
      <c r="BY427" s="213"/>
      <c r="BZ427" s="225"/>
      <c r="CA427" s="225"/>
      <c r="CB427" s="225"/>
      <c r="CC427" s="225"/>
      <c r="CD427" s="225"/>
      <c r="CE427" s="225"/>
      <c r="CF427" s="225"/>
      <c r="CG427" s="225"/>
      <c r="CH427" s="225"/>
      <c r="CI427" s="225"/>
      <c r="CJ427" s="225"/>
      <c r="CK427" s="225"/>
      <c r="CL427" s="225"/>
      <c r="CM427" s="225"/>
      <c r="CN427" s="225"/>
      <c r="CO427" s="225"/>
      <c r="CP427" s="225"/>
      <c r="CQ427" s="225"/>
      <c r="CR427" s="225"/>
      <c r="CS427" s="221" t="s">
        <v>5792</v>
      </c>
      <c r="CT427" s="225"/>
      <c r="CU427" s="225"/>
      <c r="CV427" s="225"/>
      <c r="CW427" s="225"/>
      <c r="CX427" s="225"/>
      <c r="CY427" s="225"/>
      <c r="CZ427" s="225"/>
      <c r="DA427" s="225"/>
      <c r="DB427" s="225"/>
      <c r="DC427" s="225"/>
      <c r="DD427" s="225"/>
      <c r="DE427" s="225"/>
    </row>
    <row r="428" spans="38:109" hidden="1">
      <c r="AL428" s="219" t="str">
        <f t="shared" si="13"/>
        <v/>
      </c>
      <c r="AM428" s="219" t="str">
        <f t="shared" si="12"/>
        <v/>
      </c>
      <c r="AN428"/>
      <c r="AO428" s="213"/>
      <c r="AP428" s="206">
        <v>426</v>
      </c>
      <c r="AQ428" s="214"/>
      <c r="AR428" s="214"/>
      <c r="AS428" s="214"/>
      <c r="AT428" s="214"/>
      <c r="AU428" s="214"/>
      <c r="AV428" s="214"/>
      <c r="AW428" s="214"/>
      <c r="AX428" s="214"/>
      <c r="AY428" s="214"/>
      <c r="AZ428" s="214"/>
      <c r="BA428" s="214"/>
      <c r="BB428" s="214"/>
      <c r="BC428" s="214"/>
      <c r="BD428" s="214"/>
      <c r="BE428" s="214"/>
      <c r="BF428" s="214"/>
      <c r="BG428" s="214"/>
      <c r="BH428" s="214"/>
      <c r="BI428" s="214"/>
      <c r="BJ428" s="210" t="s">
        <v>5793</v>
      </c>
      <c r="BK428" s="214"/>
      <c r="BL428" s="214"/>
      <c r="BM428" s="214"/>
      <c r="BN428" s="214"/>
      <c r="BO428" s="214"/>
      <c r="BP428" s="214"/>
      <c r="BQ428" s="214"/>
      <c r="BR428" s="214"/>
      <c r="BS428" s="214"/>
      <c r="BT428" s="214"/>
      <c r="BU428" s="214"/>
      <c r="BV428" s="214"/>
      <c r="BW428" s="213"/>
      <c r="BX428" s="213"/>
      <c r="BY428" s="213"/>
      <c r="BZ428" s="225"/>
      <c r="CA428" s="225"/>
      <c r="CB428" s="225"/>
      <c r="CC428" s="225"/>
      <c r="CD428" s="225"/>
      <c r="CE428" s="225"/>
      <c r="CF428" s="225"/>
      <c r="CG428" s="225"/>
      <c r="CH428" s="225"/>
      <c r="CI428" s="225"/>
      <c r="CJ428" s="225"/>
      <c r="CK428" s="225"/>
      <c r="CL428" s="225"/>
      <c r="CM428" s="225"/>
      <c r="CN428" s="225"/>
      <c r="CO428" s="225"/>
      <c r="CP428" s="225"/>
      <c r="CQ428" s="225"/>
      <c r="CR428" s="225"/>
      <c r="CS428" s="221" t="s">
        <v>5794</v>
      </c>
      <c r="CT428" s="225"/>
      <c r="CU428" s="225"/>
      <c r="CV428" s="225"/>
      <c r="CW428" s="225"/>
      <c r="CX428" s="225"/>
      <c r="CY428" s="225"/>
      <c r="CZ428" s="225"/>
      <c r="DA428" s="225"/>
      <c r="DB428" s="225"/>
      <c r="DC428" s="225"/>
      <c r="DD428" s="225"/>
      <c r="DE428" s="225"/>
    </row>
    <row r="429" spans="38:109" hidden="1">
      <c r="AL429" s="219" t="str">
        <f t="shared" si="13"/>
        <v/>
      </c>
      <c r="AM429" s="219" t="str">
        <f t="shared" si="12"/>
        <v/>
      </c>
      <c r="AN429"/>
      <c r="AO429" s="213"/>
      <c r="AP429" s="206">
        <v>427</v>
      </c>
      <c r="AQ429" s="214"/>
      <c r="AR429" s="214"/>
      <c r="AS429" s="214"/>
      <c r="AT429" s="214"/>
      <c r="AU429" s="214"/>
      <c r="AV429" s="214"/>
      <c r="AW429" s="214"/>
      <c r="AX429" s="214"/>
      <c r="AY429" s="214"/>
      <c r="AZ429" s="214"/>
      <c r="BA429" s="214"/>
      <c r="BB429" s="214"/>
      <c r="BC429" s="214"/>
      <c r="BD429" s="214"/>
      <c r="BE429" s="214"/>
      <c r="BF429" s="214"/>
      <c r="BG429" s="214"/>
      <c r="BH429" s="214"/>
      <c r="BI429" s="214"/>
      <c r="BJ429" s="210" t="s">
        <v>5795</v>
      </c>
      <c r="BK429" s="214"/>
      <c r="BL429" s="214"/>
      <c r="BM429" s="214"/>
      <c r="BN429" s="214"/>
      <c r="BO429" s="214"/>
      <c r="BP429" s="214"/>
      <c r="BQ429" s="214"/>
      <c r="BR429" s="214"/>
      <c r="BS429" s="214"/>
      <c r="BT429" s="214"/>
      <c r="BU429" s="214"/>
      <c r="BV429" s="214"/>
      <c r="BW429" s="213"/>
      <c r="BX429" s="213"/>
      <c r="BY429" s="213"/>
      <c r="BZ429" s="225"/>
      <c r="CA429" s="225"/>
      <c r="CB429" s="225"/>
      <c r="CC429" s="225"/>
      <c r="CD429" s="225"/>
      <c r="CE429" s="225"/>
      <c r="CF429" s="225"/>
      <c r="CG429" s="225"/>
      <c r="CH429" s="225"/>
      <c r="CI429" s="225"/>
      <c r="CJ429" s="225"/>
      <c r="CK429" s="225"/>
      <c r="CL429" s="225"/>
      <c r="CM429" s="225"/>
      <c r="CN429" s="225"/>
      <c r="CO429" s="225"/>
      <c r="CP429" s="225"/>
      <c r="CQ429" s="225"/>
      <c r="CR429" s="225"/>
      <c r="CS429" s="221" t="s">
        <v>5796</v>
      </c>
      <c r="CT429" s="225"/>
      <c r="CU429" s="225"/>
      <c r="CV429" s="225"/>
      <c r="CW429" s="225"/>
      <c r="CX429" s="225"/>
      <c r="CY429" s="225"/>
      <c r="CZ429" s="225"/>
      <c r="DA429" s="225"/>
      <c r="DB429" s="225"/>
      <c r="DC429" s="225"/>
      <c r="DD429" s="225"/>
      <c r="DE429" s="225"/>
    </row>
    <row r="430" spans="38:109" hidden="1">
      <c r="AL430" s="219" t="str">
        <f t="shared" si="13"/>
        <v/>
      </c>
      <c r="AM430" s="219" t="str">
        <f t="shared" si="12"/>
        <v/>
      </c>
      <c r="AN430"/>
      <c r="AO430" s="213"/>
      <c r="AP430" s="206">
        <v>428</v>
      </c>
      <c r="AQ430" s="214"/>
      <c r="AR430" s="214"/>
      <c r="AS430" s="214"/>
      <c r="AT430" s="214"/>
      <c r="AU430" s="214"/>
      <c r="AV430" s="214"/>
      <c r="AW430" s="214"/>
      <c r="AX430" s="214"/>
      <c r="AY430" s="214"/>
      <c r="AZ430" s="214"/>
      <c r="BA430" s="214"/>
      <c r="BB430" s="214"/>
      <c r="BC430" s="214"/>
      <c r="BD430" s="214"/>
      <c r="BE430" s="214"/>
      <c r="BF430" s="214"/>
      <c r="BG430" s="214"/>
      <c r="BH430" s="214"/>
      <c r="BI430" s="214"/>
      <c r="BJ430" s="210" t="s">
        <v>5797</v>
      </c>
      <c r="BK430" s="214"/>
      <c r="BL430" s="214"/>
      <c r="BM430" s="214"/>
      <c r="BN430" s="214"/>
      <c r="BO430" s="214"/>
      <c r="BP430" s="214"/>
      <c r="BQ430" s="214"/>
      <c r="BR430" s="214"/>
      <c r="BS430" s="214"/>
      <c r="BT430" s="214"/>
      <c r="BU430" s="214"/>
      <c r="BV430" s="214"/>
      <c r="BW430" s="213"/>
      <c r="BX430" s="213"/>
      <c r="BY430" s="213"/>
      <c r="BZ430" s="225"/>
      <c r="CA430" s="225"/>
      <c r="CB430" s="225"/>
      <c r="CC430" s="225"/>
      <c r="CD430" s="225"/>
      <c r="CE430" s="225"/>
      <c r="CF430" s="225"/>
      <c r="CG430" s="225"/>
      <c r="CH430" s="225"/>
      <c r="CI430" s="225"/>
      <c r="CJ430" s="225"/>
      <c r="CK430" s="225"/>
      <c r="CL430" s="225"/>
      <c r="CM430" s="225"/>
      <c r="CN430" s="225"/>
      <c r="CO430" s="225"/>
      <c r="CP430" s="225"/>
      <c r="CQ430" s="225"/>
      <c r="CR430" s="225"/>
      <c r="CS430" s="221" t="s">
        <v>5798</v>
      </c>
      <c r="CT430" s="225"/>
      <c r="CU430" s="225"/>
      <c r="CV430" s="225"/>
      <c r="CW430" s="225"/>
      <c r="CX430" s="225"/>
      <c r="CY430" s="225"/>
      <c r="CZ430" s="225"/>
      <c r="DA430" s="225"/>
      <c r="DB430" s="225"/>
      <c r="DC430" s="225"/>
      <c r="DD430" s="225"/>
      <c r="DE430" s="225"/>
    </row>
    <row r="431" spans="38:109" hidden="1">
      <c r="AL431" s="219" t="str">
        <f t="shared" si="13"/>
        <v/>
      </c>
      <c r="AM431" s="219" t="str">
        <f t="shared" si="12"/>
        <v/>
      </c>
      <c r="AN431"/>
      <c r="AO431" s="213"/>
      <c r="AP431" s="206">
        <v>429</v>
      </c>
      <c r="AQ431" s="214"/>
      <c r="AR431" s="214"/>
      <c r="AS431" s="214"/>
      <c r="AT431" s="214"/>
      <c r="AU431" s="214"/>
      <c r="AV431" s="214"/>
      <c r="AW431" s="214"/>
      <c r="AX431" s="214"/>
      <c r="AY431" s="214"/>
      <c r="AZ431" s="214"/>
      <c r="BA431" s="214"/>
      <c r="BB431" s="214"/>
      <c r="BC431" s="214"/>
      <c r="BD431" s="214"/>
      <c r="BE431" s="214"/>
      <c r="BF431" s="214"/>
      <c r="BG431" s="214"/>
      <c r="BH431" s="214"/>
      <c r="BI431" s="214"/>
      <c r="BJ431" s="210" t="s">
        <v>5799</v>
      </c>
      <c r="BK431" s="214"/>
      <c r="BL431" s="214"/>
      <c r="BM431" s="214"/>
      <c r="BN431" s="214"/>
      <c r="BO431" s="214"/>
      <c r="BP431" s="214"/>
      <c r="BQ431" s="214"/>
      <c r="BR431" s="214"/>
      <c r="BS431" s="214"/>
      <c r="BT431" s="214"/>
      <c r="BU431" s="214"/>
      <c r="BV431" s="214"/>
      <c r="BW431" s="213"/>
      <c r="BX431" s="213"/>
      <c r="BY431" s="213"/>
      <c r="BZ431" s="225"/>
      <c r="CA431" s="225"/>
      <c r="CB431" s="225"/>
      <c r="CC431" s="225"/>
      <c r="CD431" s="225"/>
      <c r="CE431" s="225"/>
      <c r="CF431" s="225"/>
      <c r="CG431" s="225"/>
      <c r="CH431" s="225"/>
      <c r="CI431" s="225"/>
      <c r="CJ431" s="225"/>
      <c r="CK431" s="225"/>
      <c r="CL431" s="225"/>
      <c r="CM431" s="225"/>
      <c r="CN431" s="225"/>
      <c r="CO431" s="225"/>
      <c r="CP431" s="225"/>
      <c r="CQ431" s="225"/>
      <c r="CR431" s="225"/>
      <c r="CS431" s="221" t="s">
        <v>5800</v>
      </c>
      <c r="CT431" s="225"/>
      <c r="CU431" s="225"/>
      <c r="CV431" s="225"/>
      <c r="CW431" s="225"/>
      <c r="CX431" s="225"/>
      <c r="CY431" s="225"/>
      <c r="CZ431" s="225"/>
      <c r="DA431" s="225"/>
      <c r="DB431" s="225"/>
      <c r="DC431" s="225"/>
      <c r="DD431" s="225"/>
      <c r="DE431" s="225"/>
    </row>
    <row r="432" spans="38:109" hidden="1">
      <c r="AL432" s="219" t="str">
        <f t="shared" si="13"/>
        <v/>
      </c>
      <c r="AM432" s="219" t="str">
        <f t="shared" si="12"/>
        <v/>
      </c>
      <c r="AN432"/>
      <c r="AO432" s="213"/>
      <c r="AP432" s="206">
        <v>430</v>
      </c>
      <c r="AQ432" s="214"/>
      <c r="AR432" s="214"/>
      <c r="AS432" s="214"/>
      <c r="AT432" s="214"/>
      <c r="AU432" s="214"/>
      <c r="AV432" s="214"/>
      <c r="AW432" s="214"/>
      <c r="AX432" s="214"/>
      <c r="AY432" s="214"/>
      <c r="AZ432" s="214"/>
      <c r="BA432" s="214"/>
      <c r="BB432" s="214"/>
      <c r="BC432" s="214"/>
      <c r="BD432" s="214"/>
      <c r="BE432" s="214"/>
      <c r="BF432" s="214"/>
      <c r="BG432" s="214"/>
      <c r="BH432" s="214"/>
      <c r="BI432" s="214"/>
      <c r="BJ432" s="210" t="s">
        <v>5801</v>
      </c>
      <c r="BK432" s="214"/>
      <c r="BL432" s="214"/>
      <c r="BM432" s="214"/>
      <c r="BN432" s="214"/>
      <c r="BO432" s="214"/>
      <c r="BP432" s="214"/>
      <c r="BQ432" s="214"/>
      <c r="BR432" s="214"/>
      <c r="BS432" s="214"/>
      <c r="BT432" s="214"/>
      <c r="BU432" s="214"/>
      <c r="BV432" s="214"/>
      <c r="BW432" s="213"/>
      <c r="BX432" s="213"/>
      <c r="BY432" s="213"/>
      <c r="BZ432" s="225"/>
      <c r="CA432" s="225"/>
      <c r="CB432" s="225"/>
      <c r="CC432" s="225"/>
      <c r="CD432" s="225"/>
      <c r="CE432" s="225"/>
      <c r="CF432" s="225"/>
      <c r="CG432" s="225"/>
      <c r="CH432" s="225"/>
      <c r="CI432" s="225"/>
      <c r="CJ432" s="225"/>
      <c r="CK432" s="225"/>
      <c r="CL432" s="225"/>
      <c r="CM432" s="225"/>
      <c r="CN432" s="225"/>
      <c r="CO432" s="225"/>
      <c r="CP432" s="225"/>
      <c r="CQ432" s="225"/>
      <c r="CR432" s="225"/>
      <c r="CS432" s="221" t="s">
        <v>5802</v>
      </c>
      <c r="CT432" s="225"/>
      <c r="CU432" s="225"/>
      <c r="CV432" s="225"/>
      <c r="CW432" s="225"/>
      <c r="CX432" s="225"/>
      <c r="CY432" s="225"/>
      <c r="CZ432" s="225"/>
      <c r="DA432" s="225"/>
      <c r="DB432" s="225"/>
      <c r="DC432" s="225"/>
      <c r="DD432" s="225"/>
      <c r="DE432" s="225"/>
    </row>
    <row r="433" spans="38:109" hidden="1">
      <c r="AL433" s="219" t="str">
        <f t="shared" si="13"/>
        <v/>
      </c>
      <c r="AM433" s="219" t="str">
        <f t="shared" si="12"/>
        <v/>
      </c>
      <c r="AN433"/>
      <c r="AO433" s="213"/>
      <c r="AP433" s="206">
        <v>431</v>
      </c>
      <c r="AQ433" s="214"/>
      <c r="AR433" s="214"/>
      <c r="AS433" s="214"/>
      <c r="AT433" s="214"/>
      <c r="AU433" s="214"/>
      <c r="AV433" s="214"/>
      <c r="AW433" s="214"/>
      <c r="AX433" s="214"/>
      <c r="AY433" s="214"/>
      <c r="AZ433" s="214"/>
      <c r="BA433" s="214"/>
      <c r="BB433" s="214"/>
      <c r="BC433" s="214"/>
      <c r="BD433" s="214"/>
      <c r="BE433" s="214"/>
      <c r="BF433" s="214"/>
      <c r="BG433" s="214"/>
      <c r="BH433" s="214"/>
      <c r="BI433" s="214"/>
      <c r="BJ433" s="210" t="s">
        <v>5803</v>
      </c>
      <c r="BK433" s="214"/>
      <c r="BL433" s="214"/>
      <c r="BM433" s="214"/>
      <c r="BN433" s="214"/>
      <c r="BO433" s="214"/>
      <c r="BP433" s="214"/>
      <c r="BQ433" s="214"/>
      <c r="BR433" s="214"/>
      <c r="BS433" s="214"/>
      <c r="BT433" s="214"/>
      <c r="BU433" s="214"/>
      <c r="BV433" s="214"/>
      <c r="BW433" s="213"/>
      <c r="BX433" s="213"/>
      <c r="BY433" s="213"/>
      <c r="BZ433" s="225"/>
      <c r="CA433" s="225"/>
      <c r="CB433" s="225"/>
      <c r="CC433" s="225"/>
      <c r="CD433" s="225"/>
      <c r="CE433" s="225"/>
      <c r="CF433" s="225"/>
      <c r="CG433" s="225"/>
      <c r="CH433" s="225"/>
      <c r="CI433" s="225"/>
      <c r="CJ433" s="225"/>
      <c r="CK433" s="225"/>
      <c r="CL433" s="225"/>
      <c r="CM433" s="225"/>
      <c r="CN433" s="225"/>
      <c r="CO433" s="225"/>
      <c r="CP433" s="225"/>
      <c r="CQ433" s="225"/>
      <c r="CR433" s="225"/>
      <c r="CS433" s="221" t="s">
        <v>5804</v>
      </c>
      <c r="CT433" s="225"/>
      <c r="CU433" s="225"/>
      <c r="CV433" s="225"/>
      <c r="CW433" s="225"/>
      <c r="CX433" s="225"/>
      <c r="CY433" s="225"/>
      <c r="CZ433" s="225"/>
      <c r="DA433" s="225"/>
      <c r="DB433" s="225"/>
      <c r="DC433" s="225"/>
      <c r="DD433" s="225"/>
      <c r="DE433" s="225"/>
    </row>
    <row r="434" spans="38:109" hidden="1">
      <c r="AL434" s="219" t="str">
        <f t="shared" si="13"/>
        <v/>
      </c>
      <c r="AM434" s="219" t="str">
        <f t="shared" si="12"/>
        <v/>
      </c>
      <c r="AN434"/>
      <c r="AO434" s="213"/>
      <c r="AP434" s="206">
        <v>432</v>
      </c>
      <c r="AQ434" s="214"/>
      <c r="AR434" s="214"/>
      <c r="AS434" s="214"/>
      <c r="AT434" s="214"/>
      <c r="AU434" s="214"/>
      <c r="AV434" s="214"/>
      <c r="AW434" s="214"/>
      <c r="AX434" s="214"/>
      <c r="AY434" s="214"/>
      <c r="AZ434" s="214"/>
      <c r="BA434" s="214"/>
      <c r="BB434" s="214"/>
      <c r="BC434" s="214"/>
      <c r="BD434" s="214"/>
      <c r="BE434" s="214"/>
      <c r="BF434" s="214"/>
      <c r="BG434" s="214"/>
      <c r="BH434" s="214"/>
      <c r="BI434" s="214"/>
      <c r="BJ434" s="210" t="s">
        <v>5805</v>
      </c>
      <c r="BK434" s="214"/>
      <c r="BL434" s="214"/>
      <c r="BM434" s="214"/>
      <c r="BN434" s="214"/>
      <c r="BO434" s="214"/>
      <c r="BP434" s="214"/>
      <c r="BQ434" s="214"/>
      <c r="BR434" s="214"/>
      <c r="BS434" s="214"/>
      <c r="BT434" s="214"/>
      <c r="BU434" s="214"/>
      <c r="BV434" s="214"/>
      <c r="BW434" s="213"/>
      <c r="BX434" s="213"/>
      <c r="BY434" s="213"/>
      <c r="BZ434" s="225"/>
      <c r="CA434" s="225"/>
      <c r="CB434" s="225"/>
      <c r="CC434" s="225"/>
      <c r="CD434" s="225"/>
      <c r="CE434" s="225"/>
      <c r="CF434" s="225"/>
      <c r="CG434" s="225"/>
      <c r="CH434" s="225"/>
      <c r="CI434" s="225"/>
      <c r="CJ434" s="225"/>
      <c r="CK434" s="225"/>
      <c r="CL434" s="225"/>
      <c r="CM434" s="225"/>
      <c r="CN434" s="225"/>
      <c r="CO434" s="225"/>
      <c r="CP434" s="225"/>
      <c r="CQ434" s="225"/>
      <c r="CR434" s="225"/>
      <c r="CS434" s="221" t="s">
        <v>5806</v>
      </c>
      <c r="CT434" s="225"/>
      <c r="CU434" s="225"/>
      <c r="CV434" s="225"/>
      <c r="CW434" s="225"/>
      <c r="CX434" s="225"/>
      <c r="CY434" s="225"/>
      <c r="CZ434" s="225"/>
      <c r="DA434" s="225"/>
      <c r="DB434" s="225"/>
      <c r="DC434" s="225"/>
      <c r="DD434" s="225"/>
      <c r="DE434" s="225"/>
    </row>
    <row r="435" spans="38:109" hidden="1">
      <c r="AL435" s="219" t="str">
        <f t="shared" si="13"/>
        <v/>
      </c>
      <c r="AM435" s="219" t="str">
        <f t="shared" si="12"/>
        <v/>
      </c>
      <c r="AN435"/>
      <c r="AO435" s="213"/>
      <c r="AP435" s="206">
        <v>433</v>
      </c>
      <c r="AQ435" s="214"/>
      <c r="AR435" s="214"/>
      <c r="AS435" s="214"/>
      <c r="AT435" s="214"/>
      <c r="AU435" s="214"/>
      <c r="AV435" s="214"/>
      <c r="AW435" s="214"/>
      <c r="AX435" s="214"/>
      <c r="AY435" s="214"/>
      <c r="AZ435" s="214"/>
      <c r="BA435" s="214"/>
      <c r="BB435" s="214"/>
      <c r="BC435" s="214"/>
      <c r="BD435" s="214"/>
      <c r="BE435" s="214"/>
      <c r="BF435" s="214"/>
      <c r="BG435" s="214"/>
      <c r="BH435" s="214"/>
      <c r="BI435" s="214"/>
      <c r="BJ435" s="210" t="s">
        <v>5807</v>
      </c>
      <c r="BK435" s="214"/>
      <c r="BL435" s="214"/>
      <c r="BM435" s="214"/>
      <c r="BN435" s="214"/>
      <c r="BO435" s="214"/>
      <c r="BP435" s="214"/>
      <c r="BQ435" s="214"/>
      <c r="BR435" s="214"/>
      <c r="BS435" s="214"/>
      <c r="BT435" s="214"/>
      <c r="BU435" s="214"/>
      <c r="BV435" s="214"/>
      <c r="BW435" s="213"/>
      <c r="BX435" s="213"/>
      <c r="BY435" s="213"/>
      <c r="BZ435" s="225"/>
      <c r="CA435" s="225"/>
      <c r="CB435" s="225"/>
      <c r="CC435" s="225"/>
      <c r="CD435" s="225"/>
      <c r="CE435" s="225"/>
      <c r="CF435" s="225"/>
      <c r="CG435" s="225"/>
      <c r="CH435" s="225"/>
      <c r="CI435" s="225"/>
      <c r="CJ435" s="225"/>
      <c r="CK435" s="225"/>
      <c r="CL435" s="225"/>
      <c r="CM435" s="225"/>
      <c r="CN435" s="225"/>
      <c r="CO435" s="225"/>
      <c r="CP435" s="225"/>
      <c r="CQ435" s="225"/>
      <c r="CR435" s="225"/>
      <c r="CS435" s="221" t="s">
        <v>5808</v>
      </c>
      <c r="CT435" s="225"/>
      <c r="CU435" s="225"/>
      <c r="CV435" s="225"/>
      <c r="CW435" s="225"/>
      <c r="CX435" s="225"/>
      <c r="CY435" s="225"/>
      <c r="CZ435" s="225"/>
      <c r="DA435" s="225"/>
      <c r="DB435" s="225"/>
      <c r="DC435" s="225"/>
      <c r="DD435" s="225"/>
      <c r="DE435" s="225"/>
    </row>
    <row r="436" spans="38:109" hidden="1">
      <c r="AL436" s="219" t="str">
        <f t="shared" si="13"/>
        <v/>
      </c>
      <c r="AM436" s="219" t="str">
        <f t="shared" si="12"/>
        <v/>
      </c>
      <c r="AN436"/>
      <c r="AO436" s="213"/>
      <c r="AP436" s="206">
        <v>434</v>
      </c>
      <c r="AQ436" s="214"/>
      <c r="AR436" s="214"/>
      <c r="AS436" s="214"/>
      <c r="AT436" s="214"/>
      <c r="AU436" s="214"/>
      <c r="AV436" s="214"/>
      <c r="AW436" s="214"/>
      <c r="AX436" s="214"/>
      <c r="AY436" s="214"/>
      <c r="AZ436" s="214"/>
      <c r="BA436" s="214"/>
      <c r="BB436" s="214"/>
      <c r="BC436" s="214"/>
      <c r="BD436" s="214"/>
      <c r="BE436" s="214"/>
      <c r="BF436" s="214"/>
      <c r="BG436" s="214"/>
      <c r="BH436" s="214"/>
      <c r="BI436" s="214"/>
      <c r="BJ436" s="210" t="s">
        <v>5809</v>
      </c>
      <c r="BK436" s="214"/>
      <c r="BL436" s="214"/>
      <c r="BM436" s="214"/>
      <c r="BN436" s="214"/>
      <c r="BO436" s="214"/>
      <c r="BP436" s="214"/>
      <c r="BQ436" s="214"/>
      <c r="BR436" s="214"/>
      <c r="BS436" s="214"/>
      <c r="BT436" s="214"/>
      <c r="BU436" s="214"/>
      <c r="BV436" s="214"/>
      <c r="BW436" s="213"/>
      <c r="BX436" s="213"/>
      <c r="BY436" s="213"/>
      <c r="BZ436" s="225"/>
      <c r="CA436" s="225"/>
      <c r="CB436" s="225"/>
      <c r="CC436" s="225"/>
      <c r="CD436" s="225"/>
      <c r="CE436" s="225"/>
      <c r="CF436" s="225"/>
      <c r="CG436" s="225"/>
      <c r="CH436" s="225"/>
      <c r="CI436" s="225"/>
      <c r="CJ436" s="225"/>
      <c r="CK436" s="225"/>
      <c r="CL436" s="225"/>
      <c r="CM436" s="225"/>
      <c r="CN436" s="225"/>
      <c r="CO436" s="225"/>
      <c r="CP436" s="225"/>
      <c r="CQ436" s="225"/>
      <c r="CR436" s="225"/>
      <c r="CS436" s="221" t="s">
        <v>5810</v>
      </c>
      <c r="CT436" s="225"/>
      <c r="CU436" s="225"/>
      <c r="CV436" s="225"/>
      <c r="CW436" s="225"/>
      <c r="CX436" s="225"/>
      <c r="CY436" s="225"/>
      <c r="CZ436" s="225"/>
      <c r="DA436" s="225"/>
      <c r="DB436" s="225"/>
      <c r="DC436" s="225"/>
      <c r="DD436" s="225"/>
      <c r="DE436" s="225"/>
    </row>
    <row r="437" spans="38:109" hidden="1">
      <c r="AL437" s="219" t="str">
        <f t="shared" si="13"/>
        <v/>
      </c>
      <c r="AM437" s="219" t="str">
        <f t="shared" si="12"/>
        <v/>
      </c>
      <c r="AN437"/>
      <c r="AO437" s="213"/>
      <c r="AP437" s="206">
        <v>435</v>
      </c>
      <c r="AQ437" s="214"/>
      <c r="AR437" s="214"/>
      <c r="AS437" s="214"/>
      <c r="AT437" s="214"/>
      <c r="AU437" s="214"/>
      <c r="AV437" s="214"/>
      <c r="AW437" s="214"/>
      <c r="AX437" s="214"/>
      <c r="AY437" s="214"/>
      <c r="AZ437" s="214"/>
      <c r="BA437" s="214"/>
      <c r="BB437" s="214"/>
      <c r="BC437" s="214"/>
      <c r="BD437" s="214"/>
      <c r="BE437" s="214"/>
      <c r="BF437" s="214"/>
      <c r="BG437" s="214"/>
      <c r="BH437" s="214"/>
      <c r="BI437" s="214"/>
      <c r="BJ437" s="210" t="s">
        <v>5811</v>
      </c>
      <c r="BK437" s="214"/>
      <c r="BL437" s="214"/>
      <c r="BM437" s="214"/>
      <c r="BN437" s="214"/>
      <c r="BO437" s="214"/>
      <c r="BP437" s="214"/>
      <c r="BQ437" s="214"/>
      <c r="BR437" s="214"/>
      <c r="BS437" s="214"/>
      <c r="BT437" s="214"/>
      <c r="BU437" s="214"/>
      <c r="BV437" s="214"/>
      <c r="BW437" s="213"/>
      <c r="BX437" s="213"/>
      <c r="BY437" s="213"/>
      <c r="BZ437" s="225"/>
      <c r="CA437" s="225"/>
      <c r="CB437" s="225"/>
      <c r="CC437" s="225"/>
      <c r="CD437" s="225"/>
      <c r="CE437" s="225"/>
      <c r="CF437" s="225"/>
      <c r="CG437" s="225"/>
      <c r="CH437" s="225"/>
      <c r="CI437" s="225"/>
      <c r="CJ437" s="225"/>
      <c r="CK437" s="225"/>
      <c r="CL437" s="225"/>
      <c r="CM437" s="225"/>
      <c r="CN437" s="225"/>
      <c r="CO437" s="225"/>
      <c r="CP437" s="225"/>
      <c r="CQ437" s="225"/>
      <c r="CR437" s="225"/>
      <c r="CS437" s="221" t="s">
        <v>5812</v>
      </c>
      <c r="CT437" s="225"/>
      <c r="CU437" s="225"/>
      <c r="CV437" s="225"/>
      <c r="CW437" s="225"/>
      <c r="CX437" s="225"/>
      <c r="CY437" s="225"/>
      <c r="CZ437" s="225"/>
      <c r="DA437" s="225"/>
      <c r="DB437" s="225"/>
      <c r="DC437" s="225"/>
      <c r="DD437" s="225"/>
      <c r="DE437" s="225"/>
    </row>
    <row r="438" spans="38:109" hidden="1">
      <c r="AL438" s="219" t="str">
        <f t="shared" si="13"/>
        <v/>
      </c>
      <c r="AM438" s="219" t="str">
        <f t="shared" si="12"/>
        <v/>
      </c>
      <c r="AN438"/>
      <c r="AO438" s="213"/>
      <c r="AP438" s="206">
        <v>436</v>
      </c>
      <c r="AQ438" s="214"/>
      <c r="AR438" s="214"/>
      <c r="AS438" s="214"/>
      <c r="AT438" s="214"/>
      <c r="AU438" s="214"/>
      <c r="AV438" s="214"/>
      <c r="AW438" s="214"/>
      <c r="AX438" s="214"/>
      <c r="AY438" s="214"/>
      <c r="AZ438" s="214"/>
      <c r="BA438" s="214"/>
      <c r="BB438" s="214"/>
      <c r="BC438" s="214"/>
      <c r="BD438" s="214"/>
      <c r="BE438" s="214"/>
      <c r="BF438" s="214"/>
      <c r="BG438" s="214"/>
      <c r="BH438" s="214"/>
      <c r="BI438" s="214"/>
      <c r="BJ438" s="210" t="s">
        <v>5813</v>
      </c>
      <c r="BK438" s="214"/>
      <c r="BL438" s="214"/>
      <c r="BM438" s="214"/>
      <c r="BN438" s="214"/>
      <c r="BO438" s="214"/>
      <c r="BP438" s="214"/>
      <c r="BQ438" s="214"/>
      <c r="BR438" s="214"/>
      <c r="BS438" s="214"/>
      <c r="BT438" s="214"/>
      <c r="BU438" s="214"/>
      <c r="BV438" s="214"/>
      <c r="BW438" s="213"/>
      <c r="BX438" s="213"/>
      <c r="BY438" s="213"/>
      <c r="BZ438" s="225"/>
      <c r="CA438" s="225"/>
      <c r="CB438" s="225"/>
      <c r="CC438" s="225"/>
      <c r="CD438" s="225"/>
      <c r="CE438" s="225"/>
      <c r="CF438" s="225"/>
      <c r="CG438" s="225"/>
      <c r="CH438" s="225"/>
      <c r="CI438" s="225"/>
      <c r="CJ438" s="225"/>
      <c r="CK438" s="225"/>
      <c r="CL438" s="225"/>
      <c r="CM438" s="225"/>
      <c r="CN438" s="225"/>
      <c r="CO438" s="225"/>
      <c r="CP438" s="225"/>
      <c r="CQ438" s="225"/>
      <c r="CR438" s="225"/>
      <c r="CS438" s="221" t="s">
        <v>5814</v>
      </c>
      <c r="CT438" s="225"/>
      <c r="CU438" s="225"/>
      <c r="CV438" s="225"/>
      <c r="CW438" s="225"/>
      <c r="CX438" s="225"/>
      <c r="CY438" s="225"/>
      <c r="CZ438" s="225"/>
      <c r="DA438" s="225"/>
      <c r="DB438" s="225"/>
      <c r="DC438" s="225"/>
      <c r="DD438" s="225"/>
      <c r="DE438" s="225"/>
    </row>
    <row r="439" spans="38:109" hidden="1">
      <c r="AL439" s="219" t="str">
        <f t="shared" si="13"/>
        <v/>
      </c>
      <c r="AM439" s="219" t="str">
        <f t="shared" si="12"/>
        <v/>
      </c>
      <c r="AN439"/>
      <c r="AO439" s="206"/>
      <c r="AP439" s="206">
        <v>437</v>
      </c>
      <c r="AQ439" s="210"/>
      <c r="AR439" s="210"/>
      <c r="AS439" s="210"/>
      <c r="AT439" s="210"/>
      <c r="AU439" s="210"/>
      <c r="AV439" s="210"/>
      <c r="AW439" s="210"/>
      <c r="AX439" s="210"/>
      <c r="AY439" s="210"/>
      <c r="AZ439" s="210"/>
      <c r="BA439" s="210"/>
      <c r="BB439" s="210"/>
      <c r="BC439" s="210"/>
      <c r="BD439" s="210"/>
      <c r="BE439" s="210"/>
      <c r="BF439" s="210"/>
      <c r="BG439" s="210"/>
      <c r="BH439" s="210"/>
      <c r="BI439" s="210"/>
      <c r="BJ439" s="210" t="s">
        <v>5815</v>
      </c>
      <c r="BK439" s="210"/>
      <c r="BL439" s="210"/>
      <c r="BM439" s="210"/>
      <c r="BN439" s="210"/>
      <c r="BO439" s="210"/>
      <c r="BP439" s="210"/>
      <c r="BQ439" s="210"/>
      <c r="BR439" s="210"/>
      <c r="BS439" s="210"/>
      <c r="BT439" s="210"/>
      <c r="BU439" s="210"/>
      <c r="BV439" s="210"/>
      <c r="BW439" s="206"/>
      <c r="BX439" s="206"/>
      <c r="BY439" s="206"/>
      <c r="BZ439" s="221"/>
      <c r="CA439" s="221"/>
      <c r="CB439" s="221"/>
      <c r="CC439" s="221"/>
      <c r="CD439" s="221"/>
      <c r="CE439" s="221"/>
      <c r="CF439" s="221"/>
      <c r="CG439" s="221"/>
      <c r="CH439" s="221"/>
      <c r="CI439" s="221"/>
      <c r="CJ439" s="221"/>
      <c r="CK439" s="221"/>
      <c r="CL439" s="221"/>
      <c r="CM439" s="221"/>
      <c r="CN439" s="221"/>
      <c r="CO439" s="221"/>
      <c r="CP439" s="221"/>
      <c r="CQ439" s="221"/>
      <c r="CR439" s="221"/>
      <c r="CS439" s="221" t="s">
        <v>5816</v>
      </c>
      <c r="CT439" s="221"/>
      <c r="CU439" s="221"/>
      <c r="CV439" s="221"/>
      <c r="CW439" s="221"/>
      <c r="CX439" s="221"/>
      <c r="CY439" s="221"/>
      <c r="CZ439" s="221"/>
      <c r="DA439" s="221"/>
      <c r="DB439" s="221"/>
      <c r="DC439" s="221"/>
      <c r="DD439" s="221"/>
      <c r="DE439" s="221"/>
    </row>
    <row r="440" spans="38:109" hidden="1">
      <c r="AL440" s="219" t="str">
        <f t="shared" si="13"/>
        <v/>
      </c>
      <c r="AM440" s="219" t="str">
        <f t="shared" si="12"/>
        <v/>
      </c>
      <c r="AN440"/>
      <c r="AO440" s="213"/>
      <c r="AP440" s="206">
        <v>438</v>
      </c>
      <c r="AQ440" s="214"/>
      <c r="AR440" s="214"/>
      <c r="AS440" s="214"/>
      <c r="AT440" s="214"/>
      <c r="AU440" s="214"/>
      <c r="AV440" s="214"/>
      <c r="AW440" s="214"/>
      <c r="AX440" s="214"/>
      <c r="AY440" s="214"/>
      <c r="AZ440" s="214"/>
      <c r="BA440" s="214"/>
      <c r="BB440" s="214"/>
      <c r="BC440" s="214"/>
      <c r="BD440" s="214"/>
      <c r="BE440" s="214"/>
      <c r="BF440" s="214"/>
      <c r="BG440" s="214"/>
      <c r="BH440" s="214"/>
      <c r="BI440" s="214"/>
      <c r="BJ440" s="210" t="s">
        <v>5817</v>
      </c>
      <c r="BK440" s="214"/>
      <c r="BL440" s="214"/>
      <c r="BM440" s="214"/>
      <c r="BN440" s="214"/>
      <c r="BO440" s="214"/>
      <c r="BP440" s="214"/>
      <c r="BQ440" s="214"/>
      <c r="BR440" s="214"/>
      <c r="BS440" s="214"/>
      <c r="BT440" s="214"/>
      <c r="BU440" s="214"/>
      <c r="BV440" s="214"/>
      <c r="BW440" s="213"/>
      <c r="BX440" s="213"/>
      <c r="BY440" s="213"/>
      <c r="BZ440" s="225"/>
      <c r="CA440" s="225"/>
      <c r="CB440" s="225"/>
      <c r="CC440" s="225"/>
      <c r="CD440" s="225"/>
      <c r="CE440" s="225"/>
      <c r="CF440" s="225"/>
      <c r="CG440" s="225"/>
      <c r="CH440" s="225"/>
      <c r="CI440" s="225"/>
      <c r="CJ440" s="225"/>
      <c r="CK440" s="225"/>
      <c r="CL440" s="225"/>
      <c r="CM440" s="225"/>
      <c r="CN440" s="225"/>
      <c r="CO440" s="225"/>
      <c r="CP440" s="225"/>
      <c r="CQ440" s="225"/>
      <c r="CR440" s="225"/>
      <c r="CS440" s="221" t="s">
        <v>5818</v>
      </c>
      <c r="CT440" s="225"/>
      <c r="CU440" s="225"/>
      <c r="CV440" s="225"/>
      <c r="CW440" s="225"/>
      <c r="CX440" s="225"/>
      <c r="CY440" s="225"/>
      <c r="CZ440" s="225"/>
      <c r="DA440" s="225"/>
      <c r="DB440" s="225"/>
      <c r="DC440" s="225"/>
      <c r="DD440" s="225"/>
      <c r="DE440" s="225"/>
    </row>
    <row r="441" spans="38:109" hidden="1">
      <c r="AL441" s="219" t="str">
        <f t="shared" si="13"/>
        <v/>
      </c>
      <c r="AM441" s="219" t="str">
        <f t="shared" si="12"/>
        <v/>
      </c>
      <c r="AN441"/>
      <c r="AO441" s="213"/>
      <c r="AP441" s="206">
        <v>439</v>
      </c>
      <c r="AQ441" s="214"/>
      <c r="AR441" s="214"/>
      <c r="AS441" s="214"/>
      <c r="AT441" s="214"/>
      <c r="AU441" s="214"/>
      <c r="AV441" s="214"/>
      <c r="AW441" s="214"/>
      <c r="AX441" s="214"/>
      <c r="AY441" s="214"/>
      <c r="AZ441" s="214"/>
      <c r="BA441" s="214"/>
      <c r="BB441" s="214"/>
      <c r="BC441" s="214"/>
      <c r="BD441" s="214"/>
      <c r="BE441" s="214"/>
      <c r="BF441" s="214"/>
      <c r="BG441" s="214"/>
      <c r="BH441" s="214"/>
      <c r="BI441" s="214"/>
      <c r="BJ441" s="210" t="s">
        <v>5819</v>
      </c>
      <c r="BK441" s="214"/>
      <c r="BL441" s="214"/>
      <c r="BM441" s="214"/>
      <c r="BN441" s="214"/>
      <c r="BO441" s="214"/>
      <c r="BP441" s="214"/>
      <c r="BQ441" s="214"/>
      <c r="BR441" s="214"/>
      <c r="BS441" s="214"/>
      <c r="BT441" s="214"/>
      <c r="BU441" s="214"/>
      <c r="BV441" s="214"/>
      <c r="BW441" s="213"/>
      <c r="BX441" s="213"/>
      <c r="BY441" s="213"/>
      <c r="BZ441" s="225"/>
      <c r="CA441" s="225"/>
      <c r="CB441" s="225"/>
      <c r="CC441" s="225"/>
      <c r="CD441" s="225"/>
      <c r="CE441" s="225"/>
      <c r="CF441" s="225"/>
      <c r="CG441" s="225"/>
      <c r="CH441" s="225"/>
      <c r="CI441" s="225"/>
      <c r="CJ441" s="225"/>
      <c r="CK441" s="225"/>
      <c r="CL441" s="225"/>
      <c r="CM441" s="225"/>
      <c r="CN441" s="225"/>
      <c r="CO441" s="225"/>
      <c r="CP441" s="225"/>
      <c r="CQ441" s="225"/>
      <c r="CR441" s="225"/>
      <c r="CS441" s="221" t="s">
        <v>5820</v>
      </c>
      <c r="CT441" s="225"/>
      <c r="CU441" s="225"/>
      <c r="CV441" s="225"/>
      <c r="CW441" s="225"/>
      <c r="CX441" s="225"/>
      <c r="CY441" s="225"/>
      <c r="CZ441" s="225"/>
      <c r="DA441" s="225"/>
      <c r="DB441" s="225"/>
      <c r="DC441" s="225"/>
      <c r="DD441" s="225"/>
      <c r="DE441" s="225"/>
    </row>
    <row r="442" spans="38:109" hidden="1">
      <c r="AL442" s="219" t="str">
        <f t="shared" si="13"/>
        <v/>
      </c>
      <c r="AM442" s="219" t="str">
        <f t="shared" si="12"/>
        <v/>
      </c>
      <c r="AN442"/>
      <c r="AO442" s="213"/>
      <c r="AP442" s="206">
        <v>440</v>
      </c>
      <c r="AQ442" s="214"/>
      <c r="AR442" s="214"/>
      <c r="AS442" s="214"/>
      <c r="AT442" s="214"/>
      <c r="AU442" s="214"/>
      <c r="AV442" s="214"/>
      <c r="AW442" s="214"/>
      <c r="AX442" s="214"/>
      <c r="AY442" s="214"/>
      <c r="AZ442" s="214"/>
      <c r="BA442" s="214"/>
      <c r="BB442" s="214"/>
      <c r="BC442" s="214"/>
      <c r="BD442" s="214"/>
      <c r="BE442" s="214"/>
      <c r="BF442" s="214"/>
      <c r="BG442" s="214"/>
      <c r="BH442" s="214"/>
      <c r="BI442" s="214"/>
      <c r="BJ442" s="210" t="s">
        <v>5821</v>
      </c>
      <c r="BK442" s="214"/>
      <c r="BL442" s="214"/>
      <c r="BM442" s="214"/>
      <c r="BN442" s="214"/>
      <c r="BO442" s="214"/>
      <c r="BP442" s="214"/>
      <c r="BQ442" s="214"/>
      <c r="BR442" s="214"/>
      <c r="BS442" s="214"/>
      <c r="BT442" s="214"/>
      <c r="BU442" s="214"/>
      <c r="BV442" s="214"/>
      <c r="BW442" s="213"/>
      <c r="BX442" s="213"/>
      <c r="BY442" s="213"/>
      <c r="BZ442" s="225"/>
      <c r="CA442" s="225"/>
      <c r="CB442" s="225"/>
      <c r="CC442" s="225"/>
      <c r="CD442" s="225"/>
      <c r="CE442" s="225"/>
      <c r="CF442" s="225"/>
      <c r="CG442" s="225"/>
      <c r="CH442" s="225"/>
      <c r="CI442" s="225"/>
      <c r="CJ442" s="225"/>
      <c r="CK442" s="225"/>
      <c r="CL442" s="225"/>
      <c r="CM442" s="225"/>
      <c r="CN442" s="225"/>
      <c r="CO442" s="225"/>
      <c r="CP442" s="225"/>
      <c r="CQ442" s="225"/>
      <c r="CR442" s="225"/>
      <c r="CS442" s="221" t="s">
        <v>5822</v>
      </c>
      <c r="CT442" s="225"/>
      <c r="CU442" s="225"/>
      <c r="CV442" s="225"/>
      <c r="CW442" s="225"/>
      <c r="CX442" s="225"/>
      <c r="CY442" s="225"/>
      <c r="CZ442" s="225"/>
      <c r="DA442" s="225"/>
      <c r="DB442" s="225"/>
      <c r="DC442" s="225"/>
      <c r="DD442" s="225"/>
      <c r="DE442" s="225"/>
    </row>
    <row r="443" spans="38:109" hidden="1">
      <c r="AL443" s="219" t="str">
        <f t="shared" si="13"/>
        <v/>
      </c>
      <c r="AM443" s="219" t="str">
        <f t="shared" si="12"/>
        <v/>
      </c>
      <c r="AN443"/>
      <c r="AO443" s="213"/>
      <c r="AP443" s="206">
        <v>441</v>
      </c>
      <c r="AQ443" s="214"/>
      <c r="AR443" s="214"/>
      <c r="AS443" s="214"/>
      <c r="AT443" s="214"/>
      <c r="AU443" s="214"/>
      <c r="AV443" s="214"/>
      <c r="AW443" s="214"/>
      <c r="AX443" s="214"/>
      <c r="AY443" s="214"/>
      <c r="AZ443" s="214"/>
      <c r="BA443" s="214"/>
      <c r="BB443" s="214"/>
      <c r="BC443" s="214"/>
      <c r="BD443" s="214"/>
      <c r="BE443" s="214"/>
      <c r="BF443" s="214"/>
      <c r="BG443" s="214"/>
      <c r="BH443" s="214"/>
      <c r="BI443" s="214"/>
      <c r="BJ443" s="210" t="s">
        <v>5823</v>
      </c>
      <c r="BK443" s="214"/>
      <c r="BL443" s="214"/>
      <c r="BM443" s="214"/>
      <c r="BN443" s="214"/>
      <c r="BO443" s="214"/>
      <c r="BP443" s="214"/>
      <c r="BQ443" s="214"/>
      <c r="BR443" s="214"/>
      <c r="BS443" s="214"/>
      <c r="BT443" s="214"/>
      <c r="BU443" s="214"/>
      <c r="BV443" s="214"/>
      <c r="BW443" s="213"/>
      <c r="BX443" s="213"/>
      <c r="BY443" s="213"/>
      <c r="BZ443" s="225"/>
      <c r="CA443" s="225"/>
      <c r="CB443" s="225"/>
      <c r="CC443" s="225"/>
      <c r="CD443" s="225"/>
      <c r="CE443" s="225"/>
      <c r="CF443" s="225"/>
      <c r="CG443" s="225"/>
      <c r="CH443" s="225"/>
      <c r="CI443" s="225"/>
      <c r="CJ443" s="225"/>
      <c r="CK443" s="225"/>
      <c r="CL443" s="225"/>
      <c r="CM443" s="225"/>
      <c r="CN443" s="225"/>
      <c r="CO443" s="225"/>
      <c r="CP443" s="225"/>
      <c r="CQ443" s="225"/>
      <c r="CR443" s="225"/>
      <c r="CS443" s="221" t="s">
        <v>5824</v>
      </c>
      <c r="CT443" s="225"/>
      <c r="CU443" s="225"/>
      <c r="CV443" s="225"/>
      <c r="CW443" s="225"/>
      <c r="CX443" s="225"/>
      <c r="CY443" s="225"/>
      <c r="CZ443" s="225"/>
      <c r="DA443" s="225"/>
      <c r="DB443" s="225"/>
      <c r="DC443" s="225"/>
      <c r="DD443" s="225"/>
      <c r="DE443" s="225"/>
    </row>
    <row r="444" spans="38:109" hidden="1">
      <c r="AL444" s="219" t="str">
        <f t="shared" si="13"/>
        <v/>
      </c>
      <c r="AM444" s="219" t="str">
        <f t="shared" si="12"/>
        <v/>
      </c>
      <c r="AN444"/>
      <c r="AO444" s="213"/>
      <c r="AP444" s="206">
        <v>442</v>
      </c>
      <c r="AQ444" s="214"/>
      <c r="AR444" s="214"/>
      <c r="AS444" s="214"/>
      <c r="AT444" s="214"/>
      <c r="AU444" s="214"/>
      <c r="AV444" s="214"/>
      <c r="AW444" s="214"/>
      <c r="AX444" s="214"/>
      <c r="AY444" s="214"/>
      <c r="AZ444" s="214"/>
      <c r="BA444" s="214"/>
      <c r="BB444" s="214"/>
      <c r="BC444" s="214"/>
      <c r="BD444" s="214"/>
      <c r="BE444" s="214"/>
      <c r="BF444" s="214"/>
      <c r="BG444" s="214"/>
      <c r="BH444" s="214"/>
      <c r="BI444" s="214"/>
      <c r="BJ444" s="210" t="s">
        <v>5825</v>
      </c>
      <c r="BK444" s="214"/>
      <c r="BL444" s="214"/>
      <c r="BM444" s="214"/>
      <c r="BN444" s="214"/>
      <c r="BO444" s="214"/>
      <c r="BP444" s="214"/>
      <c r="BQ444" s="214"/>
      <c r="BR444" s="214"/>
      <c r="BS444" s="214"/>
      <c r="BT444" s="214"/>
      <c r="BU444" s="214"/>
      <c r="BV444" s="214"/>
      <c r="BW444" s="213"/>
      <c r="BX444" s="213"/>
      <c r="BY444" s="213"/>
      <c r="BZ444" s="225"/>
      <c r="CA444" s="225"/>
      <c r="CB444" s="225"/>
      <c r="CC444" s="225"/>
      <c r="CD444" s="225"/>
      <c r="CE444" s="225"/>
      <c r="CF444" s="225"/>
      <c r="CG444" s="225"/>
      <c r="CH444" s="225"/>
      <c r="CI444" s="225"/>
      <c r="CJ444" s="225"/>
      <c r="CK444" s="225"/>
      <c r="CL444" s="225"/>
      <c r="CM444" s="225"/>
      <c r="CN444" s="225"/>
      <c r="CO444" s="225"/>
      <c r="CP444" s="225"/>
      <c r="CQ444" s="225"/>
      <c r="CR444" s="225"/>
      <c r="CS444" s="221" t="s">
        <v>5826</v>
      </c>
      <c r="CT444" s="225"/>
      <c r="CU444" s="225"/>
      <c r="CV444" s="225"/>
      <c r="CW444" s="225"/>
      <c r="CX444" s="225"/>
      <c r="CY444" s="225"/>
      <c r="CZ444" s="225"/>
      <c r="DA444" s="225"/>
      <c r="DB444" s="225"/>
      <c r="DC444" s="225"/>
      <c r="DD444" s="225"/>
      <c r="DE444" s="225"/>
    </row>
    <row r="445" spans="38:109" hidden="1">
      <c r="AL445" s="219" t="str">
        <f t="shared" si="13"/>
        <v/>
      </c>
      <c r="AM445" s="219" t="str">
        <f t="shared" si="12"/>
        <v/>
      </c>
      <c r="AN445"/>
      <c r="AO445" s="213"/>
      <c r="AP445" s="206">
        <v>443</v>
      </c>
      <c r="AQ445" s="214"/>
      <c r="AR445" s="214"/>
      <c r="AS445" s="214"/>
      <c r="AT445" s="214"/>
      <c r="AU445" s="214"/>
      <c r="AV445" s="214"/>
      <c r="AW445" s="214"/>
      <c r="AX445" s="214"/>
      <c r="AY445" s="214"/>
      <c r="AZ445" s="214"/>
      <c r="BA445" s="214"/>
      <c r="BB445" s="214"/>
      <c r="BC445" s="214"/>
      <c r="BD445" s="214"/>
      <c r="BE445" s="214"/>
      <c r="BF445" s="214"/>
      <c r="BG445" s="214"/>
      <c r="BH445" s="214"/>
      <c r="BI445" s="214"/>
      <c r="BJ445" s="210" t="s">
        <v>5827</v>
      </c>
      <c r="BK445" s="214"/>
      <c r="BL445" s="214"/>
      <c r="BM445" s="214"/>
      <c r="BN445" s="214"/>
      <c r="BO445" s="214"/>
      <c r="BP445" s="214"/>
      <c r="BQ445" s="214"/>
      <c r="BR445" s="214"/>
      <c r="BS445" s="214"/>
      <c r="BT445" s="214"/>
      <c r="BU445" s="214"/>
      <c r="BV445" s="214"/>
      <c r="BW445" s="213"/>
      <c r="BX445" s="213"/>
      <c r="BY445" s="213"/>
      <c r="BZ445" s="225"/>
      <c r="CA445" s="225"/>
      <c r="CB445" s="225"/>
      <c r="CC445" s="225"/>
      <c r="CD445" s="225"/>
      <c r="CE445" s="225"/>
      <c r="CF445" s="225"/>
      <c r="CG445" s="225"/>
      <c r="CH445" s="225"/>
      <c r="CI445" s="225"/>
      <c r="CJ445" s="225"/>
      <c r="CK445" s="225"/>
      <c r="CL445" s="225"/>
      <c r="CM445" s="225"/>
      <c r="CN445" s="225"/>
      <c r="CO445" s="225"/>
      <c r="CP445" s="225"/>
      <c r="CQ445" s="225"/>
      <c r="CR445" s="225"/>
      <c r="CS445" s="221" t="s">
        <v>5828</v>
      </c>
      <c r="CT445" s="225"/>
      <c r="CU445" s="225"/>
      <c r="CV445" s="225"/>
      <c r="CW445" s="225"/>
      <c r="CX445" s="225"/>
      <c r="CY445" s="225"/>
      <c r="CZ445" s="225"/>
      <c r="DA445" s="225"/>
      <c r="DB445" s="225"/>
      <c r="DC445" s="225"/>
      <c r="DD445" s="225"/>
      <c r="DE445" s="225"/>
    </row>
    <row r="446" spans="38:109" hidden="1">
      <c r="AL446" s="219" t="str">
        <f t="shared" si="13"/>
        <v/>
      </c>
      <c r="AM446" s="219" t="str">
        <f t="shared" si="12"/>
        <v/>
      </c>
      <c r="AN446"/>
      <c r="AO446" s="213"/>
      <c r="AP446" s="206">
        <v>444</v>
      </c>
      <c r="AQ446" s="214"/>
      <c r="AR446" s="214"/>
      <c r="AS446" s="214"/>
      <c r="AT446" s="214"/>
      <c r="AU446" s="214"/>
      <c r="AV446" s="214"/>
      <c r="AW446" s="214"/>
      <c r="AX446" s="214"/>
      <c r="AY446" s="214"/>
      <c r="AZ446" s="214"/>
      <c r="BA446" s="214"/>
      <c r="BB446" s="214"/>
      <c r="BC446" s="214"/>
      <c r="BD446" s="214"/>
      <c r="BE446" s="214"/>
      <c r="BF446" s="214"/>
      <c r="BG446" s="214"/>
      <c r="BH446" s="214"/>
      <c r="BI446" s="214"/>
      <c r="BJ446" s="210" t="s">
        <v>5829</v>
      </c>
      <c r="BK446" s="214"/>
      <c r="BL446" s="214"/>
      <c r="BM446" s="214"/>
      <c r="BN446" s="214"/>
      <c r="BO446" s="214"/>
      <c r="BP446" s="214"/>
      <c r="BQ446" s="214"/>
      <c r="BR446" s="214"/>
      <c r="BS446" s="214"/>
      <c r="BT446" s="214"/>
      <c r="BU446" s="214"/>
      <c r="BV446" s="214"/>
      <c r="BW446" s="213"/>
      <c r="BX446" s="213"/>
      <c r="BY446" s="213"/>
      <c r="BZ446" s="225"/>
      <c r="CA446" s="225"/>
      <c r="CB446" s="225"/>
      <c r="CC446" s="225"/>
      <c r="CD446" s="225"/>
      <c r="CE446" s="225"/>
      <c r="CF446" s="225"/>
      <c r="CG446" s="225"/>
      <c r="CH446" s="225"/>
      <c r="CI446" s="225"/>
      <c r="CJ446" s="225"/>
      <c r="CK446" s="225"/>
      <c r="CL446" s="225"/>
      <c r="CM446" s="225"/>
      <c r="CN446" s="225"/>
      <c r="CO446" s="225"/>
      <c r="CP446" s="225"/>
      <c r="CQ446" s="225"/>
      <c r="CR446" s="225"/>
      <c r="CS446" s="221" t="s">
        <v>5830</v>
      </c>
      <c r="CT446" s="225"/>
      <c r="CU446" s="225"/>
      <c r="CV446" s="225"/>
      <c r="CW446" s="225"/>
      <c r="CX446" s="225"/>
      <c r="CY446" s="225"/>
      <c r="CZ446" s="225"/>
      <c r="DA446" s="225"/>
      <c r="DB446" s="225"/>
      <c r="DC446" s="225"/>
      <c r="DD446" s="225"/>
      <c r="DE446" s="225"/>
    </row>
    <row r="447" spans="38:109" hidden="1">
      <c r="AL447" s="219" t="str">
        <f t="shared" si="13"/>
        <v/>
      </c>
      <c r="AM447" s="219" t="str">
        <f t="shared" si="12"/>
        <v/>
      </c>
      <c r="AN447"/>
      <c r="AO447" s="213"/>
      <c r="AP447" s="206">
        <v>445</v>
      </c>
      <c r="AQ447" s="214"/>
      <c r="AR447" s="214"/>
      <c r="AS447" s="214"/>
      <c r="AT447" s="214"/>
      <c r="AU447" s="214"/>
      <c r="AV447" s="214"/>
      <c r="AW447" s="214"/>
      <c r="AX447" s="214"/>
      <c r="AY447" s="214"/>
      <c r="AZ447" s="214"/>
      <c r="BA447" s="214"/>
      <c r="BB447" s="214"/>
      <c r="BC447" s="214"/>
      <c r="BD447" s="214"/>
      <c r="BE447" s="214"/>
      <c r="BF447" s="214"/>
      <c r="BG447" s="214"/>
      <c r="BH447" s="214"/>
      <c r="BI447" s="214"/>
      <c r="BJ447" s="210" t="s">
        <v>5831</v>
      </c>
      <c r="BK447" s="214"/>
      <c r="BL447" s="214"/>
      <c r="BM447" s="214"/>
      <c r="BN447" s="214"/>
      <c r="BO447" s="214"/>
      <c r="BP447" s="214"/>
      <c r="BQ447" s="214"/>
      <c r="BR447" s="214"/>
      <c r="BS447" s="214"/>
      <c r="BT447" s="214"/>
      <c r="BU447" s="214"/>
      <c r="BV447" s="214"/>
      <c r="BW447" s="213"/>
      <c r="BX447" s="213"/>
      <c r="BY447" s="213"/>
      <c r="BZ447" s="225"/>
      <c r="CA447" s="225"/>
      <c r="CB447" s="225"/>
      <c r="CC447" s="225"/>
      <c r="CD447" s="225"/>
      <c r="CE447" s="225"/>
      <c r="CF447" s="225"/>
      <c r="CG447" s="225"/>
      <c r="CH447" s="225"/>
      <c r="CI447" s="225"/>
      <c r="CJ447" s="225"/>
      <c r="CK447" s="225"/>
      <c r="CL447" s="225"/>
      <c r="CM447" s="225"/>
      <c r="CN447" s="225"/>
      <c r="CO447" s="225"/>
      <c r="CP447" s="225"/>
      <c r="CQ447" s="225"/>
      <c r="CR447" s="225"/>
      <c r="CS447" s="221" t="s">
        <v>5832</v>
      </c>
      <c r="CT447" s="225"/>
      <c r="CU447" s="225"/>
      <c r="CV447" s="225"/>
      <c r="CW447" s="225"/>
      <c r="CX447" s="225"/>
      <c r="CY447" s="225"/>
      <c r="CZ447" s="225"/>
      <c r="DA447" s="225"/>
      <c r="DB447" s="225"/>
      <c r="DC447" s="225"/>
      <c r="DD447" s="225"/>
      <c r="DE447" s="225"/>
    </row>
    <row r="448" spans="38:109" hidden="1">
      <c r="AL448" s="219" t="str">
        <f t="shared" si="13"/>
        <v/>
      </c>
      <c r="AM448" s="219" t="str">
        <f t="shared" si="12"/>
        <v/>
      </c>
      <c r="AN448"/>
      <c r="AO448" s="213"/>
      <c r="AP448" s="206">
        <v>446</v>
      </c>
      <c r="AQ448" s="214"/>
      <c r="AR448" s="214"/>
      <c r="AS448" s="214"/>
      <c r="AT448" s="214"/>
      <c r="AU448" s="214"/>
      <c r="AV448" s="214"/>
      <c r="AW448" s="214"/>
      <c r="AX448" s="214"/>
      <c r="AY448" s="214"/>
      <c r="AZ448" s="214"/>
      <c r="BA448" s="214"/>
      <c r="BB448" s="214"/>
      <c r="BC448" s="214"/>
      <c r="BD448" s="214"/>
      <c r="BE448" s="214"/>
      <c r="BF448" s="214"/>
      <c r="BG448" s="214"/>
      <c r="BH448" s="214"/>
      <c r="BI448" s="214"/>
      <c r="BJ448" s="210" t="s">
        <v>5833</v>
      </c>
      <c r="BK448" s="214"/>
      <c r="BL448" s="214"/>
      <c r="BM448" s="214"/>
      <c r="BN448" s="214"/>
      <c r="BO448" s="214"/>
      <c r="BP448" s="214"/>
      <c r="BQ448" s="214"/>
      <c r="BR448" s="214"/>
      <c r="BS448" s="214"/>
      <c r="BT448" s="214"/>
      <c r="BU448" s="214"/>
      <c r="BV448" s="214"/>
      <c r="BW448" s="213"/>
      <c r="BX448" s="213"/>
      <c r="BY448" s="213"/>
      <c r="BZ448" s="225"/>
      <c r="CA448" s="225"/>
      <c r="CB448" s="225"/>
      <c r="CC448" s="225"/>
      <c r="CD448" s="225"/>
      <c r="CE448" s="225"/>
      <c r="CF448" s="225"/>
      <c r="CG448" s="225"/>
      <c r="CH448" s="225"/>
      <c r="CI448" s="225"/>
      <c r="CJ448" s="225"/>
      <c r="CK448" s="225"/>
      <c r="CL448" s="225"/>
      <c r="CM448" s="225"/>
      <c r="CN448" s="225"/>
      <c r="CO448" s="225"/>
      <c r="CP448" s="225"/>
      <c r="CQ448" s="225"/>
      <c r="CR448" s="225"/>
      <c r="CS448" s="221" t="s">
        <v>5834</v>
      </c>
      <c r="CT448" s="225"/>
      <c r="CU448" s="225"/>
      <c r="CV448" s="225"/>
      <c r="CW448" s="225"/>
      <c r="CX448" s="225"/>
      <c r="CY448" s="225"/>
      <c r="CZ448" s="225"/>
      <c r="DA448" s="225"/>
      <c r="DB448" s="225"/>
      <c r="DC448" s="225"/>
      <c r="DD448" s="225"/>
      <c r="DE448" s="225"/>
    </row>
    <row r="449" spans="38:109" hidden="1">
      <c r="AL449" s="219" t="str">
        <f t="shared" si="13"/>
        <v/>
      </c>
      <c r="AM449" s="219" t="str">
        <f t="shared" si="12"/>
        <v/>
      </c>
      <c r="AN449"/>
      <c r="AO449" s="213"/>
      <c r="AP449" s="206">
        <v>447</v>
      </c>
      <c r="AQ449" s="214"/>
      <c r="AR449" s="214"/>
      <c r="AS449" s="214"/>
      <c r="AT449" s="214"/>
      <c r="AU449" s="214"/>
      <c r="AV449" s="214"/>
      <c r="AW449" s="214"/>
      <c r="AX449" s="214"/>
      <c r="AY449" s="214"/>
      <c r="AZ449" s="214"/>
      <c r="BA449" s="214"/>
      <c r="BB449" s="214"/>
      <c r="BC449" s="214"/>
      <c r="BD449" s="214"/>
      <c r="BE449" s="214"/>
      <c r="BF449" s="214"/>
      <c r="BG449" s="214"/>
      <c r="BH449" s="214"/>
      <c r="BI449" s="214"/>
      <c r="BJ449" s="210" t="s">
        <v>5835</v>
      </c>
      <c r="BK449" s="214"/>
      <c r="BL449" s="214"/>
      <c r="BM449" s="214"/>
      <c r="BN449" s="214"/>
      <c r="BO449" s="214"/>
      <c r="BP449" s="214"/>
      <c r="BQ449" s="214"/>
      <c r="BR449" s="214"/>
      <c r="BS449" s="214"/>
      <c r="BT449" s="214"/>
      <c r="BU449" s="214"/>
      <c r="BV449" s="214"/>
      <c r="BW449" s="213"/>
      <c r="BX449" s="213"/>
      <c r="BY449" s="213"/>
      <c r="BZ449" s="225"/>
      <c r="CA449" s="225"/>
      <c r="CB449" s="225"/>
      <c r="CC449" s="225"/>
      <c r="CD449" s="225"/>
      <c r="CE449" s="225"/>
      <c r="CF449" s="225"/>
      <c r="CG449" s="225"/>
      <c r="CH449" s="225"/>
      <c r="CI449" s="225"/>
      <c r="CJ449" s="225"/>
      <c r="CK449" s="225"/>
      <c r="CL449" s="225"/>
      <c r="CM449" s="225"/>
      <c r="CN449" s="225"/>
      <c r="CO449" s="225"/>
      <c r="CP449" s="225"/>
      <c r="CQ449" s="225"/>
      <c r="CR449" s="225"/>
      <c r="CS449" s="221" t="s">
        <v>5836</v>
      </c>
      <c r="CT449" s="225"/>
      <c r="CU449" s="225"/>
      <c r="CV449" s="225"/>
      <c r="CW449" s="225"/>
      <c r="CX449" s="225"/>
      <c r="CY449" s="225"/>
      <c r="CZ449" s="225"/>
      <c r="DA449" s="225"/>
      <c r="DB449" s="225"/>
      <c r="DC449" s="225"/>
      <c r="DD449" s="225"/>
      <c r="DE449" s="225"/>
    </row>
    <row r="450" spans="38:109" hidden="1">
      <c r="AL450" s="219" t="str">
        <f t="shared" si="13"/>
        <v/>
      </c>
      <c r="AM450" s="219" t="str">
        <f t="shared" si="12"/>
        <v/>
      </c>
      <c r="AN450"/>
      <c r="AO450" s="213"/>
      <c r="AP450" s="206">
        <v>448</v>
      </c>
      <c r="AQ450" s="214"/>
      <c r="AR450" s="214"/>
      <c r="AS450" s="214"/>
      <c r="AT450" s="214"/>
      <c r="AU450" s="214"/>
      <c r="AV450" s="214"/>
      <c r="AW450" s="214"/>
      <c r="AX450" s="214"/>
      <c r="AY450" s="214"/>
      <c r="AZ450" s="214"/>
      <c r="BA450" s="214"/>
      <c r="BB450" s="214"/>
      <c r="BC450" s="214"/>
      <c r="BD450" s="214"/>
      <c r="BE450" s="214"/>
      <c r="BF450" s="214"/>
      <c r="BG450" s="214"/>
      <c r="BH450" s="214"/>
      <c r="BI450" s="214"/>
      <c r="BJ450" s="210" t="s">
        <v>5837</v>
      </c>
      <c r="BK450" s="214"/>
      <c r="BL450" s="214"/>
      <c r="BM450" s="214"/>
      <c r="BN450" s="214"/>
      <c r="BO450" s="214"/>
      <c r="BP450" s="214"/>
      <c r="BQ450" s="214"/>
      <c r="BR450" s="214"/>
      <c r="BS450" s="214"/>
      <c r="BT450" s="214"/>
      <c r="BU450" s="214"/>
      <c r="BV450" s="214"/>
      <c r="BW450" s="213"/>
      <c r="BX450" s="213"/>
      <c r="BY450" s="213"/>
      <c r="BZ450" s="225"/>
      <c r="CA450" s="225"/>
      <c r="CB450" s="225"/>
      <c r="CC450" s="225"/>
      <c r="CD450" s="225"/>
      <c r="CE450" s="225"/>
      <c r="CF450" s="225"/>
      <c r="CG450" s="225"/>
      <c r="CH450" s="225"/>
      <c r="CI450" s="225"/>
      <c r="CJ450" s="225"/>
      <c r="CK450" s="225"/>
      <c r="CL450" s="225"/>
      <c r="CM450" s="225"/>
      <c r="CN450" s="225"/>
      <c r="CO450" s="225"/>
      <c r="CP450" s="225"/>
      <c r="CQ450" s="225"/>
      <c r="CR450" s="225"/>
      <c r="CS450" s="221" t="s">
        <v>5838</v>
      </c>
      <c r="CT450" s="225"/>
      <c r="CU450" s="225"/>
      <c r="CV450" s="225"/>
      <c r="CW450" s="225"/>
      <c r="CX450" s="225"/>
      <c r="CY450" s="225"/>
      <c r="CZ450" s="225"/>
      <c r="DA450" s="225"/>
      <c r="DB450" s="225"/>
      <c r="DC450" s="225"/>
      <c r="DD450" s="225"/>
      <c r="DE450" s="225"/>
    </row>
    <row r="451" spans="38:109" hidden="1">
      <c r="AL451" s="219" t="str">
        <f t="shared" si="13"/>
        <v/>
      </c>
      <c r="AM451" s="219" t="str">
        <f t="shared" si="12"/>
        <v/>
      </c>
      <c r="AN451"/>
      <c r="AO451" s="213"/>
      <c r="AP451" s="206">
        <v>449</v>
      </c>
      <c r="AQ451" s="214"/>
      <c r="AR451" s="214"/>
      <c r="AS451" s="214"/>
      <c r="AT451" s="214"/>
      <c r="AU451" s="214"/>
      <c r="AV451" s="214"/>
      <c r="AW451" s="214"/>
      <c r="AX451" s="214"/>
      <c r="AY451" s="214"/>
      <c r="AZ451" s="214"/>
      <c r="BA451" s="214"/>
      <c r="BB451" s="214"/>
      <c r="BC451" s="214"/>
      <c r="BD451" s="214"/>
      <c r="BE451" s="214"/>
      <c r="BF451" s="214"/>
      <c r="BG451" s="214"/>
      <c r="BH451" s="214"/>
      <c r="BI451" s="214"/>
      <c r="BJ451" s="210" t="s">
        <v>5839</v>
      </c>
      <c r="BK451" s="214"/>
      <c r="BL451" s="214"/>
      <c r="BM451" s="214"/>
      <c r="BN451" s="214"/>
      <c r="BO451" s="214"/>
      <c r="BP451" s="214"/>
      <c r="BQ451" s="214"/>
      <c r="BR451" s="214"/>
      <c r="BS451" s="214"/>
      <c r="BT451" s="214"/>
      <c r="BU451" s="214"/>
      <c r="BV451" s="214"/>
      <c r="BW451" s="213"/>
      <c r="BX451" s="213"/>
      <c r="BY451" s="213"/>
      <c r="BZ451" s="225"/>
      <c r="CA451" s="225"/>
      <c r="CB451" s="225"/>
      <c r="CC451" s="225"/>
      <c r="CD451" s="225"/>
      <c r="CE451" s="225"/>
      <c r="CF451" s="225"/>
      <c r="CG451" s="225"/>
      <c r="CH451" s="225"/>
      <c r="CI451" s="225"/>
      <c r="CJ451" s="225"/>
      <c r="CK451" s="225"/>
      <c r="CL451" s="225"/>
      <c r="CM451" s="225"/>
      <c r="CN451" s="225"/>
      <c r="CO451" s="225"/>
      <c r="CP451" s="225"/>
      <c r="CQ451" s="225"/>
      <c r="CR451" s="225"/>
      <c r="CS451" s="221" t="s">
        <v>5840</v>
      </c>
      <c r="CT451" s="225"/>
      <c r="CU451" s="225"/>
      <c r="CV451" s="225"/>
      <c r="CW451" s="225"/>
      <c r="CX451" s="225"/>
      <c r="CY451" s="225"/>
      <c r="CZ451" s="225"/>
      <c r="DA451" s="225"/>
      <c r="DB451" s="225"/>
      <c r="DC451" s="225"/>
      <c r="DD451" s="225"/>
      <c r="DE451" s="225"/>
    </row>
    <row r="452" spans="38:109" hidden="1">
      <c r="AL452" s="219" t="str">
        <f t="shared" si="13"/>
        <v/>
      </c>
      <c r="AM452" s="219" t="str">
        <f t="shared" ref="AM452:AM515" si="14">IFERROR(IF(AL452="", "", HLOOKUP($N$8, $AQ$3:$BV$574, AP452, FALSE)), "")</f>
        <v/>
      </c>
      <c r="AN452"/>
      <c r="AO452" s="213"/>
      <c r="AP452" s="206">
        <v>450</v>
      </c>
      <c r="AQ452" s="214"/>
      <c r="AR452" s="214"/>
      <c r="AS452" s="214"/>
      <c r="AT452" s="214"/>
      <c r="AU452" s="214"/>
      <c r="AV452" s="214"/>
      <c r="AW452" s="214"/>
      <c r="AX452" s="214"/>
      <c r="AY452" s="214"/>
      <c r="AZ452" s="214"/>
      <c r="BA452" s="214"/>
      <c r="BB452" s="214"/>
      <c r="BC452" s="214"/>
      <c r="BD452" s="214"/>
      <c r="BE452" s="214"/>
      <c r="BF452" s="214"/>
      <c r="BG452" s="214"/>
      <c r="BH452" s="214"/>
      <c r="BI452" s="214"/>
      <c r="BJ452" s="210" t="s">
        <v>5841</v>
      </c>
      <c r="BK452" s="214"/>
      <c r="BL452" s="214"/>
      <c r="BM452" s="214"/>
      <c r="BN452" s="214"/>
      <c r="BO452" s="214"/>
      <c r="BP452" s="214"/>
      <c r="BQ452" s="214"/>
      <c r="BR452" s="214"/>
      <c r="BS452" s="214"/>
      <c r="BT452" s="214"/>
      <c r="BU452" s="214"/>
      <c r="BV452" s="214"/>
      <c r="BW452" s="213"/>
      <c r="BX452" s="213"/>
      <c r="BY452" s="213"/>
      <c r="BZ452" s="225"/>
      <c r="CA452" s="225"/>
      <c r="CB452" s="225"/>
      <c r="CC452" s="225"/>
      <c r="CD452" s="225"/>
      <c r="CE452" s="225"/>
      <c r="CF452" s="225"/>
      <c r="CG452" s="225"/>
      <c r="CH452" s="225"/>
      <c r="CI452" s="225"/>
      <c r="CJ452" s="225"/>
      <c r="CK452" s="225"/>
      <c r="CL452" s="225"/>
      <c r="CM452" s="225"/>
      <c r="CN452" s="225"/>
      <c r="CO452" s="225"/>
      <c r="CP452" s="225"/>
      <c r="CQ452" s="225"/>
      <c r="CR452" s="225"/>
      <c r="CS452" s="221" t="s">
        <v>5842</v>
      </c>
      <c r="CT452" s="225"/>
      <c r="CU452" s="225"/>
      <c r="CV452" s="225"/>
      <c r="CW452" s="225"/>
      <c r="CX452" s="225"/>
      <c r="CY452" s="225"/>
      <c r="CZ452" s="225"/>
      <c r="DA452" s="225"/>
      <c r="DB452" s="225"/>
      <c r="DC452" s="225"/>
      <c r="DD452" s="225"/>
      <c r="DE452" s="225"/>
    </row>
    <row r="453" spans="38:109" hidden="1">
      <c r="AL453" s="219" t="str">
        <f t="shared" ref="AL453:AL516" si="15">IFERROR(IF(HLOOKUP($N$8, $BZ$3:$DE$574, $AP453, FALSE )="", "", HLOOKUP($N$8, $BZ$3:$DE$574, $AP453, FALSE)), "")</f>
        <v/>
      </c>
      <c r="AM453" s="219" t="str">
        <f t="shared" si="14"/>
        <v/>
      </c>
      <c r="AN453"/>
      <c r="AO453" s="213"/>
      <c r="AP453" s="206">
        <v>451</v>
      </c>
      <c r="AQ453" s="214"/>
      <c r="AR453" s="214"/>
      <c r="AS453" s="214"/>
      <c r="AT453" s="214"/>
      <c r="AU453" s="214"/>
      <c r="AV453" s="214"/>
      <c r="AW453" s="214"/>
      <c r="AX453" s="214"/>
      <c r="AY453" s="214"/>
      <c r="AZ453" s="214"/>
      <c r="BA453" s="214"/>
      <c r="BB453" s="214"/>
      <c r="BC453" s="214"/>
      <c r="BD453" s="214"/>
      <c r="BE453" s="214"/>
      <c r="BF453" s="214"/>
      <c r="BG453" s="214"/>
      <c r="BH453" s="214"/>
      <c r="BI453" s="214"/>
      <c r="BJ453" s="210" t="s">
        <v>5843</v>
      </c>
      <c r="BK453" s="214"/>
      <c r="BL453" s="214"/>
      <c r="BM453" s="214"/>
      <c r="BN453" s="214"/>
      <c r="BO453" s="214"/>
      <c r="BP453" s="214"/>
      <c r="BQ453" s="214"/>
      <c r="BR453" s="214"/>
      <c r="BS453" s="214"/>
      <c r="BT453" s="214"/>
      <c r="BU453" s="214"/>
      <c r="BV453" s="214"/>
      <c r="BW453" s="213"/>
      <c r="BX453" s="213"/>
      <c r="BY453" s="213"/>
      <c r="BZ453" s="225"/>
      <c r="CA453" s="225"/>
      <c r="CB453" s="225"/>
      <c r="CC453" s="225"/>
      <c r="CD453" s="225"/>
      <c r="CE453" s="225"/>
      <c r="CF453" s="225"/>
      <c r="CG453" s="225"/>
      <c r="CH453" s="225"/>
      <c r="CI453" s="225"/>
      <c r="CJ453" s="225"/>
      <c r="CK453" s="225"/>
      <c r="CL453" s="225"/>
      <c r="CM453" s="225"/>
      <c r="CN453" s="225"/>
      <c r="CO453" s="225"/>
      <c r="CP453" s="225"/>
      <c r="CQ453" s="225"/>
      <c r="CR453" s="225"/>
      <c r="CS453" s="221" t="s">
        <v>5844</v>
      </c>
      <c r="CT453" s="225"/>
      <c r="CU453" s="225"/>
      <c r="CV453" s="225"/>
      <c r="CW453" s="225"/>
      <c r="CX453" s="225"/>
      <c r="CY453" s="225"/>
      <c r="CZ453" s="225"/>
      <c r="DA453" s="225"/>
      <c r="DB453" s="225"/>
      <c r="DC453" s="225"/>
      <c r="DD453" s="225"/>
      <c r="DE453" s="225"/>
    </row>
    <row r="454" spans="38:109" hidden="1">
      <c r="AL454" s="219" t="str">
        <f t="shared" si="15"/>
        <v/>
      </c>
      <c r="AM454" s="219" t="str">
        <f t="shared" si="14"/>
        <v/>
      </c>
      <c r="AN454"/>
      <c r="AO454" s="213"/>
      <c r="AP454" s="206">
        <v>452</v>
      </c>
      <c r="AQ454" s="214"/>
      <c r="AR454" s="214"/>
      <c r="AS454" s="214"/>
      <c r="AT454" s="214"/>
      <c r="AU454" s="214"/>
      <c r="AV454" s="214"/>
      <c r="AW454" s="214"/>
      <c r="AX454" s="214"/>
      <c r="AY454" s="214"/>
      <c r="AZ454" s="214"/>
      <c r="BA454" s="214"/>
      <c r="BB454" s="214"/>
      <c r="BC454" s="214"/>
      <c r="BD454" s="214"/>
      <c r="BE454" s="214"/>
      <c r="BF454" s="214"/>
      <c r="BG454" s="214"/>
      <c r="BH454" s="214"/>
      <c r="BI454" s="214"/>
      <c r="BJ454" s="210" t="s">
        <v>5845</v>
      </c>
      <c r="BK454" s="214"/>
      <c r="BL454" s="214"/>
      <c r="BM454" s="214"/>
      <c r="BN454" s="214"/>
      <c r="BO454" s="214"/>
      <c r="BP454" s="214"/>
      <c r="BQ454" s="214"/>
      <c r="BR454" s="214"/>
      <c r="BS454" s="214"/>
      <c r="BT454" s="214"/>
      <c r="BU454" s="214"/>
      <c r="BV454" s="214"/>
      <c r="BW454" s="213"/>
      <c r="BX454" s="213"/>
      <c r="BY454" s="213"/>
      <c r="BZ454" s="225"/>
      <c r="CA454" s="225"/>
      <c r="CB454" s="225"/>
      <c r="CC454" s="225"/>
      <c r="CD454" s="225"/>
      <c r="CE454" s="225"/>
      <c r="CF454" s="225"/>
      <c r="CG454" s="225"/>
      <c r="CH454" s="225"/>
      <c r="CI454" s="225"/>
      <c r="CJ454" s="225"/>
      <c r="CK454" s="225"/>
      <c r="CL454" s="225"/>
      <c r="CM454" s="225"/>
      <c r="CN454" s="225"/>
      <c r="CO454" s="225"/>
      <c r="CP454" s="225"/>
      <c r="CQ454" s="225"/>
      <c r="CR454" s="225"/>
      <c r="CS454" s="221" t="s">
        <v>5846</v>
      </c>
      <c r="CT454" s="225"/>
      <c r="CU454" s="225"/>
      <c r="CV454" s="225"/>
      <c r="CW454" s="225"/>
      <c r="CX454" s="225"/>
      <c r="CY454" s="225"/>
      <c r="CZ454" s="225"/>
      <c r="DA454" s="225"/>
      <c r="DB454" s="225"/>
      <c r="DC454" s="225"/>
      <c r="DD454" s="225"/>
      <c r="DE454" s="225"/>
    </row>
    <row r="455" spans="38:109" hidden="1">
      <c r="AL455" s="219" t="str">
        <f t="shared" si="15"/>
        <v/>
      </c>
      <c r="AM455" s="219" t="str">
        <f t="shared" si="14"/>
        <v/>
      </c>
      <c r="AN455"/>
      <c r="AO455" s="213"/>
      <c r="AP455" s="206">
        <v>453</v>
      </c>
      <c r="AQ455" s="214"/>
      <c r="AR455" s="214"/>
      <c r="AS455" s="214"/>
      <c r="AT455" s="214"/>
      <c r="AU455" s="214"/>
      <c r="AV455" s="214"/>
      <c r="AW455" s="214"/>
      <c r="AX455" s="214"/>
      <c r="AY455" s="214"/>
      <c r="AZ455" s="214"/>
      <c r="BA455" s="214"/>
      <c r="BB455" s="214"/>
      <c r="BC455" s="214"/>
      <c r="BD455" s="214"/>
      <c r="BE455" s="214"/>
      <c r="BF455" s="214"/>
      <c r="BG455" s="214"/>
      <c r="BH455" s="214"/>
      <c r="BI455" s="214"/>
      <c r="BJ455" s="210" t="s">
        <v>5847</v>
      </c>
      <c r="BK455" s="214"/>
      <c r="BL455" s="214"/>
      <c r="BM455" s="214"/>
      <c r="BN455" s="214"/>
      <c r="BO455" s="214"/>
      <c r="BP455" s="214"/>
      <c r="BQ455" s="214"/>
      <c r="BR455" s="214"/>
      <c r="BS455" s="214"/>
      <c r="BT455" s="214"/>
      <c r="BU455" s="214"/>
      <c r="BV455" s="214"/>
      <c r="BW455" s="213"/>
      <c r="BX455" s="213"/>
      <c r="BY455" s="213"/>
      <c r="BZ455" s="225"/>
      <c r="CA455" s="225"/>
      <c r="CB455" s="225"/>
      <c r="CC455" s="225"/>
      <c r="CD455" s="225"/>
      <c r="CE455" s="225"/>
      <c r="CF455" s="225"/>
      <c r="CG455" s="225"/>
      <c r="CH455" s="225"/>
      <c r="CI455" s="225"/>
      <c r="CJ455" s="225"/>
      <c r="CK455" s="225"/>
      <c r="CL455" s="225"/>
      <c r="CM455" s="225"/>
      <c r="CN455" s="225"/>
      <c r="CO455" s="225"/>
      <c r="CP455" s="225"/>
      <c r="CQ455" s="225"/>
      <c r="CR455" s="225"/>
      <c r="CS455" s="221" t="s">
        <v>5848</v>
      </c>
      <c r="CT455" s="225"/>
      <c r="CU455" s="225"/>
      <c r="CV455" s="225"/>
      <c r="CW455" s="225"/>
      <c r="CX455" s="225"/>
      <c r="CY455" s="225"/>
      <c r="CZ455" s="225"/>
      <c r="DA455" s="225"/>
      <c r="DB455" s="225"/>
      <c r="DC455" s="225"/>
      <c r="DD455" s="225"/>
      <c r="DE455" s="225"/>
    </row>
    <row r="456" spans="38:109" hidden="1">
      <c r="AL456" s="219" t="str">
        <f t="shared" si="15"/>
        <v/>
      </c>
      <c r="AM456" s="219" t="str">
        <f t="shared" si="14"/>
        <v/>
      </c>
      <c r="AN456"/>
      <c r="AO456" s="213"/>
      <c r="AP456" s="206">
        <v>454</v>
      </c>
      <c r="AQ456" s="214"/>
      <c r="AR456" s="214"/>
      <c r="AS456" s="214"/>
      <c r="AT456" s="214"/>
      <c r="AU456" s="214"/>
      <c r="AV456" s="214"/>
      <c r="AW456" s="214"/>
      <c r="AX456" s="214"/>
      <c r="AY456" s="214"/>
      <c r="AZ456" s="214"/>
      <c r="BA456" s="214"/>
      <c r="BB456" s="214"/>
      <c r="BC456" s="214"/>
      <c r="BD456" s="214"/>
      <c r="BE456" s="214"/>
      <c r="BF456" s="214"/>
      <c r="BG456" s="214"/>
      <c r="BH456" s="214"/>
      <c r="BI456" s="214"/>
      <c r="BJ456" s="210" t="s">
        <v>5849</v>
      </c>
      <c r="BK456" s="214"/>
      <c r="BL456" s="214"/>
      <c r="BM456" s="214"/>
      <c r="BN456" s="214"/>
      <c r="BO456" s="214"/>
      <c r="BP456" s="214"/>
      <c r="BQ456" s="214"/>
      <c r="BR456" s="214"/>
      <c r="BS456" s="214"/>
      <c r="BT456" s="214"/>
      <c r="BU456" s="214"/>
      <c r="BV456" s="214"/>
      <c r="BW456" s="213"/>
      <c r="BX456" s="213"/>
      <c r="BY456" s="213"/>
      <c r="BZ456" s="225"/>
      <c r="CA456" s="225"/>
      <c r="CB456" s="225"/>
      <c r="CC456" s="225"/>
      <c r="CD456" s="225"/>
      <c r="CE456" s="225"/>
      <c r="CF456" s="225"/>
      <c r="CG456" s="225"/>
      <c r="CH456" s="225"/>
      <c r="CI456" s="225"/>
      <c r="CJ456" s="225"/>
      <c r="CK456" s="225"/>
      <c r="CL456" s="225"/>
      <c r="CM456" s="225"/>
      <c r="CN456" s="225"/>
      <c r="CO456" s="225"/>
      <c r="CP456" s="225"/>
      <c r="CQ456" s="225"/>
      <c r="CR456" s="225"/>
      <c r="CS456" s="221" t="s">
        <v>5850</v>
      </c>
      <c r="CT456" s="225"/>
      <c r="CU456" s="225"/>
      <c r="CV456" s="225"/>
      <c r="CW456" s="225"/>
      <c r="CX456" s="225"/>
      <c r="CY456" s="225"/>
      <c r="CZ456" s="225"/>
      <c r="DA456" s="225"/>
      <c r="DB456" s="225"/>
      <c r="DC456" s="225"/>
      <c r="DD456" s="225"/>
      <c r="DE456" s="225"/>
    </row>
    <row r="457" spans="38:109" hidden="1">
      <c r="AL457" s="219" t="str">
        <f t="shared" si="15"/>
        <v/>
      </c>
      <c r="AM457" s="219" t="str">
        <f t="shared" si="14"/>
        <v/>
      </c>
      <c r="AN457"/>
      <c r="AO457" s="213"/>
      <c r="AP457" s="206">
        <v>455</v>
      </c>
      <c r="AQ457" s="214"/>
      <c r="AR457" s="214"/>
      <c r="AS457" s="214"/>
      <c r="AT457" s="214"/>
      <c r="AU457" s="214"/>
      <c r="AV457" s="214"/>
      <c r="AW457" s="214"/>
      <c r="AX457" s="214"/>
      <c r="AY457" s="214"/>
      <c r="AZ457" s="214"/>
      <c r="BA457" s="214"/>
      <c r="BB457" s="214"/>
      <c r="BC457" s="214"/>
      <c r="BD457" s="214"/>
      <c r="BE457" s="214"/>
      <c r="BF457" s="214"/>
      <c r="BG457" s="214"/>
      <c r="BH457" s="214"/>
      <c r="BI457" s="214"/>
      <c r="BJ457" s="210" t="s">
        <v>5851</v>
      </c>
      <c r="BK457" s="214"/>
      <c r="BL457" s="214"/>
      <c r="BM457" s="214"/>
      <c r="BN457" s="214"/>
      <c r="BO457" s="214"/>
      <c r="BP457" s="214"/>
      <c r="BQ457" s="214"/>
      <c r="BR457" s="214"/>
      <c r="BS457" s="214"/>
      <c r="BT457" s="214"/>
      <c r="BU457" s="214"/>
      <c r="BV457" s="214"/>
      <c r="BW457" s="213"/>
      <c r="BX457" s="213"/>
      <c r="BY457" s="213"/>
      <c r="BZ457" s="225"/>
      <c r="CA457" s="225"/>
      <c r="CB457" s="225"/>
      <c r="CC457" s="225"/>
      <c r="CD457" s="225"/>
      <c r="CE457" s="225"/>
      <c r="CF457" s="225"/>
      <c r="CG457" s="225"/>
      <c r="CH457" s="225"/>
      <c r="CI457" s="225"/>
      <c r="CJ457" s="225"/>
      <c r="CK457" s="225"/>
      <c r="CL457" s="225"/>
      <c r="CM457" s="225"/>
      <c r="CN457" s="225"/>
      <c r="CO457" s="225"/>
      <c r="CP457" s="225"/>
      <c r="CQ457" s="225"/>
      <c r="CR457" s="225"/>
      <c r="CS457" s="221" t="s">
        <v>5852</v>
      </c>
      <c r="CT457" s="225"/>
      <c r="CU457" s="225"/>
      <c r="CV457" s="225"/>
      <c r="CW457" s="225"/>
      <c r="CX457" s="225"/>
      <c r="CY457" s="225"/>
      <c r="CZ457" s="225"/>
      <c r="DA457" s="225"/>
      <c r="DB457" s="225"/>
      <c r="DC457" s="225"/>
      <c r="DD457" s="225"/>
      <c r="DE457" s="225"/>
    </row>
    <row r="458" spans="38:109" hidden="1">
      <c r="AL458" s="219" t="str">
        <f t="shared" si="15"/>
        <v/>
      </c>
      <c r="AM458" s="219" t="str">
        <f t="shared" si="14"/>
        <v/>
      </c>
      <c r="AN458"/>
      <c r="AO458" s="213"/>
      <c r="AP458" s="206">
        <v>456</v>
      </c>
      <c r="AQ458" s="214"/>
      <c r="AR458" s="214"/>
      <c r="AS458" s="214"/>
      <c r="AT458" s="214"/>
      <c r="AU458" s="214"/>
      <c r="AV458" s="214"/>
      <c r="AW458" s="214"/>
      <c r="AX458" s="214"/>
      <c r="AY458" s="214"/>
      <c r="AZ458" s="214"/>
      <c r="BA458" s="214"/>
      <c r="BB458" s="214"/>
      <c r="BC458" s="214"/>
      <c r="BD458" s="214"/>
      <c r="BE458" s="214"/>
      <c r="BF458" s="214"/>
      <c r="BG458" s="214"/>
      <c r="BH458" s="214"/>
      <c r="BI458" s="214"/>
      <c r="BJ458" s="210" t="s">
        <v>5853</v>
      </c>
      <c r="BK458" s="214"/>
      <c r="BL458" s="214"/>
      <c r="BM458" s="214"/>
      <c r="BN458" s="214"/>
      <c r="BO458" s="214"/>
      <c r="BP458" s="214"/>
      <c r="BQ458" s="214"/>
      <c r="BR458" s="214"/>
      <c r="BS458" s="214"/>
      <c r="BT458" s="214"/>
      <c r="BU458" s="214"/>
      <c r="BV458" s="214"/>
      <c r="BW458" s="213"/>
      <c r="BX458" s="213"/>
      <c r="BY458" s="213"/>
      <c r="BZ458" s="225"/>
      <c r="CA458" s="225"/>
      <c r="CB458" s="225"/>
      <c r="CC458" s="225"/>
      <c r="CD458" s="225"/>
      <c r="CE458" s="225"/>
      <c r="CF458" s="225"/>
      <c r="CG458" s="225"/>
      <c r="CH458" s="225"/>
      <c r="CI458" s="225"/>
      <c r="CJ458" s="225"/>
      <c r="CK458" s="225"/>
      <c r="CL458" s="225"/>
      <c r="CM458" s="225"/>
      <c r="CN458" s="225"/>
      <c r="CO458" s="225"/>
      <c r="CP458" s="225"/>
      <c r="CQ458" s="225"/>
      <c r="CR458" s="225"/>
      <c r="CS458" s="221" t="s">
        <v>5854</v>
      </c>
      <c r="CT458" s="225"/>
      <c r="CU458" s="225"/>
      <c r="CV458" s="225"/>
      <c r="CW458" s="225"/>
      <c r="CX458" s="225"/>
      <c r="CY458" s="225"/>
      <c r="CZ458" s="225"/>
      <c r="DA458" s="225"/>
      <c r="DB458" s="225"/>
      <c r="DC458" s="225"/>
      <c r="DD458" s="225"/>
      <c r="DE458" s="225"/>
    </row>
    <row r="459" spans="38:109" hidden="1">
      <c r="AL459" s="219" t="str">
        <f t="shared" si="15"/>
        <v/>
      </c>
      <c r="AM459" s="219" t="str">
        <f t="shared" si="14"/>
        <v/>
      </c>
      <c r="AN459"/>
      <c r="AO459" s="213"/>
      <c r="AP459" s="206">
        <v>457</v>
      </c>
      <c r="AQ459" s="214"/>
      <c r="AR459" s="214"/>
      <c r="AS459" s="214"/>
      <c r="AT459" s="214"/>
      <c r="AU459" s="214"/>
      <c r="AV459" s="214"/>
      <c r="AW459" s="214"/>
      <c r="AX459" s="214"/>
      <c r="AY459" s="214"/>
      <c r="AZ459" s="214"/>
      <c r="BA459" s="214"/>
      <c r="BB459" s="214"/>
      <c r="BC459" s="214"/>
      <c r="BD459" s="214"/>
      <c r="BE459" s="214"/>
      <c r="BF459" s="214"/>
      <c r="BG459" s="214"/>
      <c r="BH459" s="214"/>
      <c r="BI459" s="214"/>
      <c r="BJ459" s="210" t="s">
        <v>5855</v>
      </c>
      <c r="BK459" s="214"/>
      <c r="BL459" s="214"/>
      <c r="BM459" s="214"/>
      <c r="BN459" s="214"/>
      <c r="BO459" s="214"/>
      <c r="BP459" s="214"/>
      <c r="BQ459" s="214"/>
      <c r="BR459" s="214"/>
      <c r="BS459" s="214"/>
      <c r="BT459" s="214"/>
      <c r="BU459" s="214"/>
      <c r="BV459" s="214"/>
      <c r="BW459" s="213"/>
      <c r="BX459" s="213"/>
      <c r="BY459" s="213"/>
      <c r="BZ459" s="225"/>
      <c r="CA459" s="225"/>
      <c r="CB459" s="225"/>
      <c r="CC459" s="225"/>
      <c r="CD459" s="225"/>
      <c r="CE459" s="225"/>
      <c r="CF459" s="225"/>
      <c r="CG459" s="225"/>
      <c r="CH459" s="225"/>
      <c r="CI459" s="225"/>
      <c r="CJ459" s="225"/>
      <c r="CK459" s="225"/>
      <c r="CL459" s="225"/>
      <c r="CM459" s="225"/>
      <c r="CN459" s="225"/>
      <c r="CO459" s="225"/>
      <c r="CP459" s="225"/>
      <c r="CQ459" s="225"/>
      <c r="CR459" s="225"/>
      <c r="CS459" s="221" t="s">
        <v>5856</v>
      </c>
      <c r="CT459" s="225"/>
      <c r="CU459" s="225"/>
      <c r="CV459" s="225"/>
      <c r="CW459" s="225"/>
      <c r="CX459" s="225"/>
      <c r="CY459" s="225"/>
      <c r="CZ459" s="225"/>
      <c r="DA459" s="225"/>
      <c r="DB459" s="225"/>
      <c r="DC459" s="225"/>
      <c r="DD459" s="225"/>
      <c r="DE459" s="225"/>
    </row>
    <row r="460" spans="38:109" hidden="1">
      <c r="AL460" s="219" t="str">
        <f t="shared" si="15"/>
        <v/>
      </c>
      <c r="AM460" s="219" t="str">
        <f t="shared" si="14"/>
        <v/>
      </c>
      <c r="AN460"/>
      <c r="AO460" s="213"/>
      <c r="AP460" s="206">
        <v>458</v>
      </c>
      <c r="AQ460" s="214"/>
      <c r="AR460" s="214"/>
      <c r="AS460" s="214"/>
      <c r="AT460" s="214"/>
      <c r="AU460" s="214"/>
      <c r="AV460" s="214"/>
      <c r="AW460" s="214"/>
      <c r="AX460" s="214"/>
      <c r="AY460" s="214"/>
      <c r="AZ460" s="214"/>
      <c r="BA460" s="214"/>
      <c r="BB460" s="214"/>
      <c r="BC460" s="214"/>
      <c r="BD460" s="214"/>
      <c r="BE460" s="214"/>
      <c r="BF460" s="214"/>
      <c r="BG460" s="214"/>
      <c r="BH460" s="214"/>
      <c r="BI460" s="214"/>
      <c r="BJ460" s="210" t="s">
        <v>5857</v>
      </c>
      <c r="BK460" s="214"/>
      <c r="BL460" s="214"/>
      <c r="BM460" s="214"/>
      <c r="BN460" s="214"/>
      <c r="BO460" s="214"/>
      <c r="BP460" s="214"/>
      <c r="BQ460" s="214"/>
      <c r="BR460" s="214"/>
      <c r="BS460" s="214"/>
      <c r="BT460" s="214"/>
      <c r="BU460" s="214"/>
      <c r="BV460" s="214"/>
      <c r="BW460" s="213"/>
      <c r="BX460" s="213"/>
      <c r="BY460" s="213"/>
      <c r="BZ460" s="225"/>
      <c r="CA460" s="225"/>
      <c r="CB460" s="225"/>
      <c r="CC460" s="225"/>
      <c r="CD460" s="225"/>
      <c r="CE460" s="225"/>
      <c r="CF460" s="225"/>
      <c r="CG460" s="225"/>
      <c r="CH460" s="225"/>
      <c r="CI460" s="225"/>
      <c r="CJ460" s="225"/>
      <c r="CK460" s="225"/>
      <c r="CL460" s="225"/>
      <c r="CM460" s="225"/>
      <c r="CN460" s="225"/>
      <c r="CO460" s="225"/>
      <c r="CP460" s="225"/>
      <c r="CQ460" s="225"/>
      <c r="CR460" s="225"/>
      <c r="CS460" s="221" t="s">
        <v>5858</v>
      </c>
      <c r="CT460" s="225"/>
      <c r="CU460" s="225"/>
      <c r="CV460" s="225"/>
      <c r="CW460" s="225"/>
      <c r="CX460" s="225"/>
      <c r="CY460" s="225"/>
      <c r="CZ460" s="225"/>
      <c r="DA460" s="225"/>
      <c r="DB460" s="225"/>
      <c r="DC460" s="225"/>
      <c r="DD460" s="225"/>
      <c r="DE460" s="225"/>
    </row>
    <row r="461" spans="38:109" hidden="1">
      <c r="AL461" s="219" t="str">
        <f t="shared" si="15"/>
        <v/>
      </c>
      <c r="AM461" s="219" t="str">
        <f t="shared" si="14"/>
        <v/>
      </c>
      <c r="AN461"/>
      <c r="AO461" s="213"/>
      <c r="AP461" s="206">
        <v>459</v>
      </c>
      <c r="AQ461" s="214"/>
      <c r="AR461" s="214"/>
      <c r="AS461" s="214"/>
      <c r="AT461" s="214"/>
      <c r="AU461" s="214"/>
      <c r="AV461" s="214"/>
      <c r="AW461" s="214"/>
      <c r="AX461" s="214"/>
      <c r="AY461" s="214"/>
      <c r="AZ461" s="214"/>
      <c r="BA461" s="214"/>
      <c r="BB461" s="214"/>
      <c r="BC461" s="214"/>
      <c r="BD461" s="214"/>
      <c r="BE461" s="214"/>
      <c r="BF461" s="214"/>
      <c r="BG461" s="214"/>
      <c r="BH461" s="214"/>
      <c r="BI461" s="214"/>
      <c r="BJ461" s="210" t="s">
        <v>5859</v>
      </c>
      <c r="BK461" s="214"/>
      <c r="BL461" s="214"/>
      <c r="BM461" s="214"/>
      <c r="BN461" s="214"/>
      <c r="BO461" s="214"/>
      <c r="BP461" s="214"/>
      <c r="BQ461" s="214"/>
      <c r="BR461" s="214"/>
      <c r="BS461" s="214"/>
      <c r="BT461" s="214"/>
      <c r="BU461" s="214"/>
      <c r="BV461" s="214"/>
      <c r="BW461" s="213"/>
      <c r="BX461" s="213"/>
      <c r="BY461" s="213"/>
      <c r="BZ461" s="225"/>
      <c r="CA461" s="225"/>
      <c r="CB461" s="225"/>
      <c r="CC461" s="225"/>
      <c r="CD461" s="225"/>
      <c r="CE461" s="225"/>
      <c r="CF461" s="225"/>
      <c r="CG461" s="225"/>
      <c r="CH461" s="225"/>
      <c r="CI461" s="225"/>
      <c r="CJ461" s="225"/>
      <c r="CK461" s="225"/>
      <c r="CL461" s="225"/>
      <c r="CM461" s="225"/>
      <c r="CN461" s="225"/>
      <c r="CO461" s="225"/>
      <c r="CP461" s="225"/>
      <c r="CQ461" s="225"/>
      <c r="CR461" s="225"/>
      <c r="CS461" s="221" t="s">
        <v>5860</v>
      </c>
      <c r="CT461" s="225"/>
      <c r="CU461" s="225"/>
      <c r="CV461" s="225"/>
      <c r="CW461" s="225"/>
      <c r="CX461" s="225"/>
      <c r="CY461" s="225"/>
      <c r="CZ461" s="225"/>
      <c r="DA461" s="225"/>
      <c r="DB461" s="225"/>
      <c r="DC461" s="225"/>
      <c r="DD461" s="225"/>
      <c r="DE461" s="225"/>
    </row>
    <row r="462" spans="38:109" hidden="1">
      <c r="AL462" s="219" t="str">
        <f t="shared" si="15"/>
        <v/>
      </c>
      <c r="AM462" s="219" t="str">
        <f t="shared" si="14"/>
        <v/>
      </c>
      <c r="AN462"/>
      <c r="AO462" s="213"/>
      <c r="AP462" s="206">
        <v>460</v>
      </c>
      <c r="AQ462" s="214"/>
      <c r="AR462" s="214"/>
      <c r="AS462" s="214"/>
      <c r="AT462" s="214"/>
      <c r="AU462" s="214"/>
      <c r="AV462" s="214"/>
      <c r="AW462" s="214"/>
      <c r="AX462" s="214"/>
      <c r="AY462" s="214"/>
      <c r="AZ462" s="214"/>
      <c r="BA462" s="214"/>
      <c r="BB462" s="214"/>
      <c r="BC462" s="214"/>
      <c r="BD462" s="214"/>
      <c r="BE462" s="214"/>
      <c r="BF462" s="214"/>
      <c r="BG462" s="214"/>
      <c r="BH462" s="214"/>
      <c r="BI462" s="214"/>
      <c r="BJ462" s="210" t="s">
        <v>5861</v>
      </c>
      <c r="BK462" s="214"/>
      <c r="BL462" s="214"/>
      <c r="BM462" s="214"/>
      <c r="BN462" s="214"/>
      <c r="BO462" s="214"/>
      <c r="BP462" s="214"/>
      <c r="BQ462" s="214"/>
      <c r="BR462" s="214"/>
      <c r="BS462" s="214"/>
      <c r="BT462" s="214"/>
      <c r="BU462" s="214"/>
      <c r="BV462" s="214"/>
      <c r="BW462" s="213"/>
      <c r="BX462" s="213"/>
      <c r="BY462" s="213"/>
      <c r="BZ462" s="225"/>
      <c r="CA462" s="225"/>
      <c r="CB462" s="225"/>
      <c r="CC462" s="225"/>
      <c r="CD462" s="225"/>
      <c r="CE462" s="225"/>
      <c r="CF462" s="225"/>
      <c r="CG462" s="225"/>
      <c r="CH462" s="225"/>
      <c r="CI462" s="225"/>
      <c r="CJ462" s="225"/>
      <c r="CK462" s="225"/>
      <c r="CL462" s="225"/>
      <c r="CM462" s="225"/>
      <c r="CN462" s="225"/>
      <c r="CO462" s="225"/>
      <c r="CP462" s="225"/>
      <c r="CQ462" s="225"/>
      <c r="CR462" s="225"/>
      <c r="CS462" s="223" t="s">
        <v>5862</v>
      </c>
      <c r="CT462" s="225"/>
      <c r="CU462" s="225"/>
      <c r="CV462" s="225"/>
      <c r="CW462" s="225"/>
      <c r="CX462" s="225"/>
      <c r="CY462" s="225"/>
      <c r="CZ462" s="225"/>
      <c r="DA462" s="225"/>
      <c r="DB462" s="225"/>
      <c r="DC462" s="225"/>
      <c r="DD462" s="225"/>
      <c r="DE462" s="225"/>
    </row>
    <row r="463" spans="38:109" hidden="1">
      <c r="AL463" s="219" t="str">
        <f t="shared" si="15"/>
        <v/>
      </c>
      <c r="AM463" s="219" t="str">
        <f t="shared" si="14"/>
        <v/>
      </c>
      <c r="AN463"/>
      <c r="AO463" s="213"/>
      <c r="AP463" s="206">
        <v>461</v>
      </c>
      <c r="AQ463" s="214"/>
      <c r="AR463" s="214"/>
      <c r="AS463" s="214"/>
      <c r="AT463" s="214"/>
      <c r="AU463" s="214"/>
      <c r="AV463" s="214"/>
      <c r="AW463" s="214"/>
      <c r="AX463" s="214"/>
      <c r="AY463" s="214"/>
      <c r="AZ463" s="214"/>
      <c r="BA463" s="214"/>
      <c r="BB463" s="214"/>
      <c r="BC463" s="214"/>
      <c r="BD463" s="214"/>
      <c r="BE463" s="214"/>
      <c r="BF463" s="214"/>
      <c r="BG463" s="214"/>
      <c r="BH463" s="214"/>
      <c r="BI463" s="214"/>
      <c r="BJ463" s="210" t="s">
        <v>5863</v>
      </c>
      <c r="BK463" s="214"/>
      <c r="BL463" s="214"/>
      <c r="BM463" s="214"/>
      <c r="BN463" s="214"/>
      <c r="BO463" s="214"/>
      <c r="BP463" s="214"/>
      <c r="BQ463" s="214"/>
      <c r="BR463" s="214"/>
      <c r="BS463" s="214"/>
      <c r="BT463" s="214"/>
      <c r="BU463" s="214"/>
      <c r="BV463" s="214"/>
      <c r="BW463" s="213"/>
      <c r="BX463" s="213"/>
      <c r="BY463" s="213"/>
      <c r="BZ463" s="225"/>
      <c r="CA463" s="225"/>
      <c r="CB463" s="225"/>
      <c r="CC463" s="225"/>
      <c r="CD463" s="225"/>
      <c r="CE463" s="225"/>
      <c r="CF463" s="225"/>
      <c r="CG463" s="225"/>
      <c r="CH463" s="225"/>
      <c r="CI463" s="225"/>
      <c r="CJ463" s="225"/>
      <c r="CK463" s="225"/>
      <c r="CL463" s="225"/>
      <c r="CM463" s="225"/>
      <c r="CN463" s="225"/>
      <c r="CO463" s="225"/>
      <c r="CP463" s="225"/>
      <c r="CQ463" s="225"/>
      <c r="CR463" s="225"/>
      <c r="CS463" s="221" t="s">
        <v>5864</v>
      </c>
      <c r="CT463" s="225"/>
      <c r="CU463" s="225"/>
      <c r="CV463" s="225"/>
      <c r="CW463" s="225"/>
      <c r="CX463" s="225"/>
      <c r="CY463" s="225"/>
      <c r="CZ463" s="225"/>
      <c r="DA463" s="225"/>
      <c r="DB463" s="225"/>
      <c r="DC463" s="225"/>
      <c r="DD463" s="225"/>
      <c r="DE463" s="225"/>
    </row>
    <row r="464" spans="38:109" hidden="1">
      <c r="AL464" s="219" t="str">
        <f t="shared" si="15"/>
        <v/>
      </c>
      <c r="AM464" s="219" t="str">
        <f t="shared" si="14"/>
        <v/>
      </c>
      <c r="AN464"/>
      <c r="AO464" s="213"/>
      <c r="AP464" s="206">
        <v>462</v>
      </c>
      <c r="AQ464" s="214"/>
      <c r="AR464" s="214"/>
      <c r="AS464" s="214"/>
      <c r="AT464" s="214"/>
      <c r="AU464" s="214"/>
      <c r="AV464" s="214"/>
      <c r="AW464" s="214"/>
      <c r="AX464" s="214"/>
      <c r="AY464" s="214"/>
      <c r="AZ464" s="214"/>
      <c r="BA464" s="214"/>
      <c r="BB464" s="214"/>
      <c r="BC464" s="214"/>
      <c r="BD464" s="214"/>
      <c r="BE464" s="214"/>
      <c r="BF464" s="214"/>
      <c r="BG464" s="214"/>
      <c r="BH464" s="214"/>
      <c r="BI464" s="214"/>
      <c r="BJ464" s="210" t="s">
        <v>5865</v>
      </c>
      <c r="BK464" s="214"/>
      <c r="BL464" s="214"/>
      <c r="BM464" s="214"/>
      <c r="BN464" s="214"/>
      <c r="BO464" s="214"/>
      <c r="BP464" s="214"/>
      <c r="BQ464" s="214"/>
      <c r="BR464" s="214"/>
      <c r="BS464" s="214"/>
      <c r="BT464" s="214"/>
      <c r="BU464" s="214"/>
      <c r="BV464" s="214"/>
      <c r="BW464" s="213"/>
      <c r="BX464" s="213"/>
      <c r="BY464" s="213"/>
      <c r="BZ464" s="225"/>
      <c r="CA464" s="225"/>
      <c r="CB464" s="225"/>
      <c r="CC464" s="225"/>
      <c r="CD464" s="225"/>
      <c r="CE464" s="225"/>
      <c r="CF464" s="225"/>
      <c r="CG464" s="225"/>
      <c r="CH464" s="225"/>
      <c r="CI464" s="225"/>
      <c r="CJ464" s="225"/>
      <c r="CK464" s="225"/>
      <c r="CL464" s="225"/>
      <c r="CM464" s="225"/>
      <c r="CN464" s="225"/>
      <c r="CO464" s="225"/>
      <c r="CP464" s="225"/>
      <c r="CQ464" s="225"/>
      <c r="CR464" s="225"/>
      <c r="CS464" s="221" t="s">
        <v>5866</v>
      </c>
      <c r="CT464" s="225"/>
      <c r="CU464" s="225"/>
      <c r="CV464" s="225"/>
      <c r="CW464" s="225"/>
      <c r="CX464" s="225"/>
      <c r="CY464" s="225"/>
      <c r="CZ464" s="225"/>
      <c r="DA464" s="225"/>
      <c r="DB464" s="225"/>
      <c r="DC464" s="225"/>
      <c r="DD464" s="225"/>
      <c r="DE464" s="225"/>
    </row>
    <row r="465" spans="38:109" hidden="1">
      <c r="AL465" s="219" t="str">
        <f t="shared" si="15"/>
        <v/>
      </c>
      <c r="AM465" s="219" t="str">
        <f t="shared" si="14"/>
        <v/>
      </c>
      <c r="AN465"/>
      <c r="AO465" s="213"/>
      <c r="AP465" s="206">
        <v>463</v>
      </c>
      <c r="AQ465" s="214"/>
      <c r="AR465" s="214"/>
      <c r="AS465" s="214"/>
      <c r="AT465" s="214"/>
      <c r="AU465" s="214"/>
      <c r="AV465" s="214"/>
      <c r="AW465" s="214"/>
      <c r="AX465" s="214"/>
      <c r="AY465" s="214"/>
      <c r="AZ465" s="214"/>
      <c r="BA465" s="214"/>
      <c r="BB465" s="214"/>
      <c r="BC465" s="214"/>
      <c r="BD465" s="214"/>
      <c r="BE465" s="214"/>
      <c r="BF465" s="214"/>
      <c r="BG465" s="214"/>
      <c r="BH465" s="214"/>
      <c r="BI465" s="214"/>
      <c r="BJ465" s="210" t="s">
        <v>5867</v>
      </c>
      <c r="BK465" s="214"/>
      <c r="BL465" s="214"/>
      <c r="BM465" s="214"/>
      <c r="BN465" s="214"/>
      <c r="BO465" s="214"/>
      <c r="BP465" s="214"/>
      <c r="BQ465" s="214"/>
      <c r="BR465" s="214"/>
      <c r="BS465" s="214"/>
      <c r="BT465" s="214"/>
      <c r="BU465" s="214"/>
      <c r="BV465" s="214"/>
      <c r="BW465" s="213"/>
      <c r="BX465" s="213"/>
      <c r="BY465" s="213"/>
      <c r="BZ465" s="225"/>
      <c r="CA465" s="225"/>
      <c r="CB465" s="225"/>
      <c r="CC465" s="225"/>
      <c r="CD465" s="225"/>
      <c r="CE465" s="225"/>
      <c r="CF465" s="225"/>
      <c r="CG465" s="225"/>
      <c r="CH465" s="225"/>
      <c r="CI465" s="225"/>
      <c r="CJ465" s="225"/>
      <c r="CK465" s="225"/>
      <c r="CL465" s="225"/>
      <c r="CM465" s="225"/>
      <c r="CN465" s="225"/>
      <c r="CO465" s="225"/>
      <c r="CP465" s="225"/>
      <c r="CQ465" s="225"/>
      <c r="CR465" s="225"/>
      <c r="CS465" s="221" t="s">
        <v>5868</v>
      </c>
      <c r="CT465" s="225"/>
      <c r="CU465" s="225"/>
      <c r="CV465" s="225"/>
      <c r="CW465" s="225"/>
      <c r="CX465" s="225"/>
      <c r="CY465" s="225"/>
      <c r="CZ465" s="225"/>
      <c r="DA465" s="225"/>
      <c r="DB465" s="225"/>
      <c r="DC465" s="225"/>
      <c r="DD465" s="225"/>
      <c r="DE465" s="225"/>
    </row>
    <row r="466" spans="38:109" hidden="1">
      <c r="AL466" s="219" t="str">
        <f t="shared" si="15"/>
        <v/>
      </c>
      <c r="AM466" s="219" t="str">
        <f t="shared" si="14"/>
        <v/>
      </c>
      <c r="AN466"/>
      <c r="AO466" s="213"/>
      <c r="AP466" s="206">
        <v>464</v>
      </c>
      <c r="AQ466" s="214"/>
      <c r="AR466" s="214"/>
      <c r="AS466" s="214"/>
      <c r="AT466" s="214"/>
      <c r="AU466" s="214"/>
      <c r="AV466" s="214"/>
      <c r="AW466" s="214"/>
      <c r="AX466" s="214"/>
      <c r="AY466" s="214"/>
      <c r="AZ466" s="214"/>
      <c r="BA466" s="214"/>
      <c r="BB466" s="214"/>
      <c r="BC466" s="214"/>
      <c r="BD466" s="214"/>
      <c r="BE466" s="214"/>
      <c r="BF466" s="214"/>
      <c r="BG466" s="214"/>
      <c r="BH466" s="214"/>
      <c r="BI466" s="214"/>
      <c r="BJ466" s="210" t="s">
        <v>5869</v>
      </c>
      <c r="BK466" s="214"/>
      <c r="BL466" s="214"/>
      <c r="BM466" s="214"/>
      <c r="BN466" s="214"/>
      <c r="BO466" s="214"/>
      <c r="BP466" s="214"/>
      <c r="BQ466" s="214"/>
      <c r="BR466" s="214"/>
      <c r="BS466" s="214"/>
      <c r="BT466" s="214"/>
      <c r="BU466" s="214"/>
      <c r="BV466" s="214"/>
      <c r="BW466" s="213"/>
      <c r="BX466" s="213"/>
      <c r="BY466" s="213"/>
      <c r="BZ466" s="225"/>
      <c r="CA466" s="225"/>
      <c r="CB466" s="225"/>
      <c r="CC466" s="225"/>
      <c r="CD466" s="225"/>
      <c r="CE466" s="225"/>
      <c r="CF466" s="225"/>
      <c r="CG466" s="225"/>
      <c r="CH466" s="225"/>
      <c r="CI466" s="225"/>
      <c r="CJ466" s="225"/>
      <c r="CK466" s="225"/>
      <c r="CL466" s="225"/>
      <c r="CM466" s="225"/>
      <c r="CN466" s="225"/>
      <c r="CO466" s="225"/>
      <c r="CP466" s="225"/>
      <c r="CQ466" s="225"/>
      <c r="CR466" s="225"/>
      <c r="CS466" s="221" t="s">
        <v>5870</v>
      </c>
      <c r="CT466" s="225"/>
      <c r="CU466" s="225"/>
      <c r="CV466" s="225"/>
      <c r="CW466" s="225"/>
      <c r="CX466" s="225"/>
      <c r="CY466" s="225"/>
      <c r="CZ466" s="225"/>
      <c r="DA466" s="225"/>
      <c r="DB466" s="225"/>
      <c r="DC466" s="225"/>
      <c r="DD466" s="225"/>
      <c r="DE466" s="225"/>
    </row>
    <row r="467" spans="38:109" hidden="1">
      <c r="AL467" s="219" t="str">
        <f t="shared" si="15"/>
        <v/>
      </c>
      <c r="AM467" s="219" t="str">
        <f t="shared" si="14"/>
        <v/>
      </c>
      <c r="AN467"/>
      <c r="AO467" s="213"/>
      <c r="AP467" s="206">
        <v>465</v>
      </c>
      <c r="AQ467" s="214"/>
      <c r="AR467" s="214"/>
      <c r="AS467" s="214"/>
      <c r="AT467" s="214"/>
      <c r="AU467" s="214"/>
      <c r="AV467" s="214"/>
      <c r="AW467" s="214"/>
      <c r="AX467" s="214"/>
      <c r="AY467" s="214"/>
      <c r="AZ467" s="214"/>
      <c r="BA467" s="214"/>
      <c r="BB467" s="214"/>
      <c r="BC467" s="214"/>
      <c r="BD467" s="214"/>
      <c r="BE467" s="214"/>
      <c r="BF467" s="214"/>
      <c r="BG467" s="214"/>
      <c r="BH467" s="214"/>
      <c r="BI467" s="214"/>
      <c r="BJ467" s="210" t="s">
        <v>5871</v>
      </c>
      <c r="BK467" s="214"/>
      <c r="BL467" s="214"/>
      <c r="BM467" s="214"/>
      <c r="BN467" s="214"/>
      <c r="BO467" s="214"/>
      <c r="BP467" s="214"/>
      <c r="BQ467" s="214"/>
      <c r="BR467" s="214"/>
      <c r="BS467" s="214"/>
      <c r="BT467" s="214"/>
      <c r="BU467" s="214"/>
      <c r="BV467" s="214"/>
      <c r="BW467" s="213"/>
      <c r="BX467" s="213"/>
      <c r="BY467" s="213"/>
      <c r="BZ467" s="225"/>
      <c r="CA467" s="225"/>
      <c r="CB467" s="225"/>
      <c r="CC467" s="225"/>
      <c r="CD467" s="225"/>
      <c r="CE467" s="225"/>
      <c r="CF467" s="225"/>
      <c r="CG467" s="225"/>
      <c r="CH467" s="225"/>
      <c r="CI467" s="225"/>
      <c r="CJ467" s="225"/>
      <c r="CK467" s="225"/>
      <c r="CL467" s="225"/>
      <c r="CM467" s="225"/>
      <c r="CN467" s="225"/>
      <c r="CO467" s="225"/>
      <c r="CP467" s="225"/>
      <c r="CQ467" s="225"/>
      <c r="CR467" s="225"/>
      <c r="CS467" s="221" t="s">
        <v>5872</v>
      </c>
      <c r="CT467" s="225"/>
      <c r="CU467" s="225"/>
      <c r="CV467" s="225"/>
      <c r="CW467" s="225"/>
      <c r="CX467" s="225"/>
      <c r="CY467" s="225"/>
      <c r="CZ467" s="225"/>
      <c r="DA467" s="225"/>
      <c r="DB467" s="225"/>
      <c r="DC467" s="225"/>
      <c r="DD467" s="225"/>
      <c r="DE467" s="225"/>
    </row>
    <row r="468" spans="38:109" hidden="1">
      <c r="AL468" s="219" t="str">
        <f t="shared" si="15"/>
        <v/>
      </c>
      <c r="AM468" s="219" t="str">
        <f t="shared" si="14"/>
        <v/>
      </c>
      <c r="AN468"/>
      <c r="AO468" s="213"/>
      <c r="AP468" s="206">
        <v>466</v>
      </c>
      <c r="AQ468" s="214"/>
      <c r="AR468" s="214"/>
      <c r="AS468" s="214"/>
      <c r="AT468" s="214"/>
      <c r="AU468" s="214"/>
      <c r="AV468" s="214"/>
      <c r="AW468" s="214"/>
      <c r="AX468" s="214"/>
      <c r="AY468" s="214"/>
      <c r="AZ468" s="214"/>
      <c r="BA468" s="214"/>
      <c r="BB468" s="214"/>
      <c r="BC468" s="214"/>
      <c r="BD468" s="214"/>
      <c r="BE468" s="214"/>
      <c r="BF468" s="214"/>
      <c r="BG468" s="214"/>
      <c r="BH468" s="214"/>
      <c r="BI468" s="214"/>
      <c r="BJ468" s="210" t="s">
        <v>5873</v>
      </c>
      <c r="BK468" s="214"/>
      <c r="BL468" s="214"/>
      <c r="BM468" s="214"/>
      <c r="BN468" s="214"/>
      <c r="BO468" s="214"/>
      <c r="BP468" s="214"/>
      <c r="BQ468" s="214"/>
      <c r="BR468" s="214"/>
      <c r="BS468" s="214"/>
      <c r="BT468" s="214"/>
      <c r="BU468" s="214"/>
      <c r="BV468" s="214"/>
      <c r="BW468" s="213"/>
      <c r="BX468" s="213"/>
      <c r="BY468" s="213"/>
      <c r="BZ468" s="225"/>
      <c r="CA468" s="225"/>
      <c r="CB468" s="225"/>
      <c r="CC468" s="225"/>
      <c r="CD468" s="225"/>
      <c r="CE468" s="225"/>
      <c r="CF468" s="225"/>
      <c r="CG468" s="225"/>
      <c r="CH468" s="225"/>
      <c r="CI468" s="225"/>
      <c r="CJ468" s="225"/>
      <c r="CK468" s="225"/>
      <c r="CL468" s="225"/>
      <c r="CM468" s="225"/>
      <c r="CN468" s="225"/>
      <c r="CO468" s="225"/>
      <c r="CP468" s="225"/>
      <c r="CQ468" s="225"/>
      <c r="CR468" s="225"/>
      <c r="CS468" s="221" t="s">
        <v>5874</v>
      </c>
      <c r="CT468" s="225"/>
      <c r="CU468" s="225"/>
      <c r="CV468" s="225"/>
      <c r="CW468" s="225"/>
      <c r="CX468" s="225"/>
      <c r="CY468" s="225"/>
      <c r="CZ468" s="225"/>
      <c r="DA468" s="225"/>
      <c r="DB468" s="225"/>
      <c r="DC468" s="225"/>
      <c r="DD468" s="225"/>
      <c r="DE468" s="225"/>
    </row>
    <row r="469" spans="38:109" hidden="1">
      <c r="AL469" s="219" t="str">
        <f t="shared" si="15"/>
        <v/>
      </c>
      <c r="AM469" s="219" t="str">
        <f t="shared" si="14"/>
        <v/>
      </c>
      <c r="AN469"/>
      <c r="AO469" s="206"/>
      <c r="AP469" s="206">
        <v>467</v>
      </c>
      <c r="AQ469" s="210"/>
      <c r="AR469" s="210"/>
      <c r="AS469" s="210"/>
      <c r="AT469" s="210"/>
      <c r="AU469" s="210"/>
      <c r="AV469" s="210"/>
      <c r="AW469" s="210"/>
      <c r="AX469" s="210"/>
      <c r="AY469" s="210"/>
      <c r="AZ469" s="210"/>
      <c r="BA469" s="210"/>
      <c r="BB469" s="210"/>
      <c r="BC469" s="210"/>
      <c r="BD469" s="210"/>
      <c r="BE469" s="210"/>
      <c r="BF469" s="210"/>
      <c r="BG469" s="210"/>
      <c r="BH469" s="210"/>
      <c r="BI469" s="210"/>
      <c r="BJ469" s="210" t="s">
        <v>5875</v>
      </c>
      <c r="BK469" s="210"/>
      <c r="BL469" s="210"/>
      <c r="BM469" s="210"/>
      <c r="BN469" s="210"/>
      <c r="BO469" s="210"/>
      <c r="BP469" s="210"/>
      <c r="BQ469" s="210"/>
      <c r="BR469" s="210"/>
      <c r="BS469" s="210"/>
      <c r="BT469" s="210"/>
      <c r="BU469" s="210"/>
      <c r="BV469" s="210"/>
      <c r="BW469" s="206"/>
      <c r="BX469" s="206"/>
      <c r="BY469" s="206"/>
      <c r="BZ469" s="221"/>
      <c r="CA469" s="221"/>
      <c r="CB469" s="221"/>
      <c r="CC469" s="221"/>
      <c r="CD469" s="221"/>
      <c r="CE469" s="221"/>
      <c r="CF469" s="221"/>
      <c r="CG469" s="221"/>
      <c r="CH469" s="221"/>
      <c r="CI469" s="221"/>
      <c r="CJ469" s="221"/>
      <c r="CK469" s="221"/>
      <c r="CL469" s="221"/>
      <c r="CM469" s="221"/>
      <c r="CN469" s="221"/>
      <c r="CO469" s="221"/>
      <c r="CP469" s="221"/>
      <c r="CQ469" s="221"/>
      <c r="CR469" s="221"/>
      <c r="CS469" s="221" t="s">
        <v>5876</v>
      </c>
      <c r="CT469" s="221"/>
      <c r="CU469" s="221"/>
      <c r="CV469" s="221"/>
      <c r="CW469" s="221"/>
      <c r="CX469" s="221"/>
      <c r="CY469" s="221"/>
      <c r="CZ469" s="221"/>
      <c r="DA469" s="221"/>
      <c r="DB469" s="221"/>
      <c r="DC469" s="221"/>
      <c r="DD469" s="221"/>
      <c r="DE469" s="221"/>
    </row>
    <row r="470" spans="38:109" hidden="1">
      <c r="AL470" s="219" t="str">
        <f t="shared" si="15"/>
        <v/>
      </c>
      <c r="AM470" s="219" t="str">
        <f t="shared" si="14"/>
        <v/>
      </c>
      <c r="AN470"/>
      <c r="AO470" s="213"/>
      <c r="AP470" s="206">
        <v>468</v>
      </c>
      <c r="AQ470" s="214"/>
      <c r="AR470" s="214"/>
      <c r="AS470" s="214"/>
      <c r="AT470" s="214"/>
      <c r="AU470" s="214"/>
      <c r="AV470" s="214"/>
      <c r="AW470" s="214"/>
      <c r="AX470" s="214"/>
      <c r="AY470" s="214"/>
      <c r="AZ470" s="214"/>
      <c r="BA470" s="214"/>
      <c r="BB470" s="214"/>
      <c r="BC470" s="214"/>
      <c r="BD470" s="214"/>
      <c r="BE470" s="214"/>
      <c r="BF470" s="214"/>
      <c r="BG470" s="214"/>
      <c r="BH470" s="214"/>
      <c r="BI470" s="214"/>
      <c r="BJ470" s="210" t="s">
        <v>5877</v>
      </c>
      <c r="BK470" s="214"/>
      <c r="BL470" s="214"/>
      <c r="BM470" s="214"/>
      <c r="BN470" s="214"/>
      <c r="BO470" s="214"/>
      <c r="BP470" s="214"/>
      <c r="BQ470" s="214"/>
      <c r="BR470" s="214"/>
      <c r="BS470" s="214"/>
      <c r="BT470" s="214"/>
      <c r="BU470" s="214"/>
      <c r="BV470" s="214"/>
      <c r="BW470" s="213"/>
      <c r="BX470" s="213"/>
      <c r="BY470" s="213"/>
      <c r="BZ470" s="225"/>
      <c r="CA470" s="225"/>
      <c r="CB470" s="225"/>
      <c r="CC470" s="225"/>
      <c r="CD470" s="225"/>
      <c r="CE470" s="225"/>
      <c r="CF470" s="225"/>
      <c r="CG470" s="225"/>
      <c r="CH470" s="225"/>
      <c r="CI470" s="225"/>
      <c r="CJ470" s="225"/>
      <c r="CK470" s="225"/>
      <c r="CL470" s="225"/>
      <c r="CM470" s="225"/>
      <c r="CN470" s="225"/>
      <c r="CO470" s="225"/>
      <c r="CP470" s="225"/>
      <c r="CQ470" s="225"/>
      <c r="CR470" s="225"/>
      <c r="CS470" s="221" t="s">
        <v>5878</v>
      </c>
      <c r="CT470" s="225"/>
      <c r="CU470" s="225"/>
      <c r="CV470" s="225"/>
      <c r="CW470" s="225"/>
      <c r="CX470" s="225"/>
      <c r="CY470" s="225"/>
      <c r="CZ470" s="225"/>
      <c r="DA470" s="225"/>
      <c r="DB470" s="225"/>
      <c r="DC470" s="225"/>
      <c r="DD470" s="225"/>
      <c r="DE470" s="225"/>
    </row>
    <row r="471" spans="38:109" hidden="1">
      <c r="AL471" s="219" t="str">
        <f t="shared" si="15"/>
        <v/>
      </c>
      <c r="AM471" s="219" t="str">
        <f t="shared" si="14"/>
        <v/>
      </c>
      <c r="AN471"/>
      <c r="AO471" s="213"/>
      <c r="AP471" s="206">
        <v>469</v>
      </c>
      <c r="AQ471" s="214"/>
      <c r="AR471" s="214"/>
      <c r="AS471" s="214"/>
      <c r="AT471" s="214"/>
      <c r="AU471" s="214"/>
      <c r="AV471" s="214"/>
      <c r="AW471" s="214"/>
      <c r="AX471" s="214"/>
      <c r="AY471" s="214"/>
      <c r="AZ471" s="214"/>
      <c r="BA471" s="214"/>
      <c r="BB471" s="214"/>
      <c r="BC471" s="214"/>
      <c r="BD471" s="214"/>
      <c r="BE471" s="214"/>
      <c r="BF471" s="214"/>
      <c r="BG471" s="214"/>
      <c r="BH471" s="214"/>
      <c r="BI471" s="214"/>
      <c r="BJ471" s="210" t="s">
        <v>5879</v>
      </c>
      <c r="BK471" s="214"/>
      <c r="BL471" s="214"/>
      <c r="BM471" s="214"/>
      <c r="BN471" s="214"/>
      <c r="BO471" s="214"/>
      <c r="BP471" s="214"/>
      <c r="BQ471" s="214"/>
      <c r="BR471" s="214"/>
      <c r="BS471" s="214"/>
      <c r="BT471" s="214"/>
      <c r="BU471" s="214"/>
      <c r="BV471" s="214"/>
      <c r="BW471" s="213"/>
      <c r="BX471" s="213"/>
      <c r="BY471" s="213"/>
      <c r="BZ471" s="225"/>
      <c r="CA471" s="225"/>
      <c r="CB471" s="225"/>
      <c r="CC471" s="225"/>
      <c r="CD471" s="225"/>
      <c r="CE471" s="225"/>
      <c r="CF471" s="225"/>
      <c r="CG471" s="225"/>
      <c r="CH471" s="225"/>
      <c r="CI471" s="225"/>
      <c r="CJ471" s="225"/>
      <c r="CK471" s="225"/>
      <c r="CL471" s="225"/>
      <c r="CM471" s="225"/>
      <c r="CN471" s="225"/>
      <c r="CO471" s="225"/>
      <c r="CP471" s="225"/>
      <c r="CQ471" s="225"/>
      <c r="CR471" s="225"/>
      <c r="CS471" s="221" t="s">
        <v>5880</v>
      </c>
      <c r="CT471" s="225"/>
      <c r="CU471" s="225"/>
      <c r="CV471" s="225"/>
      <c r="CW471" s="225"/>
      <c r="CX471" s="225"/>
      <c r="CY471" s="225"/>
      <c r="CZ471" s="225"/>
      <c r="DA471" s="225"/>
      <c r="DB471" s="225"/>
      <c r="DC471" s="225"/>
      <c r="DD471" s="225"/>
      <c r="DE471" s="225"/>
    </row>
    <row r="472" spans="38:109" hidden="1">
      <c r="AL472" s="219" t="str">
        <f t="shared" si="15"/>
        <v/>
      </c>
      <c r="AM472" s="219" t="str">
        <f t="shared" si="14"/>
        <v/>
      </c>
      <c r="AN472"/>
      <c r="AO472" s="213"/>
      <c r="AP472" s="206">
        <v>470</v>
      </c>
      <c r="AQ472" s="214"/>
      <c r="AR472" s="214"/>
      <c r="AS472" s="214"/>
      <c r="AT472" s="214"/>
      <c r="AU472" s="214"/>
      <c r="AV472" s="214"/>
      <c r="AW472" s="214"/>
      <c r="AX472" s="214"/>
      <c r="AY472" s="214"/>
      <c r="AZ472" s="214"/>
      <c r="BA472" s="214"/>
      <c r="BB472" s="214"/>
      <c r="BC472" s="214"/>
      <c r="BD472" s="214"/>
      <c r="BE472" s="214"/>
      <c r="BF472" s="214"/>
      <c r="BG472" s="214"/>
      <c r="BH472" s="214"/>
      <c r="BI472" s="214"/>
      <c r="BJ472" s="210" t="s">
        <v>5881</v>
      </c>
      <c r="BK472" s="214"/>
      <c r="BL472" s="214"/>
      <c r="BM472" s="214"/>
      <c r="BN472" s="214"/>
      <c r="BO472" s="214"/>
      <c r="BP472" s="214"/>
      <c r="BQ472" s="214"/>
      <c r="BR472" s="214"/>
      <c r="BS472" s="214"/>
      <c r="BT472" s="214"/>
      <c r="BU472" s="214"/>
      <c r="BV472" s="214"/>
      <c r="BW472" s="213"/>
      <c r="BX472" s="213"/>
      <c r="BY472" s="213"/>
      <c r="BZ472" s="225"/>
      <c r="CA472" s="225"/>
      <c r="CB472" s="225"/>
      <c r="CC472" s="225"/>
      <c r="CD472" s="225"/>
      <c r="CE472" s="225"/>
      <c r="CF472" s="225"/>
      <c r="CG472" s="225"/>
      <c r="CH472" s="225"/>
      <c r="CI472" s="225"/>
      <c r="CJ472" s="225"/>
      <c r="CK472" s="225"/>
      <c r="CL472" s="225"/>
      <c r="CM472" s="225"/>
      <c r="CN472" s="225"/>
      <c r="CO472" s="225"/>
      <c r="CP472" s="225"/>
      <c r="CQ472" s="225"/>
      <c r="CR472" s="225"/>
      <c r="CS472" s="221" t="s">
        <v>5882</v>
      </c>
      <c r="CT472" s="225"/>
      <c r="CU472" s="225"/>
      <c r="CV472" s="225"/>
      <c r="CW472" s="225"/>
      <c r="CX472" s="225"/>
      <c r="CY472" s="225"/>
      <c r="CZ472" s="225"/>
      <c r="DA472" s="225"/>
      <c r="DB472" s="225"/>
      <c r="DC472" s="225"/>
      <c r="DD472" s="225"/>
      <c r="DE472" s="225"/>
    </row>
    <row r="473" spans="38:109" hidden="1">
      <c r="AL473" s="219" t="str">
        <f t="shared" si="15"/>
        <v/>
      </c>
      <c r="AM473" s="219" t="str">
        <f t="shared" si="14"/>
        <v/>
      </c>
      <c r="AN473"/>
      <c r="AO473" s="213"/>
      <c r="AP473" s="206">
        <v>471</v>
      </c>
      <c r="AQ473" s="214"/>
      <c r="AR473" s="214"/>
      <c r="AS473" s="214"/>
      <c r="AT473" s="214"/>
      <c r="AU473" s="214"/>
      <c r="AV473" s="214"/>
      <c r="AW473" s="214"/>
      <c r="AX473" s="214"/>
      <c r="AY473" s="214"/>
      <c r="AZ473" s="214"/>
      <c r="BA473" s="214"/>
      <c r="BB473" s="214"/>
      <c r="BC473" s="214"/>
      <c r="BD473" s="214"/>
      <c r="BE473" s="214"/>
      <c r="BF473" s="214"/>
      <c r="BG473" s="214"/>
      <c r="BH473" s="214"/>
      <c r="BI473" s="214"/>
      <c r="BJ473" s="210" t="s">
        <v>5883</v>
      </c>
      <c r="BK473" s="214"/>
      <c r="BL473" s="214"/>
      <c r="BM473" s="214"/>
      <c r="BN473" s="214"/>
      <c r="BO473" s="214"/>
      <c r="BP473" s="214"/>
      <c r="BQ473" s="214"/>
      <c r="BR473" s="214"/>
      <c r="BS473" s="214"/>
      <c r="BT473" s="214"/>
      <c r="BU473" s="214"/>
      <c r="BV473" s="214"/>
      <c r="BW473" s="213"/>
      <c r="BX473" s="213"/>
      <c r="BY473" s="213"/>
      <c r="BZ473" s="225"/>
      <c r="CA473" s="225"/>
      <c r="CB473" s="225"/>
      <c r="CC473" s="225"/>
      <c r="CD473" s="225"/>
      <c r="CE473" s="225"/>
      <c r="CF473" s="225"/>
      <c r="CG473" s="225"/>
      <c r="CH473" s="225"/>
      <c r="CI473" s="225"/>
      <c r="CJ473" s="225"/>
      <c r="CK473" s="225"/>
      <c r="CL473" s="225"/>
      <c r="CM473" s="225"/>
      <c r="CN473" s="225"/>
      <c r="CO473" s="225"/>
      <c r="CP473" s="225"/>
      <c r="CQ473" s="225"/>
      <c r="CR473" s="225"/>
      <c r="CS473" s="221" t="s">
        <v>5884</v>
      </c>
      <c r="CT473" s="225"/>
      <c r="CU473" s="225"/>
      <c r="CV473" s="225"/>
      <c r="CW473" s="225"/>
      <c r="CX473" s="225"/>
      <c r="CY473" s="225"/>
      <c r="CZ473" s="225"/>
      <c r="DA473" s="225"/>
      <c r="DB473" s="225"/>
      <c r="DC473" s="225"/>
      <c r="DD473" s="225"/>
      <c r="DE473" s="225"/>
    </row>
    <row r="474" spans="38:109" hidden="1">
      <c r="AL474" s="219" t="str">
        <f t="shared" si="15"/>
        <v/>
      </c>
      <c r="AM474" s="219" t="str">
        <f t="shared" si="14"/>
        <v/>
      </c>
      <c r="AN474"/>
      <c r="AO474" s="213"/>
      <c r="AP474" s="206">
        <v>472</v>
      </c>
      <c r="AQ474" s="214"/>
      <c r="AR474" s="214"/>
      <c r="AS474" s="214"/>
      <c r="AT474" s="214"/>
      <c r="AU474" s="214"/>
      <c r="AV474" s="214"/>
      <c r="AW474" s="214"/>
      <c r="AX474" s="214"/>
      <c r="AY474" s="214"/>
      <c r="AZ474" s="214"/>
      <c r="BA474" s="214"/>
      <c r="BB474" s="214"/>
      <c r="BC474" s="214"/>
      <c r="BD474" s="214"/>
      <c r="BE474" s="214"/>
      <c r="BF474" s="214"/>
      <c r="BG474" s="214"/>
      <c r="BH474" s="214"/>
      <c r="BI474" s="214"/>
      <c r="BJ474" s="210" t="s">
        <v>5885</v>
      </c>
      <c r="BK474" s="214"/>
      <c r="BL474" s="214"/>
      <c r="BM474" s="214"/>
      <c r="BN474" s="214"/>
      <c r="BO474" s="214"/>
      <c r="BP474" s="214"/>
      <c r="BQ474" s="214"/>
      <c r="BR474" s="214"/>
      <c r="BS474" s="214"/>
      <c r="BT474" s="214"/>
      <c r="BU474" s="214"/>
      <c r="BV474" s="214"/>
      <c r="BW474" s="213"/>
      <c r="BX474" s="213"/>
      <c r="BY474" s="213"/>
      <c r="BZ474" s="225"/>
      <c r="CA474" s="225"/>
      <c r="CB474" s="225"/>
      <c r="CC474" s="225"/>
      <c r="CD474" s="225"/>
      <c r="CE474" s="225"/>
      <c r="CF474" s="225"/>
      <c r="CG474" s="225"/>
      <c r="CH474" s="225"/>
      <c r="CI474" s="225"/>
      <c r="CJ474" s="225"/>
      <c r="CK474" s="225"/>
      <c r="CL474" s="225"/>
      <c r="CM474" s="225"/>
      <c r="CN474" s="225"/>
      <c r="CO474" s="225"/>
      <c r="CP474" s="225"/>
      <c r="CQ474" s="225"/>
      <c r="CR474" s="225"/>
      <c r="CS474" s="221" t="s">
        <v>5886</v>
      </c>
      <c r="CT474" s="225"/>
      <c r="CU474" s="225"/>
      <c r="CV474" s="225"/>
      <c r="CW474" s="225"/>
      <c r="CX474" s="225"/>
      <c r="CY474" s="225"/>
      <c r="CZ474" s="225"/>
      <c r="DA474" s="225"/>
      <c r="DB474" s="225"/>
      <c r="DC474" s="225"/>
      <c r="DD474" s="225"/>
      <c r="DE474" s="225"/>
    </row>
    <row r="475" spans="38:109" hidden="1">
      <c r="AL475" s="219" t="str">
        <f t="shared" si="15"/>
        <v/>
      </c>
      <c r="AM475" s="219" t="str">
        <f t="shared" si="14"/>
        <v/>
      </c>
      <c r="AN475"/>
      <c r="AO475" s="213"/>
      <c r="AP475" s="206">
        <v>473</v>
      </c>
      <c r="AQ475" s="214"/>
      <c r="AR475" s="214"/>
      <c r="AS475" s="214"/>
      <c r="AT475" s="214"/>
      <c r="AU475" s="214"/>
      <c r="AV475" s="214"/>
      <c r="AW475" s="214"/>
      <c r="AX475" s="214"/>
      <c r="AY475" s="214"/>
      <c r="AZ475" s="214"/>
      <c r="BA475" s="214"/>
      <c r="BB475" s="214"/>
      <c r="BC475" s="214"/>
      <c r="BD475" s="214"/>
      <c r="BE475" s="214"/>
      <c r="BF475" s="214"/>
      <c r="BG475" s="214"/>
      <c r="BH475" s="214"/>
      <c r="BI475" s="214"/>
      <c r="BJ475" s="210" t="s">
        <v>5887</v>
      </c>
      <c r="BK475" s="214"/>
      <c r="BL475" s="214"/>
      <c r="BM475" s="214"/>
      <c r="BN475" s="214"/>
      <c r="BO475" s="214"/>
      <c r="BP475" s="214"/>
      <c r="BQ475" s="214"/>
      <c r="BR475" s="214"/>
      <c r="BS475" s="214"/>
      <c r="BT475" s="214"/>
      <c r="BU475" s="214"/>
      <c r="BV475" s="214"/>
      <c r="BW475" s="213"/>
      <c r="BX475" s="213"/>
      <c r="BY475" s="213"/>
      <c r="BZ475" s="225"/>
      <c r="CA475" s="225"/>
      <c r="CB475" s="225"/>
      <c r="CC475" s="225"/>
      <c r="CD475" s="225"/>
      <c r="CE475" s="225"/>
      <c r="CF475" s="225"/>
      <c r="CG475" s="225"/>
      <c r="CH475" s="225"/>
      <c r="CI475" s="225"/>
      <c r="CJ475" s="225"/>
      <c r="CK475" s="225"/>
      <c r="CL475" s="225"/>
      <c r="CM475" s="225"/>
      <c r="CN475" s="225"/>
      <c r="CO475" s="225"/>
      <c r="CP475" s="225"/>
      <c r="CQ475" s="225"/>
      <c r="CR475" s="225"/>
      <c r="CS475" s="221" t="s">
        <v>5888</v>
      </c>
      <c r="CT475" s="225"/>
      <c r="CU475" s="225"/>
      <c r="CV475" s="225"/>
      <c r="CW475" s="225"/>
      <c r="CX475" s="225"/>
      <c r="CY475" s="225"/>
      <c r="CZ475" s="225"/>
      <c r="DA475" s="225"/>
      <c r="DB475" s="225"/>
      <c r="DC475" s="225"/>
      <c r="DD475" s="225"/>
      <c r="DE475" s="225"/>
    </row>
    <row r="476" spans="38:109" hidden="1">
      <c r="AL476" s="219" t="str">
        <f t="shared" si="15"/>
        <v/>
      </c>
      <c r="AM476" s="219" t="str">
        <f t="shared" si="14"/>
        <v/>
      </c>
      <c r="AN476"/>
      <c r="AO476" s="213"/>
      <c r="AP476" s="206">
        <v>474</v>
      </c>
      <c r="AQ476" s="214"/>
      <c r="AR476" s="214"/>
      <c r="AS476" s="214"/>
      <c r="AT476" s="214"/>
      <c r="AU476" s="214"/>
      <c r="AV476" s="214"/>
      <c r="AW476" s="214"/>
      <c r="AX476" s="214"/>
      <c r="AY476" s="214"/>
      <c r="AZ476" s="214"/>
      <c r="BA476" s="214"/>
      <c r="BB476" s="214"/>
      <c r="BC476" s="214"/>
      <c r="BD476" s="214"/>
      <c r="BE476" s="214"/>
      <c r="BF476" s="214"/>
      <c r="BG476" s="214"/>
      <c r="BH476" s="214"/>
      <c r="BI476" s="214"/>
      <c r="BJ476" s="210" t="s">
        <v>5889</v>
      </c>
      <c r="BK476" s="214"/>
      <c r="BL476" s="214"/>
      <c r="BM476" s="214"/>
      <c r="BN476" s="214"/>
      <c r="BO476" s="214"/>
      <c r="BP476" s="214"/>
      <c r="BQ476" s="214"/>
      <c r="BR476" s="214"/>
      <c r="BS476" s="214"/>
      <c r="BT476" s="214"/>
      <c r="BU476" s="214"/>
      <c r="BV476" s="214"/>
      <c r="BW476" s="213"/>
      <c r="BX476" s="213"/>
      <c r="BY476" s="213"/>
      <c r="BZ476" s="225"/>
      <c r="CA476" s="225"/>
      <c r="CB476" s="225"/>
      <c r="CC476" s="225"/>
      <c r="CD476" s="225"/>
      <c r="CE476" s="225"/>
      <c r="CF476" s="225"/>
      <c r="CG476" s="225"/>
      <c r="CH476" s="225"/>
      <c r="CI476" s="225"/>
      <c r="CJ476" s="225"/>
      <c r="CK476" s="225"/>
      <c r="CL476" s="225"/>
      <c r="CM476" s="225"/>
      <c r="CN476" s="225"/>
      <c r="CO476" s="225"/>
      <c r="CP476" s="225"/>
      <c r="CQ476" s="225"/>
      <c r="CR476" s="225"/>
      <c r="CS476" s="221" t="s">
        <v>5890</v>
      </c>
      <c r="CT476" s="225"/>
      <c r="CU476" s="225"/>
      <c r="CV476" s="225"/>
      <c r="CW476" s="225"/>
      <c r="CX476" s="225"/>
      <c r="CY476" s="225"/>
      <c r="CZ476" s="225"/>
      <c r="DA476" s="225"/>
      <c r="DB476" s="225"/>
      <c r="DC476" s="225"/>
      <c r="DD476" s="225"/>
      <c r="DE476" s="225"/>
    </row>
    <row r="477" spans="38:109" hidden="1">
      <c r="AL477" s="219" t="str">
        <f t="shared" si="15"/>
        <v/>
      </c>
      <c r="AM477" s="219" t="str">
        <f t="shared" si="14"/>
        <v/>
      </c>
      <c r="AN477"/>
      <c r="AO477" s="213"/>
      <c r="AP477" s="206">
        <v>475</v>
      </c>
      <c r="AQ477" s="214"/>
      <c r="AR477" s="214"/>
      <c r="AS477" s="214"/>
      <c r="AT477" s="214"/>
      <c r="AU477" s="214"/>
      <c r="AV477" s="214"/>
      <c r="AW477" s="214"/>
      <c r="AX477" s="214"/>
      <c r="AY477" s="214"/>
      <c r="AZ477" s="214"/>
      <c r="BA477" s="214"/>
      <c r="BB477" s="214"/>
      <c r="BC477" s="214"/>
      <c r="BD477" s="214"/>
      <c r="BE477" s="214"/>
      <c r="BF477" s="214"/>
      <c r="BG477" s="214"/>
      <c r="BH477" s="214"/>
      <c r="BI477" s="214"/>
      <c r="BJ477" s="210" t="s">
        <v>5891</v>
      </c>
      <c r="BK477" s="214"/>
      <c r="BL477" s="214"/>
      <c r="BM477" s="214"/>
      <c r="BN477" s="214"/>
      <c r="BO477" s="214"/>
      <c r="BP477" s="214"/>
      <c r="BQ477" s="214"/>
      <c r="BR477" s="214"/>
      <c r="BS477" s="214"/>
      <c r="BT477" s="214"/>
      <c r="BU477" s="214"/>
      <c r="BV477" s="214"/>
      <c r="BW477" s="213"/>
      <c r="BX477" s="213"/>
      <c r="BY477" s="213"/>
      <c r="BZ477" s="225"/>
      <c r="CA477" s="225"/>
      <c r="CB477" s="225"/>
      <c r="CC477" s="225"/>
      <c r="CD477" s="225"/>
      <c r="CE477" s="225"/>
      <c r="CF477" s="225"/>
      <c r="CG477" s="225"/>
      <c r="CH477" s="225"/>
      <c r="CI477" s="225"/>
      <c r="CJ477" s="225"/>
      <c r="CK477" s="225"/>
      <c r="CL477" s="225"/>
      <c r="CM477" s="225"/>
      <c r="CN477" s="225"/>
      <c r="CO477" s="225"/>
      <c r="CP477" s="225"/>
      <c r="CQ477" s="225"/>
      <c r="CR477" s="225"/>
      <c r="CS477" s="221" t="s">
        <v>5892</v>
      </c>
      <c r="CT477" s="225"/>
      <c r="CU477" s="225"/>
      <c r="CV477" s="225"/>
      <c r="CW477" s="225"/>
      <c r="CX477" s="225"/>
      <c r="CY477" s="225"/>
      <c r="CZ477" s="225"/>
      <c r="DA477" s="225"/>
      <c r="DB477" s="225"/>
      <c r="DC477" s="225"/>
      <c r="DD477" s="225"/>
      <c r="DE477" s="225"/>
    </row>
    <row r="478" spans="38:109" hidden="1">
      <c r="AL478" s="219" t="str">
        <f t="shared" si="15"/>
        <v/>
      </c>
      <c r="AM478" s="219" t="str">
        <f t="shared" si="14"/>
        <v/>
      </c>
      <c r="AN478"/>
      <c r="AO478" s="213"/>
      <c r="AP478" s="206">
        <v>476</v>
      </c>
      <c r="AQ478" s="214"/>
      <c r="AR478" s="214"/>
      <c r="AS478" s="214"/>
      <c r="AT478" s="214"/>
      <c r="AU478" s="214"/>
      <c r="AV478" s="214"/>
      <c r="AW478" s="214"/>
      <c r="AX478" s="214"/>
      <c r="AY478" s="214"/>
      <c r="AZ478" s="214"/>
      <c r="BA478" s="214"/>
      <c r="BB478" s="214"/>
      <c r="BC478" s="214"/>
      <c r="BD478" s="214"/>
      <c r="BE478" s="214"/>
      <c r="BF478" s="214"/>
      <c r="BG478" s="214"/>
      <c r="BH478" s="214"/>
      <c r="BI478" s="214"/>
      <c r="BJ478" s="210" t="s">
        <v>5893</v>
      </c>
      <c r="BK478" s="214"/>
      <c r="BL478" s="214"/>
      <c r="BM478" s="214"/>
      <c r="BN478" s="214"/>
      <c r="BO478" s="214"/>
      <c r="BP478" s="214"/>
      <c r="BQ478" s="214"/>
      <c r="BR478" s="214"/>
      <c r="BS478" s="214"/>
      <c r="BT478" s="214"/>
      <c r="BU478" s="214"/>
      <c r="BV478" s="214"/>
      <c r="BW478" s="213"/>
      <c r="BX478" s="213"/>
      <c r="BY478" s="213"/>
      <c r="BZ478" s="225"/>
      <c r="CA478" s="225"/>
      <c r="CB478" s="225"/>
      <c r="CC478" s="225"/>
      <c r="CD478" s="225"/>
      <c r="CE478" s="225"/>
      <c r="CF478" s="225"/>
      <c r="CG478" s="225"/>
      <c r="CH478" s="225"/>
      <c r="CI478" s="225"/>
      <c r="CJ478" s="225"/>
      <c r="CK478" s="225"/>
      <c r="CL478" s="225"/>
      <c r="CM478" s="225"/>
      <c r="CN478" s="225"/>
      <c r="CO478" s="225"/>
      <c r="CP478" s="225"/>
      <c r="CQ478" s="225"/>
      <c r="CR478" s="225"/>
      <c r="CS478" s="221" t="s">
        <v>5894</v>
      </c>
      <c r="CT478" s="225"/>
      <c r="CU478" s="225"/>
      <c r="CV478" s="225"/>
      <c r="CW478" s="225"/>
      <c r="CX478" s="225"/>
      <c r="CY478" s="225"/>
      <c r="CZ478" s="225"/>
      <c r="DA478" s="225"/>
      <c r="DB478" s="225"/>
      <c r="DC478" s="225"/>
      <c r="DD478" s="225"/>
      <c r="DE478" s="225"/>
    </row>
    <row r="479" spans="38:109" hidden="1">
      <c r="AL479" s="219" t="str">
        <f t="shared" si="15"/>
        <v/>
      </c>
      <c r="AM479" s="219" t="str">
        <f t="shared" si="14"/>
        <v/>
      </c>
      <c r="AN479"/>
      <c r="AO479" s="213"/>
      <c r="AP479" s="206">
        <v>477</v>
      </c>
      <c r="AQ479" s="214"/>
      <c r="AR479" s="214"/>
      <c r="AS479" s="214"/>
      <c r="AT479" s="214"/>
      <c r="AU479" s="214"/>
      <c r="AV479" s="214"/>
      <c r="AW479" s="214"/>
      <c r="AX479" s="214"/>
      <c r="AY479" s="214"/>
      <c r="AZ479" s="214"/>
      <c r="BA479" s="214"/>
      <c r="BB479" s="214"/>
      <c r="BC479" s="214"/>
      <c r="BD479" s="214"/>
      <c r="BE479" s="214"/>
      <c r="BF479" s="214"/>
      <c r="BG479" s="214"/>
      <c r="BH479" s="214"/>
      <c r="BI479" s="214"/>
      <c r="BJ479" s="210" t="s">
        <v>5895</v>
      </c>
      <c r="BK479" s="214"/>
      <c r="BL479" s="214"/>
      <c r="BM479" s="214"/>
      <c r="BN479" s="214"/>
      <c r="BO479" s="214"/>
      <c r="BP479" s="214"/>
      <c r="BQ479" s="214"/>
      <c r="BR479" s="214"/>
      <c r="BS479" s="214"/>
      <c r="BT479" s="214"/>
      <c r="BU479" s="214"/>
      <c r="BV479" s="214"/>
      <c r="BW479" s="213"/>
      <c r="BX479" s="213"/>
      <c r="BY479" s="213"/>
      <c r="BZ479" s="225"/>
      <c r="CA479" s="225"/>
      <c r="CB479" s="225"/>
      <c r="CC479" s="225"/>
      <c r="CD479" s="225"/>
      <c r="CE479" s="225"/>
      <c r="CF479" s="225"/>
      <c r="CG479" s="225"/>
      <c r="CH479" s="225"/>
      <c r="CI479" s="225"/>
      <c r="CJ479" s="225"/>
      <c r="CK479" s="225"/>
      <c r="CL479" s="225"/>
      <c r="CM479" s="225"/>
      <c r="CN479" s="225"/>
      <c r="CO479" s="225"/>
      <c r="CP479" s="225"/>
      <c r="CQ479" s="225"/>
      <c r="CR479" s="225"/>
      <c r="CS479" s="221" t="s">
        <v>5896</v>
      </c>
      <c r="CT479" s="225"/>
      <c r="CU479" s="225"/>
      <c r="CV479" s="225"/>
      <c r="CW479" s="225"/>
      <c r="CX479" s="225"/>
      <c r="CY479" s="225"/>
      <c r="CZ479" s="225"/>
      <c r="DA479" s="225"/>
      <c r="DB479" s="225"/>
      <c r="DC479" s="225"/>
      <c r="DD479" s="225"/>
      <c r="DE479" s="225"/>
    </row>
    <row r="480" spans="38:109" hidden="1">
      <c r="AL480" s="219" t="str">
        <f t="shared" si="15"/>
        <v/>
      </c>
      <c r="AM480" s="219" t="str">
        <f t="shared" si="14"/>
        <v/>
      </c>
      <c r="AN480"/>
      <c r="AO480" s="213"/>
      <c r="AP480" s="206">
        <v>478</v>
      </c>
      <c r="AQ480" s="214"/>
      <c r="AR480" s="214"/>
      <c r="AS480" s="214"/>
      <c r="AT480" s="214"/>
      <c r="AU480" s="214"/>
      <c r="AV480" s="214"/>
      <c r="AW480" s="214"/>
      <c r="AX480" s="214"/>
      <c r="AY480" s="214"/>
      <c r="AZ480" s="214"/>
      <c r="BA480" s="214"/>
      <c r="BB480" s="214"/>
      <c r="BC480" s="214"/>
      <c r="BD480" s="214"/>
      <c r="BE480" s="214"/>
      <c r="BF480" s="214"/>
      <c r="BG480" s="214"/>
      <c r="BH480" s="214"/>
      <c r="BI480" s="214"/>
      <c r="BJ480" s="210" t="s">
        <v>5897</v>
      </c>
      <c r="BK480" s="214"/>
      <c r="BL480" s="214"/>
      <c r="BM480" s="214"/>
      <c r="BN480" s="214"/>
      <c r="BO480" s="214"/>
      <c r="BP480" s="214"/>
      <c r="BQ480" s="214"/>
      <c r="BR480" s="214"/>
      <c r="BS480" s="214"/>
      <c r="BT480" s="214"/>
      <c r="BU480" s="214"/>
      <c r="BV480" s="214"/>
      <c r="BW480" s="213"/>
      <c r="BX480" s="213"/>
      <c r="BY480" s="213"/>
      <c r="BZ480" s="225"/>
      <c r="CA480" s="225"/>
      <c r="CB480" s="225"/>
      <c r="CC480" s="225"/>
      <c r="CD480" s="225"/>
      <c r="CE480" s="225"/>
      <c r="CF480" s="225"/>
      <c r="CG480" s="225"/>
      <c r="CH480" s="225"/>
      <c r="CI480" s="225"/>
      <c r="CJ480" s="225"/>
      <c r="CK480" s="225"/>
      <c r="CL480" s="225"/>
      <c r="CM480" s="225"/>
      <c r="CN480" s="225"/>
      <c r="CO480" s="225"/>
      <c r="CP480" s="225"/>
      <c r="CQ480" s="225"/>
      <c r="CR480" s="225"/>
      <c r="CS480" s="221" t="s">
        <v>5898</v>
      </c>
      <c r="CT480" s="225"/>
      <c r="CU480" s="225"/>
      <c r="CV480" s="225"/>
      <c r="CW480" s="225"/>
      <c r="CX480" s="225"/>
      <c r="CY480" s="225"/>
      <c r="CZ480" s="225"/>
      <c r="DA480" s="225"/>
      <c r="DB480" s="225"/>
      <c r="DC480" s="225"/>
      <c r="DD480" s="225"/>
      <c r="DE480" s="225"/>
    </row>
    <row r="481" spans="38:109" hidden="1">
      <c r="AL481" s="219" t="str">
        <f t="shared" si="15"/>
        <v/>
      </c>
      <c r="AM481" s="219" t="str">
        <f t="shared" si="14"/>
        <v/>
      </c>
      <c r="AN481"/>
      <c r="AO481" s="213"/>
      <c r="AP481" s="206">
        <v>479</v>
      </c>
      <c r="AQ481" s="214"/>
      <c r="AR481" s="214"/>
      <c r="AS481" s="214"/>
      <c r="AT481" s="214"/>
      <c r="AU481" s="214"/>
      <c r="AV481" s="214"/>
      <c r="AW481" s="214"/>
      <c r="AX481" s="214"/>
      <c r="AY481" s="214"/>
      <c r="AZ481" s="214"/>
      <c r="BA481" s="214"/>
      <c r="BB481" s="214"/>
      <c r="BC481" s="214"/>
      <c r="BD481" s="214"/>
      <c r="BE481" s="214"/>
      <c r="BF481" s="214"/>
      <c r="BG481" s="214"/>
      <c r="BH481" s="214"/>
      <c r="BI481" s="214"/>
      <c r="BJ481" s="210" t="s">
        <v>5899</v>
      </c>
      <c r="BK481" s="214"/>
      <c r="BL481" s="214"/>
      <c r="BM481" s="214"/>
      <c r="BN481" s="214"/>
      <c r="BO481" s="214"/>
      <c r="BP481" s="214"/>
      <c r="BQ481" s="214"/>
      <c r="BR481" s="214"/>
      <c r="BS481" s="214"/>
      <c r="BT481" s="214"/>
      <c r="BU481" s="214"/>
      <c r="BV481" s="214"/>
      <c r="BW481" s="213"/>
      <c r="BX481" s="213"/>
      <c r="BY481" s="213"/>
      <c r="BZ481" s="225"/>
      <c r="CA481" s="225"/>
      <c r="CB481" s="225"/>
      <c r="CC481" s="225"/>
      <c r="CD481" s="225"/>
      <c r="CE481" s="225"/>
      <c r="CF481" s="225"/>
      <c r="CG481" s="225"/>
      <c r="CH481" s="225"/>
      <c r="CI481" s="225"/>
      <c r="CJ481" s="225"/>
      <c r="CK481" s="225"/>
      <c r="CL481" s="225"/>
      <c r="CM481" s="225"/>
      <c r="CN481" s="225"/>
      <c r="CO481" s="225"/>
      <c r="CP481" s="225"/>
      <c r="CQ481" s="225"/>
      <c r="CR481" s="225"/>
      <c r="CS481" s="221" t="s">
        <v>5900</v>
      </c>
      <c r="CT481" s="225"/>
      <c r="CU481" s="225"/>
      <c r="CV481" s="225"/>
      <c r="CW481" s="225"/>
      <c r="CX481" s="225"/>
      <c r="CY481" s="225"/>
      <c r="CZ481" s="225"/>
      <c r="DA481" s="225"/>
      <c r="DB481" s="225"/>
      <c r="DC481" s="225"/>
      <c r="DD481" s="225"/>
      <c r="DE481" s="225"/>
    </row>
    <row r="482" spans="38:109" hidden="1">
      <c r="AL482" s="219" t="str">
        <f t="shared" si="15"/>
        <v/>
      </c>
      <c r="AM482" s="219" t="str">
        <f t="shared" si="14"/>
        <v/>
      </c>
      <c r="AN482"/>
      <c r="AO482" s="213"/>
      <c r="AP482" s="206">
        <v>480</v>
      </c>
      <c r="AQ482" s="214"/>
      <c r="AR482" s="214"/>
      <c r="AS482" s="214"/>
      <c r="AT482" s="214"/>
      <c r="AU482" s="214"/>
      <c r="AV482" s="214"/>
      <c r="AW482" s="214"/>
      <c r="AX482" s="214"/>
      <c r="AY482" s="214"/>
      <c r="AZ482" s="214"/>
      <c r="BA482" s="214"/>
      <c r="BB482" s="214"/>
      <c r="BC482" s="214"/>
      <c r="BD482" s="214"/>
      <c r="BE482" s="214"/>
      <c r="BF482" s="214"/>
      <c r="BG482" s="214"/>
      <c r="BH482" s="214"/>
      <c r="BI482" s="214"/>
      <c r="BJ482" s="210" t="s">
        <v>5901</v>
      </c>
      <c r="BK482" s="214"/>
      <c r="BL482" s="214"/>
      <c r="BM482" s="214"/>
      <c r="BN482" s="214"/>
      <c r="BO482" s="214"/>
      <c r="BP482" s="214"/>
      <c r="BQ482" s="214"/>
      <c r="BR482" s="214"/>
      <c r="BS482" s="214"/>
      <c r="BT482" s="214"/>
      <c r="BU482" s="214"/>
      <c r="BV482" s="214"/>
      <c r="BW482" s="213"/>
      <c r="BX482" s="213"/>
      <c r="BY482" s="213"/>
      <c r="BZ482" s="225"/>
      <c r="CA482" s="225"/>
      <c r="CB482" s="225"/>
      <c r="CC482" s="225"/>
      <c r="CD482" s="225"/>
      <c r="CE482" s="225"/>
      <c r="CF482" s="225"/>
      <c r="CG482" s="225"/>
      <c r="CH482" s="225"/>
      <c r="CI482" s="225"/>
      <c r="CJ482" s="225"/>
      <c r="CK482" s="225"/>
      <c r="CL482" s="225"/>
      <c r="CM482" s="225"/>
      <c r="CN482" s="225"/>
      <c r="CO482" s="225"/>
      <c r="CP482" s="225"/>
      <c r="CQ482" s="225"/>
      <c r="CR482" s="225"/>
      <c r="CS482" s="221" t="s">
        <v>5902</v>
      </c>
      <c r="CT482" s="225"/>
      <c r="CU482" s="225"/>
      <c r="CV482" s="225"/>
      <c r="CW482" s="225"/>
      <c r="CX482" s="225"/>
      <c r="CY482" s="225"/>
      <c r="CZ482" s="225"/>
      <c r="DA482" s="225"/>
      <c r="DB482" s="225"/>
      <c r="DC482" s="225"/>
      <c r="DD482" s="225"/>
      <c r="DE482" s="225"/>
    </row>
    <row r="483" spans="38:109" hidden="1">
      <c r="AL483" s="219" t="str">
        <f t="shared" si="15"/>
        <v/>
      </c>
      <c r="AM483" s="219" t="str">
        <f t="shared" si="14"/>
        <v/>
      </c>
      <c r="AN483"/>
      <c r="AO483" s="213"/>
      <c r="AP483" s="206">
        <v>481</v>
      </c>
      <c r="AQ483" s="214"/>
      <c r="AR483" s="214"/>
      <c r="AS483" s="214"/>
      <c r="AT483" s="214"/>
      <c r="AU483" s="214"/>
      <c r="AV483" s="214"/>
      <c r="AW483" s="214"/>
      <c r="AX483" s="214"/>
      <c r="AY483" s="214"/>
      <c r="AZ483" s="214"/>
      <c r="BA483" s="214"/>
      <c r="BB483" s="214"/>
      <c r="BC483" s="214"/>
      <c r="BD483" s="214"/>
      <c r="BE483" s="214"/>
      <c r="BF483" s="214"/>
      <c r="BG483" s="214"/>
      <c r="BH483" s="214"/>
      <c r="BI483" s="214"/>
      <c r="BJ483" s="210" t="s">
        <v>5903</v>
      </c>
      <c r="BK483" s="214"/>
      <c r="BL483" s="214"/>
      <c r="BM483" s="214"/>
      <c r="BN483" s="214"/>
      <c r="BO483" s="214"/>
      <c r="BP483" s="214"/>
      <c r="BQ483" s="214"/>
      <c r="BR483" s="214"/>
      <c r="BS483" s="214"/>
      <c r="BT483" s="214"/>
      <c r="BU483" s="214"/>
      <c r="BV483" s="214"/>
      <c r="BW483" s="213"/>
      <c r="BX483" s="213"/>
      <c r="BY483" s="213"/>
      <c r="BZ483" s="225"/>
      <c r="CA483" s="225"/>
      <c r="CB483" s="225"/>
      <c r="CC483" s="225"/>
      <c r="CD483" s="225"/>
      <c r="CE483" s="225"/>
      <c r="CF483" s="225"/>
      <c r="CG483" s="225"/>
      <c r="CH483" s="225"/>
      <c r="CI483" s="225"/>
      <c r="CJ483" s="225"/>
      <c r="CK483" s="225"/>
      <c r="CL483" s="225"/>
      <c r="CM483" s="225"/>
      <c r="CN483" s="225"/>
      <c r="CO483" s="225"/>
      <c r="CP483" s="225"/>
      <c r="CQ483" s="225"/>
      <c r="CR483" s="225"/>
      <c r="CS483" s="221" t="s">
        <v>5904</v>
      </c>
      <c r="CT483" s="225"/>
      <c r="CU483" s="225"/>
      <c r="CV483" s="225"/>
      <c r="CW483" s="225"/>
      <c r="CX483" s="225"/>
      <c r="CY483" s="225"/>
      <c r="CZ483" s="225"/>
      <c r="DA483" s="225"/>
      <c r="DB483" s="225"/>
      <c r="DC483" s="225"/>
      <c r="DD483" s="225"/>
      <c r="DE483" s="225"/>
    </row>
    <row r="484" spans="38:109" hidden="1">
      <c r="AL484" s="219" t="str">
        <f t="shared" si="15"/>
        <v/>
      </c>
      <c r="AM484" s="219" t="str">
        <f t="shared" si="14"/>
        <v/>
      </c>
      <c r="AN484"/>
      <c r="AO484" s="213"/>
      <c r="AP484" s="206">
        <v>482</v>
      </c>
      <c r="AQ484" s="214"/>
      <c r="AR484" s="214"/>
      <c r="AS484" s="214"/>
      <c r="AT484" s="214"/>
      <c r="AU484" s="214"/>
      <c r="AV484" s="214"/>
      <c r="AW484" s="214"/>
      <c r="AX484" s="214"/>
      <c r="AY484" s="214"/>
      <c r="AZ484" s="214"/>
      <c r="BA484" s="214"/>
      <c r="BB484" s="214"/>
      <c r="BC484" s="214"/>
      <c r="BD484" s="214"/>
      <c r="BE484" s="214"/>
      <c r="BF484" s="214"/>
      <c r="BG484" s="214"/>
      <c r="BH484" s="214"/>
      <c r="BI484" s="214"/>
      <c r="BJ484" s="210" t="s">
        <v>5905</v>
      </c>
      <c r="BK484" s="214"/>
      <c r="BL484" s="214"/>
      <c r="BM484" s="214"/>
      <c r="BN484" s="214"/>
      <c r="BO484" s="214"/>
      <c r="BP484" s="214"/>
      <c r="BQ484" s="214"/>
      <c r="BR484" s="214"/>
      <c r="BS484" s="214"/>
      <c r="BT484" s="214"/>
      <c r="BU484" s="214"/>
      <c r="BV484" s="214"/>
      <c r="BW484" s="213"/>
      <c r="BX484" s="213"/>
      <c r="BY484" s="213"/>
      <c r="BZ484" s="225"/>
      <c r="CA484" s="225"/>
      <c r="CB484" s="225"/>
      <c r="CC484" s="225"/>
      <c r="CD484" s="225"/>
      <c r="CE484" s="225"/>
      <c r="CF484" s="225"/>
      <c r="CG484" s="225"/>
      <c r="CH484" s="225"/>
      <c r="CI484" s="225"/>
      <c r="CJ484" s="225"/>
      <c r="CK484" s="225"/>
      <c r="CL484" s="225"/>
      <c r="CM484" s="225"/>
      <c r="CN484" s="225"/>
      <c r="CO484" s="225"/>
      <c r="CP484" s="225"/>
      <c r="CQ484" s="225"/>
      <c r="CR484" s="225"/>
      <c r="CS484" s="221" t="s">
        <v>5906</v>
      </c>
      <c r="CT484" s="225"/>
      <c r="CU484" s="225"/>
      <c r="CV484" s="225"/>
      <c r="CW484" s="225"/>
      <c r="CX484" s="225"/>
      <c r="CY484" s="225"/>
      <c r="CZ484" s="225"/>
      <c r="DA484" s="225"/>
      <c r="DB484" s="225"/>
      <c r="DC484" s="225"/>
      <c r="DD484" s="225"/>
      <c r="DE484" s="225"/>
    </row>
    <row r="485" spans="38:109" hidden="1">
      <c r="AL485" s="219" t="str">
        <f t="shared" si="15"/>
        <v/>
      </c>
      <c r="AM485" s="219" t="str">
        <f t="shared" si="14"/>
        <v/>
      </c>
      <c r="AN485"/>
      <c r="AO485" s="213"/>
      <c r="AP485" s="206">
        <v>483</v>
      </c>
      <c r="AQ485" s="214"/>
      <c r="AR485" s="214"/>
      <c r="AS485" s="214"/>
      <c r="AT485" s="214"/>
      <c r="AU485" s="214"/>
      <c r="AV485" s="214"/>
      <c r="AW485" s="214"/>
      <c r="AX485" s="214"/>
      <c r="AY485" s="214"/>
      <c r="AZ485" s="214"/>
      <c r="BA485" s="214"/>
      <c r="BB485" s="214"/>
      <c r="BC485" s="214"/>
      <c r="BD485" s="214"/>
      <c r="BE485" s="214"/>
      <c r="BF485" s="214"/>
      <c r="BG485" s="214"/>
      <c r="BH485" s="214"/>
      <c r="BI485" s="214"/>
      <c r="BJ485" s="210" t="s">
        <v>5907</v>
      </c>
      <c r="BK485" s="214"/>
      <c r="BL485" s="214"/>
      <c r="BM485" s="214"/>
      <c r="BN485" s="214"/>
      <c r="BO485" s="214"/>
      <c r="BP485" s="214"/>
      <c r="BQ485" s="214"/>
      <c r="BR485" s="214"/>
      <c r="BS485" s="214"/>
      <c r="BT485" s="214"/>
      <c r="BU485" s="214"/>
      <c r="BV485" s="214"/>
      <c r="BW485" s="213"/>
      <c r="BX485" s="213"/>
      <c r="BY485" s="213"/>
      <c r="BZ485" s="225"/>
      <c r="CA485" s="225"/>
      <c r="CB485" s="225"/>
      <c r="CC485" s="225"/>
      <c r="CD485" s="225"/>
      <c r="CE485" s="225"/>
      <c r="CF485" s="225"/>
      <c r="CG485" s="225"/>
      <c r="CH485" s="225"/>
      <c r="CI485" s="225"/>
      <c r="CJ485" s="225"/>
      <c r="CK485" s="225"/>
      <c r="CL485" s="225"/>
      <c r="CM485" s="225"/>
      <c r="CN485" s="225"/>
      <c r="CO485" s="225"/>
      <c r="CP485" s="225"/>
      <c r="CQ485" s="225"/>
      <c r="CR485" s="225"/>
      <c r="CS485" s="221" t="s">
        <v>5908</v>
      </c>
      <c r="CT485" s="225"/>
      <c r="CU485" s="225"/>
      <c r="CV485" s="225"/>
      <c r="CW485" s="225"/>
      <c r="CX485" s="225"/>
      <c r="CY485" s="225"/>
      <c r="CZ485" s="225"/>
      <c r="DA485" s="225"/>
      <c r="DB485" s="225"/>
      <c r="DC485" s="225"/>
      <c r="DD485" s="225"/>
      <c r="DE485" s="225"/>
    </row>
    <row r="486" spans="38:109" hidden="1">
      <c r="AL486" s="219" t="str">
        <f t="shared" si="15"/>
        <v/>
      </c>
      <c r="AM486" s="219" t="str">
        <f t="shared" si="14"/>
        <v/>
      </c>
      <c r="AN486"/>
      <c r="AO486" s="213"/>
      <c r="AP486" s="206">
        <v>484</v>
      </c>
      <c r="AQ486" s="214"/>
      <c r="AR486" s="214"/>
      <c r="AS486" s="214"/>
      <c r="AT486" s="214"/>
      <c r="AU486" s="214"/>
      <c r="AV486" s="214"/>
      <c r="AW486" s="214"/>
      <c r="AX486" s="214"/>
      <c r="AY486" s="214"/>
      <c r="AZ486" s="214"/>
      <c r="BA486" s="214"/>
      <c r="BB486" s="214"/>
      <c r="BC486" s="214"/>
      <c r="BD486" s="214"/>
      <c r="BE486" s="214"/>
      <c r="BF486" s="214"/>
      <c r="BG486" s="214"/>
      <c r="BH486" s="214"/>
      <c r="BI486" s="214"/>
      <c r="BJ486" s="210" t="s">
        <v>5909</v>
      </c>
      <c r="BK486" s="214"/>
      <c r="BL486" s="214"/>
      <c r="BM486" s="214"/>
      <c r="BN486" s="214"/>
      <c r="BO486" s="214"/>
      <c r="BP486" s="214"/>
      <c r="BQ486" s="214"/>
      <c r="BR486" s="214"/>
      <c r="BS486" s="214"/>
      <c r="BT486" s="214"/>
      <c r="BU486" s="214"/>
      <c r="BV486" s="214"/>
      <c r="BW486" s="213"/>
      <c r="BX486" s="213"/>
      <c r="BY486" s="213"/>
      <c r="BZ486" s="225"/>
      <c r="CA486" s="225"/>
      <c r="CB486" s="225"/>
      <c r="CC486" s="225"/>
      <c r="CD486" s="225"/>
      <c r="CE486" s="225"/>
      <c r="CF486" s="225"/>
      <c r="CG486" s="225"/>
      <c r="CH486" s="225"/>
      <c r="CI486" s="225"/>
      <c r="CJ486" s="225"/>
      <c r="CK486" s="225"/>
      <c r="CL486" s="225"/>
      <c r="CM486" s="225"/>
      <c r="CN486" s="225"/>
      <c r="CO486" s="225"/>
      <c r="CP486" s="225"/>
      <c r="CQ486" s="225"/>
      <c r="CR486" s="225"/>
      <c r="CS486" s="221" t="s">
        <v>5910</v>
      </c>
      <c r="CT486" s="225"/>
      <c r="CU486" s="225"/>
      <c r="CV486" s="225"/>
      <c r="CW486" s="225"/>
      <c r="CX486" s="225"/>
      <c r="CY486" s="225"/>
      <c r="CZ486" s="225"/>
      <c r="DA486" s="225"/>
      <c r="DB486" s="225"/>
      <c r="DC486" s="225"/>
      <c r="DD486" s="225"/>
      <c r="DE486" s="225"/>
    </row>
    <row r="487" spans="38:109" hidden="1">
      <c r="AL487" s="219" t="str">
        <f t="shared" si="15"/>
        <v/>
      </c>
      <c r="AM487" s="219" t="str">
        <f t="shared" si="14"/>
        <v/>
      </c>
      <c r="AN487"/>
      <c r="AO487" s="213"/>
      <c r="AP487" s="206">
        <v>485</v>
      </c>
      <c r="AQ487" s="214"/>
      <c r="AR487" s="214"/>
      <c r="AS487" s="214"/>
      <c r="AT487" s="214"/>
      <c r="AU487" s="214"/>
      <c r="AV487" s="214"/>
      <c r="AW487" s="214"/>
      <c r="AX487" s="214"/>
      <c r="AY487" s="214"/>
      <c r="AZ487" s="214"/>
      <c r="BA487" s="214"/>
      <c r="BB487" s="214"/>
      <c r="BC487" s="214"/>
      <c r="BD487" s="214"/>
      <c r="BE487" s="214"/>
      <c r="BF487" s="214"/>
      <c r="BG487" s="214"/>
      <c r="BH487" s="214"/>
      <c r="BI487" s="214"/>
      <c r="BJ487" s="210" t="s">
        <v>5911</v>
      </c>
      <c r="BK487" s="214"/>
      <c r="BL487" s="214"/>
      <c r="BM487" s="214"/>
      <c r="BN487" s="214"/>
      <c r="BO487" s="214"/>
      <c r="BP487" s="214"/>
      <c r="BQ487" s="214"/>
      <c r="BR487" s="214"/>
      <c r="BS487" s="214"/>
      <c r="BT487" s="214"/>
      <c r="BU487" s="214"/>
      <c r="BV487" s="214"/>
      <c r="BW487" s="213"/>
      <c r="BX487" s="213"/>
      <c r="BY487" s="213"/>
      <c r="BZ487" s="225"/>
      <c r="CA487" s="225"/>
      <c r="CB487" s="225"/>
      <c r="CC487" s="225"/>
      <c r="CD487" s="225"/>
      <c r="CE487" s="225"/>
      <c r="CF487" s="225"/>
      <c r="CG487" s="225"/>
      <c r="CH487" s="225"/>
      <c r="CI487" s="225"/>
      <c r="CJ487" s="225"/>
      <c r="CK487" s="225"/>
      <c r="CL487" s="225"/>
      <c r="CM487" s="225"/>
      <c r="CN487" s="225"/>
      <c r="CO487" s="225"/>
      <c r="CP487" s="225"/>
      <c r="CQ487" s="225"/>
      <c r="CR487" s="225"/>
      <c r="CS487" s="221" t="s">
        <v>5912</v>
      </c>
      <c r="CT487" s="225"/>
      <c r="CU487" s="225"/>
      <c r="CV487" s="225"/>
      <c r="CW487" s="225"/>
      <c r="CX487" s="225"/>
      <c r="CY487" s="225"/>
      <c r="CZ487" s="225"/>
      <c r="DA487" s="225"/>
      <c r="DB487" s="225"/>
      <c r="DC487" s="225"/>
      <c r="DD487" s="225"/>
      <c r="DE487" s="225"/>
    </row>
    <row r="488" spans="38:109" hidden="1">
      <c r="AL488" s="219" t="str">
        <f t="shared" si="15"/>
        <v/>
      </c>
      <c r="AM488" s="219" t="str">
        <f t="shared" si="14"/>
        <v/>
      </c>
      <c r="AN488"/>
      <c r="AO488" s="213"/>
      <c r="AP488" s="206">
        <v>486</v>
      </c>
      <c r="AQ488" s="214"/>
      <c r="AR488" s="214"/>
      <c r="AS488" s="214"/>
      <c r="AT488" s="214"/>
      <c r="AU488" s="214"/>
      <c r="AV488" s="214"/>
      <c r="AW488" s="214"/>
      <c r="AX488" s="214"/>
      <c r="AY488" s="214"/>
      <c r="AZ488" s="214"/>
      <c r="BA488" s="214"/>
      <c r="BB488" s="214"/>
      <c r="BC488" s="214"/>
      <c r="BD488" s="214"/>
      <c r="BE488" s="214"/>
      <c r="BF488" s="214"/>
      <c r="BG488" s="214"/>
      <c r="BH488" s="214"/>
      <c r="BI488" s="214"/>
      <c r="BJ488" s="210" t="s">
        <v>5913</v>
      </c>
      <c r="BK488" s="214"/>
      <c r="BL488" s="214"/>
      <c r="BM488" s="214"/>
      <c r="BN488" s="214"/>
      <c r="BO488" s="214"/>
      <c r="BP488" s="214"/>
      <c r="BQ488" s="214"/>
      <c r="BR488" s="214"/>
      <c r="BS488" s="214"/>
      <c r="BT488" s="214"/>
      <c r="BU488" s="214"/>
      <c r="BV488" s="214"/>
      <c r="BW488" s="213"/>
      <c r="BX488" s="213"/>
      <c r="BY488" s="213"/>
      <c r="BZ488" s="225"/>
      <c r="CA488" s="225"/>
      <c r="CB488" s="225"/>
      <c r="CC488" s="225"/>
      <c r="CD488" s="225"/>
      <c r="CE488" s="225"/>
      <c r="CF488" s="225"/>
      <c r="CG488" s="225"/>
      <c r="CH488" s="225"/>
      <c r="CI488" s="225"/>
      <c r="CJ488" s="225"/>
      <c r="CK488" s="225"/>
      <c r="CL488" s="225"/>
      <c r="CM488" s="225"/>
      <c r="CN488" s="225"/>
      <c r="CO488" s="225"/>
      <c r="CP488" s="225"/>
      <c r="CQ488" s="225"/>
      <c r="CR488" s="225"/>
      <c r="CS488" s="221" t="s">
        <v>5914</v>
      </c>
      <c r="CT488" s="225"/>
      <c r="CU488" s="225"/>
      <c r="CV488" s="225"/>
      <c r="CW488" s="225"/>
      <c r="CX488" s="225"/>
      <c r="CY488" s="225"/>
      <c r="CZ488" s="225"/>
      <c r="DA488" s="225"/>
      <c r="DB488" s="225"/>
      <c r="DC488" s="225"/>
      <c r="DD488" s="225"/>
      <c r="DE488" s="225"/>
    </row>
    <row r="489" spans="38:109" hidden="1">
      <c r="AL489" s="219" t="str">
        <f t="shared" si="15"/>
        <v/>
      </c>
      <c r="AM489" s="219" t="str">
        <f t="shared" si="14"/>
        <v/>
      </c>
      <c r="AN489"/>
      <c r="AO489" s="213"/>
      <c r="AP489" s="206">
        <v>487</v>
      </c>
      <c r="AQ489" s="214"/>
      <c r="AR489" s="214"/>
      <c r="AS489" s="214"/>
      <c r="AT489" s="214"/>
      <c r="AU489" s="214"/>
      <c r="AV489" s="214"/>
      <c r="AW489" s="214"/>
      <c r="AX489" s="214"/>
      <c r="AY489" s="214"/>
      <c r="AZ489" s="214"/>
      <c r="BA489" s="214"/>
      <c r="BB489" s="214"/>
      <c r="BC489" s="214"/>
      <c r="BD489" s="214"/>
      <c r="BE489" s="214"/>
      <c r="BF489" s="214"/>
      <c r="BG489" s="214"/>
      <c r="BH489" s="214"/>
      <c r="BI489" s="214"/>
      <c r="BJ489" s="210" t="s">
        <v>5915</v>
      </c>
      <c r="BK489" s="214"/>
      <c r="BL489" s="214"/>
      <c r="BM489" s="214"/>
      <c r="BN489" s="214"/>
      <c r="BO489" s="214"/>
      <c r="BP489" s="214"/>
      <c r="BQ489" s="214"/>
      <c r="BR489" s="214"/>
      <c r="BS489" s="214"/>
      <c r="BT489" s="214"/>
      <c r="BU489" s="214"/>
      <c r="BV489" s="214"/>
      <c r="BW489" s="213"/>
      <c r="BX489" s="213"/>
      <c r="BY489" s="213"/>
      <c r="BZ489" s="225"/>
      <c r="CA489" s="225"/>
      <c r="CB489" s="225"/>
      <c r="CC489" s="225"/>
      <c r="CD489" s="225"/>
      <c r="CE489" s="225"/>
      <c r="CF489" s="225"/>
      <c r="CG489" s="225"/>
      <c r="CH489" s="225"/>
      <c r="CI489" s="225"/>
      <c r="CJ489" s="225"/>
      <c r="CK489" s="225"/>
      <c r="CL489" s="225"/>
      <c r="CM489" s="225"/>
      <c r="CN489" s="225"/>
      <c r="CO489" s="225"/>
      <c r="CP489" s="225"/>
      <c r="CQ489" s="225"/>
      <c r="CR489" s="225"/>
      <c r="CS489" s="221" t="s">
        <v>5916</v>
      </c>
      <c r="CT489" s="225"/>
      <c r="CU489" s="225"/>
      <c r="CV489" s="225"/>
      <c r="CW489" s="225"/>
      <c r="CX489" s="225"/>
      <c r="CY489" s="225"/>
      <c r="CZ489" s="225"/>
      <c r="DA489" s="225"/>
      <c r="DB489" s="225"/>
      <c r="DC489" s="225"/>
      <c r="DD489" s="225"/>
      <c r="DE489" s="225"/>
    </row>
    <row r="490" spans="38:109" hidden="1">
      <c r="AL490" s="219" t="str">
        <f t="shared" si="15"/>
        <v/>
      </c>
      <c r="AM490" s="219" t="str">
        <f t="shared" si="14"/>
        <v/>
      </c>
      <c r="AN490"/>
      <c r="AO490" s="213"/>
      <c r="AP490" s="206">
        <v>488</v>
      </c>
      <c r="AQ490" s="214"/>
      <c r="AR490" s="214"/>
      <c r="AS490" s="214"/>
      <c r="AT490" s="214"/>
      <c r="AU490" s="214"/>
      <c r="AV490" s="214"/>
      <c r="AW490" s="214"/>
      <c r="AX490" s="214"/>
      <c r="AY490" s="214"/>
      <c r="AZ490" s="214"/>
      <c r="BA490" s="214"/>
      <c r="BB490" s="214"/>
      <c r="BC490" s="214"/>
      <c r="BD490" s="214"/>
      <c r="BE490" s="214"/>
      <c r="BF490" s="214"/>
      <c r="BG490" s="214"/>
      <c r="BH490" s="214"/>
      <c r="BI490" s="214"/>
      <c r="BJ490" s="210" t="s">
        <v>5917</v>
      </c>
      <c r="BK490" s="214"/>
      <c r="BL490" s="214"/>
      <c r="BM490" s="214"/>
      <c r="BN490" s="214"/>
      <c r="BO490" s="214"/>
      <c r="BP490" s="214"/>
      <c r="BQ490" s="214"/>
      <c r="BR490" s="214"/>
      <c r="BS490" s="214"/>
      <c r="BT490" s="214"/>
      <c r="BU490" s="214"/>
      <c r="BV490" s="214"/>
      <c r="BW490" s="213"/>
      <c r="BX490" s="213"/>
      <c r="BY490" s="213"/>
      <c r="BZ490" s="225"/>
      <c r="CA490" s="225"/>
      <c r="CB490" s="225"/>
      <c r="CC490" s="225"/>
      <c r="CD490" s="225"/>
      <c r="CE490" s="225"/>
      <c r="CF490" s="225"/>
      <c r="CG490" s="225"/>
      <c r="CH490" s="225"/>
      <c r="CI490" s="225"/>
      <c r="CJ490" s="225"/>
      <c r="CK490" s="225"/>
      <c r="CL490" s="225"/>
      <c r="CM490" s="225"/>
      <c r="CN490" s="225"/>
      <c r="CO490" s="225"/>
      <c r="CP490" s="225"/>
      <c r="CQ490" s="225"/>
      <c r="CR490" s="225"/>
      <c r="CS490" s="221" t="s">
        <v>5918</v>
      </c>
      <c r="CT490" s="225"/>
      <c r="CU490" s="225"/>
      <c r="CV490" s="225"/>
      <c r="CW490" s="225"/>
      <c r="CX490" s="225"/>
      <c r="CY490" s="225"/>
      <c r="CZ490" s="225"/>
      <c r="DA490" s="225"/>
      <c r="DB490" s="225"/>
      <c r="DC490" s="225"/>
      <c r="DD490" s="225"/>
      <c r="DE490" s="225"/>
    </row>
    <row r="491" spans="38:109" hidden="1">
      <c r="AL491" s="219" t="str">
        <f t="shared" si="15"/>
        <v/>
      </c>
      <c r="AM491" s="219" t="str">
        <f t="shared" si="14"/>
        <v/>
      </c>
      <c r="AN491"/>
      <c r="AO491" s="213"/>
      <c r="AP491" s="206">
        <v>489</v>
      </c>
      <c r="AQ491" s="214"/>
      <c r="AR491" s="214"/>
      <c r="AS491" s="214"/>
      <c r="AT491" s="214"/>
      <c r="AU491" s="214"/>
      <c r="AV491" s="214"/>
      <c r="AW491" s="214"/>
      <c r="AX491" s="214"/>
      <c r="AY491" s="214"/>
      <c r="AZ491" s="214"/>
      <c r="BA491" s="214"/>
      <c r="BB491" s="214"/>
      <c r="BC491" s="214"/>
      <c r="BD491" s="214"/>
      <c r="BE491" s="214"/>
      <c r="BF491" s="214"/>
      <c r="BG491" s="214"/>
      <c r="BH491" s="214"/>
      <c r="BI491" s="214"/>
      <c r="BJ491" s="210" t="s">
        <v>5919</v>
      </c>
      <c r="BK491" s="214"/>
      <c r="BL491" s="214"/>
      <c r="BM491" s="214"/>
      <c r="BN491" s="214"/>
      <c r="BO491" s="214"/>
      <c r="BP491" s="214"/>
      <c r="BQ491" s="214"/>
      <c r="BR491" s="214"/>
      <c r="BS491" s="214"/>
      <c r="BT491" s="214"/>
      <c r="BU491" s="214"/>
      <c r="BV491" s="214"/>
      <c r="BW491" s="213"/>
      <c r="BX491" s="213"/>
      <c r="BY491" s="213"/>
      <c r="BZ491" s="225"/>
      <c r="CA491" s="225"/>
      <c r="CB491" s="225"/>
      <c r="CC491" s="225"/>
      <c r="CD491" s="225"/>
      <c r="CE491" s="225"/>
      <c r="CF491" s="225"/>
      <c r="CG491" s="225"/>
      <c r="CH491" s="225"/>
      <c r="CI491" s="225"/>
      <c r="CJ491" s="225"/>
      <c r="CK491" s="225"/>
      <c r="CL491" s="225"/>
      <c r="CM491" s="225"/>
      <c r="CN491" s="225"/>
      <c r="CO491" s="225"/>
      <c r="CP491" s="225"/>
      <c r="CQ491" s="225"/>
      <c r="CR491" s="225"/>
      <c r="CS491" s="221" t="s">
        <v>5920</v>
      </c>
      <c r="CT491" s="225"/>
      <c r="CU491" s="225"/>
      <c r="CV491" s="225"/>
      <c r="CW491" s="225"/>
      <c r="CX491" s="225"/>
      <c r="CY491" s="225"/>
      <c r="CZ491" s="225"/>
      <c r="DA491" s="225"/>
      <c r="DB491" s="225"/>
      <c r="DC491" s="225"/>
      <c r="DD491" s="225"/>
      <c r="DE491" s="225"/>
    </row>
    <row r="492" spans="38:109" hidden="1">
      <c r="AL492" s="219" t="str">
        <f t="shared" si="15"/>
        <v/>
      </c>
      <c r="AM492" s="219" t="str">
        <f t="shared" si="14"/>
        <v/>
      </c>
      <c r="AN492"/>
      <c r="AO492" s="213"/>
      <c r="AP492" s="206">
        <v>490</v>
      </c>
      <c r="AQ492" s="214"/>
      <c r="AR492" s="214"/>
      <c r="AS492" s="214"/>
      <c r="AT492" s="214"/>
      <c r="AU492" s="214"/>
      <c r="AV492" s="214"/>
      <c r="AW492" s="214"/>
      <c r="AX492" s="214"/>
      <c r="AY492" s="214"/>
      <c r="AZ492" s="214"/>
      <c r="BA492" s="214"/>
      <c r="BB492" s="214"/>
      <c r="BC492" s="214"/>
      <c r="BD492" s="214"/>
      <c r="BE492" s="214"/>
      <c r="BF492" s="214"/>
      <c r="BG492" s="214"/>
      <c r="BH492" s="214"/>
      <c r="BI492" s="214"/>
      <c r="BJ492" s="210" t="s">
        <v>5921</v>
      </c>
      <c r="BK492" s="214"/>
      <c r="BL492" s="214"/>
      <c r="BM492" s="214"/>
      <c r="BN492" s="214"/>
      <c r="BO492" s="214"/>
      <c r="BP492" s="214"/>
      <c r="BQ492" s="214"/>
      <c r="BR492" s="214"/>
      <c r="BS492" s="214"/>
      <c r="BT492" s="214"/>
      <c r="BU492" s="214"/>
      <c r="BV492" s="214"/>
      <c r="BW492" s="213"/>
      <c r="BX492" s="213"/>
      <c r="BY492" s="213"/>
      <c r="BZ492" s="225"/>
      <c r="CA492" s="225"/>
      <c r="CB492" s="225"/>
      <c r="CC492" s="225"/>
      <c r="CD492" s="225"/>
      <c r="CE492" s="225"/>
      <c r="CF492" s="225"/>
      <c r="CG492" s="225"/>
      <c r="CH492" s="225"/>
      <c r="CI492" s="225"/>
      <c r="CJ492" s="225"/>
      <c r="CK492" s="225"/>
      <c r="CL492" s="225"/>
      <c r="CM492" s="225"/>
      <c r="CN492" s="225"/>
      <c r="CO492" s="225"/>
      <c r="CP492" s="225"/>
      <c r="CQ492" s="225"/>
      <c r="CR492" s="225"/>
      <c r="CS492" s="221" t="s">
        <v>5922</v>
      </c>
      <c r="CT492" s="225"/>
      <c r="CU492" s="225"/>
      <c r="CV492" s="225"/>
      <c r="CW492" s="225"/>
      <c r="CX492" s="225"/>
      <c r="CY492" s="225"/>
      <c r="CZ492" s="225"/>
      <c r="DA492" s="225"/>
      <c r="DB492" s="225"/>
      <c r="DC492" s="225"/>
      <c r="DD492" s="225"/>
      <c r="DE492" s="225"/>
    </row>
    <row r="493" spans="38:109" hidden="1">
      <c r="AL493" s="219" t="str">
        <f t="shared" si="15"/>
        <v/>
      </c>
      <c r="AM493" s="219" t="str">
        <f t="shared" si="14"/>
        <v/>
      </c>
      <c r="AN493"/>
      <c r="AO493" s="206"/>
      <c r="AP493" s="206">
        <v>491</v>
      </c>
      <c r="AQ493" s="210"/>
      <c r="AR493" s="210"/>
      <c r="AS493" s="210"/>
      <c r="AT493" s="210"/>
      <c r="AU493" s="210"/>
      <c r="AV493" s="210"/>
      <c r="AW493" s="210"/>
      <c r="AX493" s="210"/>
      <c r="AY493" s="210"/>
      <c r="AZ493" s="210"/>
      <c r="BA493" s="210"/>
      <c r="BB493" s="210"/>
      <c r="BC493" s="210"/>
      <c r="BD493" s="210"/>
      <c r="BE493" s="210"/>
      <c r="BF493" s="210"/>
      <c r="BG493" s="210"/>
      <c r="BH493" s="210"/>
      <c r="BI493" s="210"/>
      <c r="BJ493" s="210" t="s">
        <v>5923</v>
      </c>
      <c r="BK493" s="210"/>
      <c r="BL493" s="210"/>
      <c r="BM493" s="210"/>
      <c r="BN493" s="210"/>
      <c r="BO493" s="210"/>
      <c r="BP493" s="210"/>
      <c r="BQ493" s="210"/>
      <c r="BR493" s="210"/>
      <c r="BS493" s="210"/>
      <c r="BT493" s="210"/>
      <c r="BU493" s="210"/>
      <c r="BV493" s="210"/>
      <c r="BW493" s="206"/>
      <c r="BX493" s="206"/>
      <c r="BY493" s="206"/>
      <c r="BZ493" s="221"/>
      <c r="CA493" s="221"/>
      <c r="CB493" s="221"/>
      <c r="CC493" s="221"/>
      <c r="CD493" s="221"/>
      <c r="CE493" s="221"/>
      <c r="CF493" s="221"/>
      <c r="CG493" s="221"/>
      <c r="CH493" s="221"/>
      <c r="CI493" s="221"/>
      <c r="CJ493" s="221"/>
      <c r="CK493" s="221"/>
      <c r="CL493" s="221"/>
      <c r="CM493" s="221"/>
      <c r="CN493" s="221"/>
      <c r="CO493" s="221"/>
      <c r="CP493" s="221"/>
      <c r="CQ493" s="221"/>
      <c r="CR493" s="221"/>
      <c r="CS493" s="221" t="s">
        <v>5924</v>
      </c>
      <c r="CT493" s="221"/>
      <c r="CU493" s="221"/>
      <c r="CV493" s="221"/>
      <c r="CW493" s="221"/>
      <c r="CX493" s="221"/>
      <c r="CY493" s="221"/>
      <c r="CZ493" s="221"/>
      <c r="DA493" s="221"/>
      <c r="DB493" s="221"/>
      <c r="DC493" s="221"/>
      <c r="DD493" s="221"/>
      <c r="DE493" s="221"/>
    </row>
    <row r="494" spans="38:109" hidden="1">
      <c r="AL494" s="219" t="str">
        <f t="shared" si="15"/>
        <v/>
      </c>
      <c r="AM494" s="219" t="str">
        <f t="shared" si="14"/>
        <v/>
      </c>
      <c r="AN494"/>
      <c r="AO494" s="213"/>
      <c r="AP494" s="206">
        <v>492</v>
      </c>
      <c r="AQ494" s="214"/>
      <c r="AR494" s="214"/>
      <c r="AS494" s="214"/>
      <c r="AT494" s="214"/>
      <c r="AU494" s="214"/>
      <c r="AV494" s="214"/>
      <c r="AW494" s="214"/>
      <c r="AX494" s="214"/>
      <c r="AY494" s="214"/>
      <c r="AZ494" s="214"/>
      <c r="BA494" s="214"/>
      <c r="BB494" s="214"/>
      <c r="BC494" s="214"/>
      <c r="BD494" s="214"/>
      <c r="BE494" s="214"/>
      <c r="BF494" s="214"/>
      <c r="BG494" s="214"/>
      <c r="BH494" s="214"/>
      <c r="BI494" s="214"/>
      <c r="BJ494" s="210" t="s">
        <v>5925</v>
      </c>
      <c r="BK494" s="214"/>
      <c r="BL494" s="214"/>
      <c r="BM494" s="214"/>
      <c r="BN494" s="214"/>
      <c r="BO494" s="214"/>
      <c r="BP494" s="214"/>
      <c r="BQ494" s="214"/>
      <c r="BR494" s="214"/>
      <c r="BS494" s="214"/>
      <c r="BT494" s="214"/>
      <c r="BU494" s="214"/>
      <c r="BV494" s="214"/>
      <c r="BW494" s="213"/>
      <c r="BX494" s="213"/>
      <c r="BY494" s="213"/>
      <c r="BZ494" s="225"/>
      <c r="CA494" s="225"/>
      <c r="CB494" s="225"/>
      <c r="CC494" s="225"/>
      <c r="CD494" s="225"/>
      <c r="CE494" s="225"/>
      <c r="CF494" s="225"/>
      <c r="CG494" s="225"/>
      <c r="CH494" s="225"/>
      <c r="CI494" s="225"/>
      <c r="CJ494" s="225"/>
      <c r="CK494" s="225"/>
      <c r="CL494" s="225"/>
      <c r="CM494" s="225"/>
      <c r="CN494" s="225"/>
      <c r="CO494" s="225"/>
      <c r="CP494" s="225"/>
      <c r="CQ494" s="225"/>
      <c r="CR494" s="225"/>
      <c r="CS494" s="221" t="s">
        <v>5926</v>
      </c>
      <c r="CT494" s="225"/>
      <c r="CU494" s="225"/>
      <c r="CV494" s="225"/>
      <c r="CW494" s="225"/>
      <c r="CX494" s="225"/>
      <c r="CY494" s="225"/>
      <c r="CZ494" s="225"/>
      <c r="DA494" s="225"/>
      <c r="DB494" s="225"/>
      <c r="DC494" s="225"/>
      <c r="DD494" s="225"/>
      <c r="DE494" s="225"/>
    </row>
    <row r="495" spans="38:109" hidden="1">
      <c r="AL495" s="219" t="str">
        <f t="shared" si="15"/>
        <v/>
      </c>
      <c r="AM495" s="219" t="str">
        <f t="shared" si="14"/>
        <v/>
      </c>
      <c r="AN495"/>
      <c r="AO495" s="213"/>
      <c r="AP495" s="206">
        <v>493</v>
      </c>
      <c r="AQ495" s="214"/>
      <c r="AR495" s="214"/>
      <c r="AS495" s="214"/>
      <c r="AT495" s="214"/>
      <c r="AU495" s="214"/>
      <c r="AV495" s="214"/>
      <c r="AW495" s="214"/>
      <c r="AX495" s="214"/>
      <c r="AY495" s="214"/>
      <c r="AZ495" s="214"/>
      <c r="BA495" s="214"/>
      <c r="BB495" s="214"/>
      <c r="BC495" s="214"/>
      <c r="BD495" s="214"/>
      <c r="BE495" s="214"/>
      <c r="BF495" s="214"/>
      <c r="BG495" s="214"/>
      <c r="BH495" s="214"/>
      <c r="BI495" s="214"/>
      <c r="BJ495" s="210" t="s">
        <v>5927</v>
      </c>
      <c r="BK495" s="214"/>
      <c r="BL495" s="214"/>
      <c r="BM495" s="214"/>
      <c r="BN495" s="214"/>
      <c r="BO495" s="214"/>
      <c r="BP495" s="214"/>
      <c r="BQ495" s="214"/>
      <c r="BR495" s="214"/>
      <c r="BS495" s="214"/>
      <c r="BT495" s="214"/>
      <c r="BU495" s="214"/>
      <c r="BV495" s="214"/>
      <c r="BW495" s="213"/>
      <c r="BX495" s="213"/>
      <c r="BY495" s="213"/>
      <c r="BZ495" s="225"/>
      <c r="CA495" s="225"/>
      <c r="CB495" s="225"/>
      <c r="CC495" s="225"/>
      <c r="CD495" s="225"/>
      <c r="CE495" s="225"/>
      <c r="CF495" s="225"/>
      <c r="CG495" s="225"/>
      <c r="CH495" s="225"/>
      <c r="CI495" s="225"/>
      <c r="CJ495" s="225"/>
      <c r="CK495" s="225"/>
      <c r="CL495" s="225"/>
      <c r="CM495" s="225"/>
      <c r="CN495" s="225"/>
      <c r="CO495" s="225"/>
      <c r="CP495" s="225"/>
      <c r="CQ495" s="225"/>
      <c r="CR495" s="225"/>
      <c r="CS495" s="221" t="s">
        <v>5928</v>
      </c>
      <c r="CT495" s="225"/>
      <c r="CU495" s="225"/>
      <c r="CV495" s="225"/>
      <c r="CW495" s="225"/>
      <c r="CX495" s="225"/>
      <c r="CY495" s="225"/>
      <c r="CZ495" s="225"/>
      <c r="DA495" s="225"/>
      <c r="DB495" s="225"/>
      <c r="DC495" s="225"/>
      <c r="DD495" s="225"/>
      <c r="DE495" s="225"/>
    </row>
    <row r="496" spans="38:109" hidden="1">
      <c r="AL496" s="219" t="str">
        <f t="shared" si="15"/>
        <v/>
      </c>
      <c r="AM496" s="219" t="str">
        <f t="shared" si="14"/>
        <v/>
      </c>
      <c r="AN496"/>
      <c r="AO496" s="213"/>
      <c r="AP496" s="206">
        <v>494</v>
      </c>
      <c r="AQ496" s="214"/>
      <c r="AR496" s="214"/>
      <c r="AS496" s="214"/>
      <c r="AT496" s="214"/>
      <c r="AU496" s="214"/>
      <c r="AV496" s="214"/>
      <c r="AW496" s="214"/>
      <c r="AX496" s="214"/>
      <c r="AY496" s="214"/>
      <c r="AZ496" s="214"/>
      <c r="BA496" s="214"/>
      <c r="BB496" s="214"/>
      <c r="BC496" s="214"/>
      <c r="BD496" s="214"/>
      <c r="BE496" s="214"/>
      <c r="BF496" s="214"/>
      <c r="BG496" s="214"/>
      <c r="BH496" s="214"/>
      <c r="BI496" s="214"/>
      <c r="BJ496" s="210" t="s">
        <v>5929</v>
      </c>
      <c r="BK496" s="214"/>
      <c r="BL496" s="214"/>
      <c r="BM496" s="214"/>
      <c r="BN496" s="214"/>
      <c r="BO496" s="214"/>
      <c r="BP496" s="214"/>
      <c r="BQ496" s="214"/>
      <c r="BR496" s="214"/>
      <c r="BS496" s="214"/>
      <c r="BT496" s="214"/>
      <c r="BU496" s="214"/>
      <c r="BV496" s="214"/>
      <c r="BW496" s="213"/>
      <c r="BX496" s="213"/>
      <c r="BY496" s="213"/>
      <c r="BZ496" s="225"/>
      <c r="CA496" s="225"/>
      <c r="CB496" s="225"/>
      <c r="CC496" s="225"/>
      <c r="CD496" s="225"/>
      <c r="CE496" s="225"/>
      <c r="CF496" s="225"/>
      <c r="CG496" s="225"/>
      <c r="CH496" s="225"/>
      <c r="CI496" s="225"/>
      <c r="CJ496" s="225"/>
      <c r="CK496" s="225"/>
      <c r="CL496" s="225"/>
      <c r="CM496" s="225"/>
      <c r="CN496" s="225"/>
      <c r="CO496" s="225"/>
      <c r="CP496" s="225"/>
      <c r="CQ496" s="225"/>
      <c r="CR496" s="225"/>
      <c r="CS496" s="221" t="s">
        <v>5930</v>
      </c>
      <c r="CT496" s="225"/>
      <c r="CU496" s="225"/>
      <c r="CV496" s="225"/>
      <c r="CW496" s="225"/>
      <c r="CX496" s="225"/>
      <c r="CY496" s="225"/>
      <c r="CZ496" s="225"/>
      <c r="DA496" s="225"/>
      <c r="DB496" s="225"/>
      <c r="DC496" s="225"/>
      <c r="DD496" s="225"/>
      <c r="DE496" s="225"/>
    </row>
    <row r="497" spans="38:109" hidden="1">
      <c r="AL497" s="219" t="str">
        <f t="shared" si="15"/>
        <v/>
      </c>
      <c r="AM497" s="219" t="str">
        <f t="shared" si="14"/>
        <v/>
      </c>
      <c r="AN497"/>
      <c r="AO497" s="213"/>
      <c r="AP497" s="206">
        <v>495</v>
      </c>
      <c r="AQ497" s="214"/>
      <c r="AR497" s="214"/>
      <c r="AS497" s="214"/>
      <c r="AT497" s="214"/>
      <c r="AU497" s="214"/>
      <c r="AV497" s="214"/>
      <c r="AW497" s="214"/>
      <c r="AX497" s="214"/>
      <c r="AY497" s="214"/>
      <c r="AZ497" s="214"/>
      <c r="BA497" s="214"/>
      <c r="BB497" s="214"/>
      <c r="BC497" s="214"/>
      <c r="BD497" s="214"/>
      <c r="BE497" s="214"/>
      <c r="BF497" s="214"/>
      <c r="BG497" s="214"/>
      <c r="BH497" s="214"/>
      <c r="BI497" s="214"/>
      <c r="BJ497" s="210" t="s">
        <v>5931</v>
      </c>
      <c r="BK497" s="214"/>
      <c r="BL497" s="214"/>
      <c r="BM497" s="214"/>
      <c r="BN497" s="214"/>
      <c r="BO497" s="214"/>
      <c r="BP497" s="214"/>
      <c r="BQ497" s="214"/>
      <c r="BR497" s="214"/>
      <c r="BS497" s="214"/>
      <c r="BT497" s="214"/>
      <c r="BU497" s="214"/>
      <c r="BV497" s="214"/>
      <c r="BW497" s="213"/>
      <c r="BX497" s="213"/>
      <c r="BY497" s="213"/>
      <c r="BZ497" s="225"/>
      <c r="CA497" s="225"/>
      <c r="CB497" s="225"/>
      <c r="CC497" s="225"/>
      <c r="CD497" s="225"/>
      <c r="CE497" s="225"/>
      <c r="CF497" s="225"/>
      <c r="CG497" s="225"/>
      <c r="CH497" s="225"/>
      <c r="CI497" s="225"/>
      <c r="CJ497" s="225"/>
      <c r="CK497" s="225"/>
      <c r="CL497" s="225"/>
      <c r="CM497" s="225"/>
      <c r="CN497" s="225"/>
      <c r="CO497" s="225"/>
      <c r="CP497" s="225"/>
      <c r="CQ497" s="225"/>
      <c r="CR497" s="225"/>
      <c r="CS497" s="221" t="s">
        <v>5932</v>
      </c>
      <c r="CT497" s="225"/>
      <c r="CU497" s="225"/>
      <c r="CV497" s="225"/>
      <c r="CW497" s="225"/>
      <c r="CX497" s="225"/>
      <c r="CY497" s="225"/>
      <c r="CZ497" s="225"/>
      <c r="DA497" s="225"/>
      <c r="DB497" s="225"/>
      <c r="DC497" s="225"/>
      <c r="DD497" s="225"/>
      <c r="DE497" s="225"/>
    </row>
    <row r="498" spans="38:109" hidden="1">
      <c r="AL498" s="219" t="str">
        <f t="shared" si="15"/>
        <v/>
      </c>
      <c r="AM498" s="219" t="str">
        <f t="shared" si="14"/>
        <v/>
      </c>
      <c r="AN498"/>
      <c r="AO498" s="213"/>
      <c r="AP498" s="206">
        <v>496</v>
      </c>
      <c r="AQ498" s="214"/>
      <c r="AR498" s="214"/>
      <c r="AS498" s="214"/>
      <c r="AT498" s="214"/>
      <c r="AU498" s="214"/>
      <c r="AV498" s="214"/>
      <c r="AW498" s="214"/>
      <c r="AX498" s="214"/>
      <c r="AY498" s="214"/>
      <c r="AZ498" s="214"/>
      <c r="BA498" s="214"/>
      <c r="BB498" s="214"/>
      <c r="BC498" s="214"/>
      <c r="BD498" s="214"/>
      <c r="BE498" s="214"/>
      <c r="BF498" s="214"/>
      <c r="BG498" s="214"/>
      <c r="BH498" s="214"/>
      <c r="BI498" s="214"/>
      <c r="BJ498" s="210" t="s">
        <v>5933</v>
      </c>
      <c r="BK498" s="214"/>
      <c r="BL498" s="214"/>
      <c r="BM498" s="214"/>
      <c r="BN498" s="214"/>
      <c r="BO498" s="214"/>
      <c r="BP498" s="214"/>
      <c r="BQ498" s="214"/>
      <c r="BR498" s="214"/>
      <c r="BS498" s="214"/>
      <c r="BT498" s="214"/>
      <c r="BU498" s="214"/>
      <c r="BV498" s="214"/>
      <c r="BW498" s="213"/>
      <c r="BX498" s="213"/>
      <c r="BY498" s="213"/>
      <c r="BZ498" s="225"/>
      <c r="CA498" s="225"/>
      <c r="CB498" s="225"/>
      <c r="CC498" s="225"/>
      <c r="CD498" s="225"/>
      <c r="CE498" s="225"/>
      <c r="CF498" s="225"/>
      <c r="CG498" s="225"/>
      <c r="CH498" s="225"/>
      <c r="CI498" s="225"/>
      <c r="CJ498" s="225"/>
      <c r="CK498" s="225"/>
      <c r="CL498" s="225"/>
      <c r="CM498" s="225"/>
      <c r="CN498" s="225"/>
      <c r="CO498" s="225"/>
      <c r="CP498" s="225"/>
      <c r="CQ498" s="225"/>
      <c r="CR498" s="225"/>
      <c r="CS498" s="221" t="s">
        <v>5934</v>
      </c>
      <c r="CT498" s="225"/>
      <c r="CU498" s="225"/>
      <c r="CV498" s="225"/>
      <c r="CW498" s="225"/>
      <c r="CX498" s="225"/>
      <c r="CY498" s="225"/>
      <c r="CZ498" s="225"/>
      <c r="DA498" s="225"/>
      <c r="DB498" s="225"/>
      <c r="DC498" s="225"/>
      <c r="DD498" s="225"/>
      <c r="DE498" s="225"/>
    </row>
    <row r="499" spans="38:109" hidden="1">
      <c r="AL499" s="219" t="str">
        <f t="shared" si="15"/>
        <v/>
      </c>
      <c r="AM499" s="219" t="str">
        <f t="shared" si="14"/>
        <v/>
      </c>
      <c r="AN499"/>
      <c r="AO499" s="213"/>
      <c r="AP499" s="206">
        <v>497</v>
      </c>
      <c r="AQ499" s="214"/>
      <c r="AR499" s="214"/>
      <c r="AS499" s="214"/>
      <c r="AT499" s="214"/>
      <c r="AU499" s="214"/>
      <c r="AV499" s="214"/>
      <c r="AW499" s="214"/>
      <c r="AX499" s="214"/>
      <c r="AY499" s="214"/>
      <c r="AZ499" s="214"/>
      <c r="BA499" s="214"/>
      <c r="BB499" s="214"/>
      <c r="BC499" s="214"/>
      <c r="BD499" s="214"/>
      <c r="BE499" s="214"/>
      <c r="BF499" s="214"/>
      <c r="BG499" s="214"/>
      <c r="BH499" s="214"/>
      <c r="BI499" s="214"/>
      <c r="BJ499" s="210" t="s">
        <v>5935</v>
      </c>
      <c r="BK499" s="214"/>
      <c r="BL499" s="214"/>
      <c r="BM499" s="214"/>
      <c r="BN499" s="214"/>
      <c r="BO499" s="214"/>
      <c r="BP499" s="214"/>
      <c r="BQ499" s="214"/>
      <c r="BR499" s="214"/>
      <c r="BS499" s="214"/>
      <c r="BT499" s="214"/>
      <c r="BU499" s="214"/>
      <c r="BV499" s="214"/>
      <c r="BW499" s="213"/>
      <c r="BX499" s="213"/>
      <c r="BY499" s="213"/>
      <c r="BZ499" s="225"/>
      <c r="CA499" s="225"/>
      <c r="CB499" s="225"/>
      <c r="CC499" s="225"/>
      <c r="CD499" s="225"/>
      <c r="CE499" s="225"/>
      <c r="CF499" s="225"/>
      <c r="CG499" s="225"/>
      <c r="CH499" s="225"/>
      <c r="CI499" s="225"/>
      <c r="CJ499" s="225"/>
      <c r="CK499" s="225"/>
      <c r="CL499" s="225"/>
      <c r="CM499" s="225"/>
      <c r="CN499" s="225"/>
      <c r="CO499" s="225"/>
      <c r="CP499" s="225"/>
      <c r="CQ499" s="225"/>
      <c r="CR499" s="225"/>
      <c r="CS499" s="221" t="s">
        <v>5936</v>
      </c>
      <c r="CT499" s="225"/>
      <c r="CU499" s="225"/>
      <c r="CV499" s="225"/>
      <c r="CW499" s="225"/>
      <c r="CX499" s="225"/>
      <c r="CY499" s="225"/>
      <c r="CZ499" s="225"/>
      <c r="DA499" s="225"/>
      <c r="DB499" s="225"/>
      <c r="DC499" s="225"/>
      <c r="DD499" s="225"/>
      <c r="DE499" s="225"/>
    </row>
    <row r="500" spans="38:109" hidden="1">
      <c r="AL500" s="219" t="str">
        <f t="shared" si="15"/>
        <v/>
      </c>
      <c r="AM500" s="219" t="str">
        <f t="shared" si="14"/>
        <v/>
      </c>
      <c r="AN500"/>
      <c r="AO500" s="213"/>
      <c r="AP500" s="206">
        <v>498</v>
      </c>
      <c r="AQ500" s="214"/>
      <c r="AR500" s="214"/>
      <c r="AS500" s="214"/>
      <c r="AT500" s="214"/>
      <c r="AU500" s="214"/>
      <c r="AV500" s="214"/>
      <c r="AW500" s="214"/>
      <c r="AX500" s="214"/>
      <c r="AY500" s="214"/>
      <c r="AZ500" s="214"/>
      <c r="BA500" s="214"/>
      <c r="BB500" s="214"/>
      <c r="BC500" s="214"/>
      <c r="BD500" s="214"/>
      <c r="BE500" s="214"/>
      <c r="BF500" s="214"/>
      <c r="BG500" s="214"/>
      <c r="BH500" s="214"/>
      <c r="BI500" s="214"/>
      <c r="BJ500" s="210" t="s">
        <v>5937</v>
      </c>
      <c r="BK500" s="214"/>
      <c r="BL500" s="214"/>
      <c r="BM500" s="214"/>
      <c r="BN500" s="214"/>
      <c r="BO500" s="214"/>
      <c r="BP500" s="214"/>
      <c r="BQ500" s="214"/>
      <c r="BR500" s="214"/>
      <c r="BS500" s="214"/>
      <c r="BT500" s="214"/>
      <c r="BU500" s="214"/>
      <c r="BV500" s="214"/>
      <c r="BW500" s="213"/>
      <c r="BX500" s="213"/>
      <c r="BY500" s="213"/>
      <c r="BZ500" s="225"/>
      <c r="CA500" s="225"/>
      <c r="CB500" s="225"/>
      <c r="CC500" s="225"/>
      <c r="CD500" s="225"/>
      <c r="CE500" s="225"/>
      <c r="CF500" s="225"/>
      <c r="CG500" s="225"/>
      <c r="CH500" s="225"/>
      <c r="CI500" s="225"/>
      <c r="CJ500" s="225"/>
      <c r="CK500" s="225"/>
      <c r="CL500" s="225"/>
      <c r="CM500" s="225"/>
      <c r="CN500" s="225"/>
      <c r="CO500" s="225"/>
      <c r="CP500" s="225"/>
      <c r="CQ500" s="225"/>
      <c r="CR500" s="225"/>
      <c r="CS500" s="221" t="s">
        <v>5938</v>
      </c>
      <c r="CT500" s="225"/>
      <c r="CU500" s="225"/>
      <c r="CV500" s="225"/>
      <c r="CW500" s="225"/>
      <c r="CX500" s="225"/>
      <c r="CY500" s="225"/>
      <c r="CZ500" s="225"/>
      <c r="DA500" s="225"/>
      <c r="DB500" s="225"/>
      <c r="DC500" s="225"/>
      <c r="DD500" s="225"/>
      <c r="DE500" s="225"/>
    </row>
    <row r="501" spans="38:109" hidden="1">
      <c r="AL501" s="219" t="str">
        <f t="shared" si="15"/>
        <v/>
      </c>
      <c r="AM501" s="219" t="str">
        <f t="shared" si="14"/>
        <v/>
      </c>
      <c r="AN501"/>
      <c r="AO501" s="213"/>
      <c r="AP501" s="206">
        <v>499</v>
      </c>
      <c r="AQ501" s="214"/>
      <c r="AR501" s="214"/>
      <c r="AS501" s="214"/>
      <c r="AT501" s="214"/>
      <c r="AU501" s="214"/>
      <c r="AV501" s="214"/>
      <c r="AW501" s="214"/>
      <c r="AX501" s="214"/>
      <c r="AY501" s="214"/>
      <c r="AZ501" s="214"/>
      <c r="BA501" s="214"/>
      <c r="BB501" s="214"/>
      <c r="BC501" s="214"/>
      <c r="BD501" s="214"/>
      <c r="BE501" s="214"/>
      <c r="BF501" s="214"/>
      <c r="BG501" s="214"/>
      <c r="BH501" s="214"/>
      <c r="BI501" s="214"/>
      <c r="BJ501" s="210" t="s">
        <v>5939</v>
      </c>
      <c r="BK501" s="214"/>
      <c r="BL501" s="214"/>
      <c r="BM501" s="214"/>
      <c r="BN501" s="214"/>
      <c r="BO501" s="214"/>
      <c r="BP501" s="214"/>
      <c r="BQ501" s="214"/>
      <c r="BR501" s="214"/>
      <c r="BS501" s="214"/>
      <c r="BT501" s="214"/>
      <c r="BU501" s="214"/>
      <c r="BV501" s="214"/>
      <c r="BW501" s="213"/>
      <c r="BX501" s="213"/>
      <c r="BY501" s="213"/>
      <c r="BZ501" s="225"/>
      <c r="CA501" s="225"/>
      <c r="CB501" s="225"/>
      <c r="CC501" s="225"/>
      <c r="CD501" s="225"/>
      <c r="CE501" s="225"/>
      <c r="CF501" s="225"/>
      <c r="CG501" s="225"/>
      <c r="CH501" s="225"/>
      <c r="CI501" s="225"/>
      <c r="CJ501" s="225"/>
      <c r="CK501" s="225"/>
      <c r="CL501" s="225"/>
      <c r="CM501" s="225"/>
      <c r="CN501" s="225"/>
      <c r="CO501" s="225"/>
      <c r="CP501" s="225"/>
      <c r="CQ501" s="225"/>
      <c r="CR501" s="225"/>
      <c r="CS501" s="221" t="s">
        <v>5940</v>
      </c>
      <c r="CT501" s="225"/>
      <c r="CU501" s="225"/>
      <c r="CV501" s="225"/>
      <c r="CW501" s="225"/>
      <c r="CX501" s="225"/>
      <c r="CY501" s="225"/>
      <c r="CZ501" s="225"/>
      <c r="DA501" s="225"/>
      <c r="DB501" s="225"/>
      <c r="DC501" s="225"/>
      <c r="DD501" s="225"/>
      <c r="DE501" s="225"/>
    </row>
    <row r="502" spans="38:109" hidden="1">
      <c r="AL502" s="219" t="str">
        <f t="shared" si="15"/>
        <v/>
      </c>
      <c r="AM502" s="219" t="str">
        <f t="shared" si="14"/>
        <v/>
      </c>
      <c r="AN502"/>
      <c r="AO502" s="213"/>
      <c r="AP502" s="206">
        <v>500</v>
      </c>
      <c r="AQ502" s="214"/>
      <c r="AR502" s="214"/>
      <c r="AS502" s="214"/>
      <c r="AT502" s="214"/>
      <c r="AU502" s="214"/>
      <c r="AV502" s="214"/>
      <c r="AW502" s="214"/>
      <c r="AX502" s="214"/>
      <c r="AY502" s="214"/>
      <c r="AZ502" s="214"/>
      <c r="BA502" s="214"/>
      <c r="BB502" s="214"/>
      <c r="BC502" s="214"/>
      <c r="BD502" s="214"/>
      <c r="BE502" s="214"/>
      <c r="BF502" s="214"/>
      <c r="BG502" s="214"/>
      <c r="BH502" s="214"/>
      <c r="BI502" s="214"/>
      <c r="BJ502" s="210" t="s">
        <v>5941</v>
      </c>
      <c r="BK502" s="214"/>
      <c r="BL502" s="214"/>
      <c r="BM502" s="214"/>
      <c r="BN502" s="214"/>
      <c r="BO502" s="214"/>
      <c r="BP502" s="214"/>
      <c r="BQ502" s="214"/>
      <c r="BR502" s="214"/>
      <c r="BS502" s="214"/>
      <c r="BT502" s="214"/>
      <c r="BU502" s="214"/>
      <c r="BV502" s="214"/>
      <c r="BW502" s="213"/>
      <c r="BX502" s="213"/>
      <c r="BY502" s="213"/>
      <c r="BZ502" s="225"/>
      <c r="CA502" s="225"/>
      <c r="CB502" s="225"/>
      <c r="CC502" s="225"/>
      <c r="CD502" s="225"/>
      <c r="CE502" s="225"/>
      <c r="CF502" s="225"/>
      <c r="CG502" s="225"/>
      <c r="CH502" s="225"/>
      <c r="CI502" s="225"/>
      <c r="CJ502" s="225"/>
      <c r="CK502" s="225"/>
      <c r="CL502" s="225"/>
      <c r="CM502" s="225"/>
      <c r="CN502" s="225"/>
      <c r="CO502" s="225"/>
      <c r="CP502" s="225"/>
      <c r="CQ502" s="225"/>
      <c r="CR502" s="225"/>
      <c r="CS502" s="221" t="s">
        <v>5942</v>
      </c>
      <c r="CT502" s="225"/>
      <c r="CU502" s="225"/>
      <c r="CV502" s="225"/>
      <c r="CW502" s="225"/>
      <c r="CX502" s="225"/>
      <c r="CY502" s="225"/>
      <c r="CZ502" s="225"/>
      <c r="DA502" s="225"/>
      <c r="DB502" s="225"/>
      <c r="DC502" s="225"/>
      <c r="DD502" s="225"/>
      <c r="DE502" s="225"/>
    </row>
    <row r="503" spans="38:109" hidden="1">
      <c r="AL503" s="219" t="str">
        <f t="shared" si="15"/>
        <v/>
      </c>
      <c r="AM503" s="219" t="str">
        <f t="shared" si="14"/>
        <v/>
      </c>
      <c r="AN503"/>
      <c r="AO503" s="213"/>
      <c r="AP503" s="206">
        <v>501</v>
      </c>
      <c r="AQ503" s="214"/>
      <c r="AR503" s="214"/>
      <c r="AS503" s="214"/>
      <c r="AT503" s="214"/>
      <c r="AU503" s="214"/>
      <c r="AV503" s="214"/>
      <c r="AW503" s="214"/>
      <c r="AX503" s="214"/>
      <c r="AY503" s="214"/>
      <c r="AZ503" s="214"/>
      <c r="BA503" s="214"/>
      <c r="BB503" s="214"/>
      <c r="BC503" s="214"/>
      <c r="BD503" s="214"/>
      <c r="BE503" s="214"/>
      <c r="BF503" s="214"/>
      <c r="BG503" s="214"/>
      <c r="BH503" s="214"/>
      <c r="BI503" s="214"/>
      <c r="BJ503" s="210" t="s">
        <v>5943</v>
      </c>
      <c r="BK503" s="214"/>
      <c r="BL503" s="214"/>
      <c r="BM503" s="214"/>
      <c r="BN503" s="214"/>
      <c r="BO503" s="214"/>
      <c r="BP503" s="214"/>
      <c r="BQ503" s="214"/>
      <c r="BR503" s="214"/>
      <c r="BS503" s="214"/>
      <c r="BT503" s="214"/>
      <c r="BU503" s="214"/>
      <c r="BV503" s="214"/>
      <c r="BW503" s="213"/>
      <c r="BX503" s="213"/>
      <c r="BY503" s="213"/>
      <c r="BZ503" s="225"/>
      <c r="CA503" s="225"/>
      <c r="CB503" s="225"/>
      <c r="CC503" s="225"/>
      <c r="CD503" s="225"/>
      <c r="CE503" s="225"/>
      <c r="CF503" s="225"/>
      <c r="CG503" s="225"/>
      <c r="CH503" s="225"/>
      <c r="CI503" s="225"/>
      <c r="CJ503" s="225"/>
      <c r="CK503" s="225"/>
      <c r="CL503" s="225"/>
      <c r="CM503" s="225"/>
      <c r="CN503" s="225"/>
      <c r="CO503" s="225"/>
      <c r="CP503" s="225"/>
      <c r="CQ503" s="225"/>
      <c r="CR503" s="225"/>
      <c r="CS503" s="221" t="s">
        <v>5944</v>
      </c>
      <c r="CT503" s="225"/>
      <c r="CU503" s="225"/>
      <c r="CV503" s="225"/>
      <c r="CW503" s="225"/>
      <c r="CX503" s="225"/>
      <c r="CY503" s="225"/>
      <c r="CZ503" s="225"/>
      <c r="DA503" s="225"/>
      <c r="DB503" s="225"/>
      <c r="DC503" s="225"/>
      <c r="DD503" s="225"/>
      <c r="DE503" s="225"/>
    </row>
    <row r="504" spans="38:109" hidden="1">
      <c r="AL504" s="219" t="str">
        <f t="shared" si="15"/>
        <v/>
      </c>
      <c r="AM504" s="219" t="str">
        <f t="shared" si="14"/>
        <v/>
      </c>
      <c r="AN504"/>
      <c r="AO504" s="213"/>
      <c r="AP504" s="206">
        <v>502</v>
      </c>
      <c r="AQ504" s="214"/>
      <c r="AR504" s="214"/>
      <c r="AS504" s="214"/>
      <c r="AT504" s="214"/>
      <c r="AU504" s="214"/>
      <c r="AV504" s="214"/>
      <c r="AW504" s="214"/>
      <c r="AX504" s="214"/>
      <c r="AY504" s="214"/>
      <c r="AZ504" s="214"/>
      <c r="BA504" s="214"/>
      <c r="BB504" s="214"/>
      <c r="BC504" s="214"/>
      <c r="BD504" s="214"/>
      <c r="BE504" s="214"/>
      <c r="BF504" s="214"/>
      <c r="BG504" s="214"/>
      <c r="BH504" s="214"/>
      <c r="BI504" s="214"/>
      <c r="BJ504" s="210" t="s">
        <v>5945</v>
      </c>
      <c r="BK504" s="214"/>
      <c r="BL504" s="214"/>
      <c r="BM504" s="214"/>
      <c r="BN504" s="214"/>
      <c r="BO504" s="214"/>
      <c r="BP504" s="214"/>
      <c r="BQ504" s="214"/>
      <c r="BR504" s="214"/>
      <c r="BS504" s="214"/>
      <c r="BT504" s="214"/>
      <c r="BU504" s="214"/>
      <c r="BV504" s="214"/>
      <c r="BW504" s="213"/>
      <c r="BX504" s="213"/>
      <c r="BY504" s="213"/>
      <c r="BZ504" s="225"/>
      <c r="CA504" s="225"/>
      <c r="CB504" s="225"/>
      <c r="CC504" s="225"/>
      <c r="CD504" s="225"/>
      <c r="CE504" s="225"/>
      <c r="CF504" s="225"/>
      <c r="CG504" s="225"/>
      <c r="CH504" s="225"/>
      <c r="CI504" s="225"/>
      <c r="CJ504" s="225"/>
      <c r="CK504" s="225"/>
      <c r="CL504" s="225"/>
      <c r="CM504" s="225"/>
      <c r="CN504" s="225"/>
      <c r="CO504" s="225"/>
      <c r="CP504" s="225"/>
      <c r="CQ504" s="225"/>
      <c r="CR504" s="225"/>
      <c r="CS504" s="221" t="s">
        <v>5946</v>
      </c>
      <c r="CT504" s="225"/>
      <c r="CU504" s="225"/>
      <c r="CV504" s="225"/>
      <c r="CW504" s="225"/>
      <c r="CX504" s="225"/>
      <c r="CY504" s="225"/>
      <c r="CZ504" s="225"/>
      <c r="DA504" s="225"/>
      <c r="DB504" s="225"/>
      <c r="DC504" s="225"/>
      <c r="DD504" s="225"/>
      <c r="DE504" s="225"/>
    </row>
    <row r="505" spans="38:109" hidden="1">
      <c r="AL505" s="219" t="str">
        <f t="shared" si="15"/>
        <v/>
      </c>
      <c r="AM505" s="219" t="str">
        <f t="shared" si="14"/>
        <v/>
      </c>
      <c r="AN505"/>
      <c r="AO505" s="213"/>
      <c r="AP505" s="206">
        <v>503</v>
      </c>
      <c r="AQ505" s="214"/>
      <c r="AR505" s="214"/>
      <c r="AS505" s="214"/>
      <c r="AT505" s="214"/>
      <c r="AU505" s="214"/>
      <c r="AV505" s="214"/>
      <c r="AW505" s="214"/>
      <c r="AX505" s="214"/>
      <c r="AY505" s="214"/>
      <c r="AZ505" s="214"/>
      <c r="BA505" s="214"/>
      <c r="BB505" s="214"/>
      <c r="BC505" s="214"/>
      <c r="BD505" s="214"/>
      <c r="BE505" s="214"/>
      <c r="BF505" s="214"/>
      <c r="BG505" s="214"/>
      <c r="BH505" s="214"/>
      <c r="BI505" s="214"/>
      <c r="BJ505" s="210" t="s">
        <v>5947</v>
      </c>
      <c r="BK505" s="214"/>
      <c r="BL505" s="214"/>
      <c r="BM505" s="214"/>
      <c r="BN505" s="214"/>
      <c r="BO505" s="214"/>
      <c r="BP505" s="214"/>
      <c r="BQ505" s="214"/>
      <c r="BR505" s="214"/>
      <c r="BS505" s="214"/>
      <c r="BT505" s="214"/>
      <c r="BU505" s="214"/>
      <c r="BV505" s="214"/>
      <c r="BW505" s="213"/>
      <c r="BX505" s="213"/>
      <c r="BY505" s="213"/>
      <c r="BZ505" s="225"/>
      <c r="CA505" s="225"/>
      <c r="CB505" s="225"/>
      <c r="CC505" s="225"/>
      <c r="CD505" s="225"/>
      <c r="CE505" s="225"/>
      <c r="CF505" s="225"/>
      <c r="CG505" s="225"/>
      <c r="CH505" s="225"/>
      <c r="CI505" s="225"/>
      <c r="CJ505" s="225"/>
      <c r="CK505" s="225"/>
      <c r="CL505" s="225"/>
      <c r="CM505" s="225"/>
      <c r="CN505" s="225"/>
      <c r="CO505" s="225"/>
      <c r="CP505" s="225"/>
      <c r="CQ505" s="225"/>
      <c r="CR505" s="225"/>
      <c r="CS505" s="221" t="s">
        <v>5948</v>
      </c>
      <c r="CT505" s="225"/>
      <c r="CU505" s="225"/>
      <c r="CV505" s="225"/>
      <c r="CW505" s="225"/>
      <c r="CX505" s="225"/>
      <c r="CY505" s="225"/>
      <c r="CZ505" s="225"/>
      <c r="DA505" s="225"/>
      <c r="DB505" s="225"/>
      <c r="DC505" s="225"/>
      <c r="DD505" s="225"/>
      <c r="DE505" s="225"/>
    </row>
    <row r="506" spans="38:109" hidden="1">
      <c r="AL506" s="219" t="str">
        <f t="shared" si="15"/>
        <v/>
      </c>
      <c r="AM506" s="219" t="str">
        <f t="shared" si="14"/>
        <v/>
      </c>
      <c r="AN506"/>
      <c r="AO506" s="213"/>
      <c r="AP506" s="206">
        <v>504</v>
      </c>
      <c r="AQ506" s="214"/>
      <c r="AR506" s="214"/>
      <c r="AS506" s="214"/>
      <c r="AT506" s="214"/>
      <c r="AU506" s="214"/>
      <c r="AV506" s="214"/>
      <c r="AW506" s="214"/>
      <c r="AX506" s="214"/>
      <c r="AY506" s="214"/>
      <c r="AZ506" s="214"/>
      <c r="BA506" s="214"/>
      <c r="BB506" s="214"/>
      <c r="BC506" s="214"/>
      <c r="BD506" s="214"/>
      <c r="BE506" s="214"/>
      <c r="BF506" s="214"/>
      <c r="BG506" s="214"/>
      <c r="BH506" s="214"/>
      <c r="BI506" s="214"/>
      <c r="BJ506" s="210" t="s">
        <v>5949</v>
      </c>
      <c r="BK506" s="214"/>
      <c r="BL506" s="214"/>
      <c r="BM506" s="214"/>
      <c r="BN506" s="214"/>
      <c r="BO506" s="214"/>
      <c r="BP506" s="214"/>
      <c r="BQ506" s="214"/>
      <c r="BR506" s="214"/>
      <c r="BS506" s="214"/>
      <c r="BT506" s="214"/>
      <c r="BU506" s="214"/>
      <c r="BV506" s="214"/>
      <c r="BW506" s="213"/>
      <c r="BX506" s="213"/>
      <c r="BY506" s="213"/>
      <c r="BZ506" s="225"/>
      <c r="CA506" s="225"/>
      <c r="CB506" s="225"/>
      <c r="CC506" s="225"/>
      <c r="CD506" s="225"/>
      <c r="CE506" s="225"/>
      <c r="CF506" s="225"/>
      <c r="CG506" s="225"/>
      <c r="CH506" s="225"/>
      <c r="CI506" s="225"/>
      <c r="CJ506" s="225"/>
      <c r="CK506" s="225"/>
      <c r="CL506" s="225"/>
      <c r="CM506" s="225"/>
      <c r="CN506" s="225"/>
      <c r="CO506" s="225"/>
      <c r="CP506" s="225"/>
      <c r="CQ506" s="225"/>
      <c r="CR506" s="225"/>
      <c r="CS506" s="221" t="s">
        <v>5950</v>
      </c>
      <c r="CT506" s="225"/>
      <c r="CU506" s="225"/>
      <c r="CV506" s="225"/>
      <c r="CW506" s="225"/>
      <c r="CX506" s="225"/>
      <c r="CY506" s="225"/>
      <c r="CZ506" s="225"/>
      <c r="DA506" s="225"/>
      <c r="DB506" s="225"/>
      <c r="DC506" s="225"/>
      <c r="DD506" s="225"/>
      <c r="DE506" s="225"/>
    </row>
    <row r="507" spans="38:109" hidden="1">
      <c r="AL507" s="219" t="str">
        <f t="shared" si="15"/>
        <v/>
      </c>
      <c r="AM507" s="219" t="str">
        <f t="shared" si="14"/>
        <v/>
      </c>
      <c r="AN507"/>
      <c r="AO507" s="213"/>
      <c r="AP507" s="206">
        <v>505</v>
      </c>
      <c r="AQ507" s="214"/>
      <c r="AR507" s="214"/>
      <c r="AS507" s="214"/>
      <c r="AT507" s="214"/>
      <c r="AU507" s="214"/>
      <c r="AV507" s="214"/>
      <c r="AW507" s="214"/>
      <c r="AX507" s="214"/>
      <c r="AY507" s="214"/>
      <c r="AZ507" s="214"/>
      <c r="BA507" s="214"/>
      <c r="BB507" s="214"/>
      <c r="BC507" s="214"/>
      <c r="BD507" s="214"/>
      <c r="BE507" s="214"/>
      <c r="BF507" s="214"/>
      <c r="BG507" s="214"/>
      <c r="BH507" s="214"/>
      <c r="BI507" s="214"/>
      <c r="BJ507" s="210" t="s">
        <v>5951</v>
      </c>
      <c r="BK507" s="214"/>
      <c r="BL507" s="214"/>
      <c r="BM507" s="214"/>
      <c r="BN507" s="214"/>
      <c r="BO507" s="214"/>
      <c r="BP507" s="214"/>
      <c r="BQ507" s="214"/>
      <c r="BR507" s="214"/>
      <c r="BS507" s="214"/>
      <c r="BT507" s="214"/>
      <c r="BU507" s="214"/>
      <c r="BV507" s="214"/>
      <c r="BW507" s="213"/>
      <c r="BX507" s="213"/>
      <c r="BY507" s="213"/>
      <c r="BZ507" s="225"/>
      <c r="CA507" s="225"/>
      <c r="CB507" s="225"/>
      <c r="CC507" s="225"/>
      <c r="CD507" s="225"/>
      <c r="CE507" s="225"/>
      <c r="CF507" s="225"/>
      <c r="CG507" s="225"/>
      <c r="CH507" s="225"/>
      <c r="CI507" s="225"/>
      <c r="CJ507" s="225"/>
      <c r="CK507" s="225"/>
      <c r="CL507" s="225"/>
      <c r="CM507" s="225"/>
      <c r="CN507" s="225"/>
      <c r="CO507" s="225"/>
      <c r="CP507" s="225"/>
      <c r="CQ507" s="225"/>
      <c r="CR507" s="225"/>
      <c r="CS507" s="221" t="s">
        <v>5952</v>
      </c>
      <c r="CT507" s="225"/>
      <c r="CU507" s="225"/>
      <c r="CV507" s="225"/>
      <c r="CW507" s="225"/>
      <c r="CX507" s="225"/>
      <c r="CY507" s="225"/>
      <c r="CZ507" s="225"/>
      <c r="DA507" s="225"/>
      <c r="DB507" s="225"/>
      <c r="DC507" s="225"/>
      <c r="DD507" s="225"/>
      <c r="DE507" s="225"/>
    </row>
    <row r="508" spans="38:109" hidden="1">
      <c r="AL508" s="219" t="str">
        <f t="shared" si="15"/>
        <v/>
      </c>
      <c r="AM508" s="219" t="str">
        <f t="shared" si="14"/>
        <v/>
      </c>
      <c r="AN508"/>
      <c r="AO508" s="213"/>
      <c r="AP508" s="206">
        <v>506</v>
      </c>
      <c r="AQ508" s="214"/>
      <c r="AR508" s="214"/>
      <c r="AS508" s="214"/>
      <c r="AT508" s="214"/>
      <c r="AU508" s="214"/>
      <c r="AV508" s="214"/>
      <c r="AW508" s="214"/>
      <c r="AX508" s="214"/>
      <c r="AY508" s="214"/>
      <c r="AZ508" s="214"/>
      <c r="BA508" s="214"/>
      <c r="BB508" s="214"/>
      <c r="BC508" s="214"/>
      <c r="BD508" s="214"/>
      <c r="BE508" s="214"/>
      <c r="BF508" s="214"/>
      <c r="BG508" s="214"/>
      <c r="BH508" s="214"/>
      <c r="BI508" s="214"/>
      <c r="BJ508" s="210" t="s">
        <v>5953</v>
      </c>
      <c r="BK508" s="214"/>
      <c r="BL508" s="214"/>
      <c r="BM508" s="214"/>
      <c r="BN508" s="214"/>
      <c r="BO508" s="214"/>
      <c r="BP508" s="214"/>
      <c r="BQ508" s="214"/>
      <c r="BR508" s="214"/>
      <c r="BS508" s="214"/>
      <c r="BT508" s="214"/>
      <c r="BU508" s="214"/>
      <c r="BV508" s="214"/>
      <c r="BW508" s="213"/>
      <c r="BX508" s="213"/>
      <c r="BY508" s="213"/>
      <c r="BZ508" s="225"/>
      <c r="CA508" s="225"/>
      <c r="CB508" s="225"/>
      <c r="CC508" s="225"/>
      <c r="CD508" s="225"/>
      <c r="CE508" s="225"/>
      <c r="CF508" s="225"/>
      <c r="CG508" s="225"/>
      <c r="CH508" s="225"/>
      <c r="CI508" s="225"/>
      <c r="CJ508" s="225"/>
      <c r="CK508" s="225"/>
      <c r="CL508" s="225"/>
      <c r="CM508" s="225"/>
      <c r="CN508" s="225"/>
      <c r="CO508" s="225"/>
      <c r="CP508" s="225"/>
      <c r="CQ508" s="225"/>
      <c r="CR508" s="225"/>
      <c r="CS508" s="221" t="s">
        <v>5954</v>
      </c>
      <c r="CT508" s="225"/>
      <c r="CU508" s="225"/>
      <c r="CV508" s="225"/>
      <c r="CW508" s="225"/>
      <c r="CX508" s="225"/>
      <c r="CY508" s="225"/>
      <c r="CZ508" s="225"/>
      <c r="DA508" s="225"/>
      <c r="DB508" s="225"/>
      <c r="DC508" s="225"/>
      <c r="DD508" s="225"/>
      <c r="DE508" s="225"/>
    </row>
    <row r="509" spans="38:109" hidden="1">
      <c r="AL509" s="219" t="str">
        <f t="shared" si="15"/>
        <v/>
      </c>
      <c r="AM509" s="219" t="str">
        <f t="shared" si="14"/>
        <v/>
      </c>
      <c r="AN509"/>
      <c r="AO509" s="213"/>
      <c r="AP509" s="206">
        <v>507</v>
      </c>
      <c r="AQ509" s="214"/>
      <c r="AR509" s="214"/>
      <c r="AS509" s="214"/>
      <c r="AT509" s="214"/>
      <c r="AU509" s="214"/>
      <c r="AV509" s="214"/>
      <c r="AW509" s="214"/>
      <c r="AX509" s="214"/>
      <c r="AY509" s="214"/>
      <c r="AZ509" s="214"/>
      <c r="BA509" s="214"/>
      <c r="BB509" s="214"/>
      <c r="BC509" s="214"/>
      <c r="BD509" s="214"/>
      <c r="BE509" s="214"/>
      <c r="BF509" s="214"/>
      <c r="BG509" s="214"/>
      <c r="BH509" s="214"/>
      <c r="BI509" s="214"/>
      <c r="BJ509" s="210" t="s">
        <v>5955</v>
      </c>
      <c r="BK509" s="214"/>
      <c r="BL509" s="214"/>
      <c r="BM509" s="214"/>
      <c r="BN509" s="214"/>
      <c r="BO509" s="214"/>
      <c r="BP509" s="214"/>
      <c r="BQ509" s="214"/>
      <c r="BR509" s="214"/>
      <c r="BS509" s="214"/>
      <c r="BT509" s="214"/>
      <c r="BU509" s="214"/>
      <c r="BV509" s="214"/>
      <c r="BW509" s="213"/>
      <c r="BX509" s="213"/>
      <c r="BY509" s="213"/>
      <c r="BZ509" s="225"/>
      <c r="CA509" s="225"/>
      <c r="CB509" s="225"/>
      <c r="CC509" s="225"/>
      <c r="CD509" s="225"/>
      <c r="CE509" s="225"/>
      <c r="CF509" s="225"/>
      <c r="CG509" s="225"/>
      <c r="CH509" s="225"/>
      <c r="CI509" s="225"/>
      <c r="CJ509" s="225"/>
      <c r="CK509" s="225"/>
      <c r="CL509" s="225"/>
      <c r="CM509" s="225"/>
      <c r="CN509" s="225"/>
      <c r="CO509" s="225"/>
      <c r="CP509" s="225"/>
      <c r="CQ509" s="225"/>
      <c r="CR509" s="225"/>
      <c r="CS509" s="221" t="s">
        <v>5956</v>
      </c>
      <c r="CT509" s="225"/>
      <c r="CU509" s="225"/>
      <c r="CV509" s="225"/>
      <c r="CW509" s="225"/>
      <c r="CX509" s="225"/>
      <c r="CY509" s="225"/>
      <c r="CZ509" s="225"/>
      <c r="DA509" s="225"/>
      <c r="DB509" s="225"/>
      <c r="DC509" s="225"/>
      <c r="DD509" s="225"/>
      <c r="DE509" s="225"/>
    </row>
    <row r="510" spans="38:109" hidden="1">
      <c r="AL510" s="219" t="str">
        <f t="shared" si="15"/>
        <v/>
      </c>
      <c r="AM510" s="219" t="str">
        <f t="shared" si="14"/>
        <v/>
      </c>
      <c r="AN510"/>
      <c r="AO510" s="213"/>
      <c r="AP510" s="206">
        <v>508</v>
      </c>
      <c r="AQ510" s="214"/>
      <c r="AR510" s="214"/>
      <c r="AS510" s="214"/>
      <c r="AT510" s="214"/>
      <c r="AU510" s="214"/>
      <c r="AV510" s="214"/>
      <c r="AW510" s="214"/>
      <c r="AX510" s="214"/>
      <c r="AY510" s="214"/>
      <c r="AZ510" s="214"/>
      <c r="BA510" s="214"/>
      <c r="BB510" s="214"/>
      <c r="BC510" s="214"/>
      <c r="BD510" s="214"/>
      <c r="BE510" s="214"/>
      <c r="BF510" s="214"/>
      <c r="BG510" s="214"/>
      <c r="BH510" s="214"/>
      <c r="BI510" s="214"/>
      <c r="BJ510" s="210" t="s">
        <v>5957</v>
      </c>
      <c r="BK510" s="214"/>
      <c r="BL510" s="214"/>
      <c r="BM510" s="214"/>
      <c r="BN510" s="214"/>
      <c r="BO510" s="214"/>
      <c r="BP510" s="214"/>
      <c r="BQ510" s="214"/>
      <c r="BR510" s="214"/>
      <c r="BS510" s="214"/>
      <c r="BT510" s="214"/>
      <c r="BU510" s="214"/>
      <c r="BV510" s="214"/>
      <c r="BW510" s="213"/>
      <c r="BX510" s="213"/>
      <c r="BY510" s="213"/>
      <c r="BZ510" s="225"/>
      <c r="CA510" s="225"/>
      <c r="CB510" s="225"/>
      <c r="CC510" s="225"/>
      <c r="CD510" s="225"/>
      <c r="CE510" s="225"/>
      <c r="CF510" s="225"/>
      <c r="CG510" s="225"/>
      <c r="CH510" s="225"/>
      <c r="CI510" s="225"/>
      <c r="CJ510" s="225"/>
      <c r="CK510" s="225"/>
      <c r="CL510" s="225"/>
      <c r="CM510" s="225"/>
      <c r="CN510" s="225"/>
      <c r="CO510" s="225"/>
      <c r="CP510" s="225"/>
      <c r="CQ510" s="225"/>
      <c r="CR510" s="225"/>
      <c r="CS510" s="221" t="s">
        <v>5958</v>
      </c>
      <c r="CT510" s="225"/>
      <c r="CU510" s="225"/>
      <c r="CV510" s="225"/>
      <c r="CW510" s="225"/>
      <c r="CX510" s="225"/>
      <c r="CY510" s="225"/>
      <c r="CZ510" s="225"/>
      <c r="DA510" s="225"/>
      <c r="DB510" s="225"/>
      <c r="DC510" s="225"/>
      <c r="DD510" s="225"/>
      <c r="DE510" s="225"/>
    </row>
    <row r="511" spans="38:109" hidden="1">
      <c r="AL511" s="219" t="str">
        <f t="shared" si="15"/>
        <v/>
      </c>
      <c r="AM511" s="219" t="str">
        <f t="shared" si="14"/>
        <v/>
      </c>
      <c r="AN511"/>
      <c r="AO511" s="213"/>
      <c r="AP511" s="206">
        <v>509</v>
      </c>
      <c r="AQ511" s="214"/>
      <c r="AR511" s="214"/>
      <c r="AS511" s="214"/>
      <c r="AT511" s="214"/>
      <c r="AU511" s="214"/>
      <c r="AV511" s="214"/>
      <c r="AW511" s="214"/>
      <c r="AX511" s="214"/>
      <c r="AY511" s="214"/>
      <c r="AZ511" s="214"/>
      <c r="BA511" s="214"/>
      <c r="BB511" s="214"/>
      <c r="BC511" s="214"/>
      <c r="BD511" s="214"/>
      <c r="BE511" s="214"/>
      <c r="BF511" s="214"/>
      <c r="BG511" s="214"/>
      <c r="BH511" s="214"/>
      <c r="BI511" s="214"/>
      <c r="BJ511" s="210" t="s">
        <v>5959</v>
      </c>
      <c r="BK511" s="214"/>
      <c r="BL511" s="214"/>
      <c r="BM511" s="214"/>
      <c r="BN511" s="214"/>
      <c r="BO511" s="214"/>
      <c r="BP511" s="214"/>
      <c r="BQ511" s="214"/>
      <c r="BR511" s="214"/>
      <c r="BS511" s="214"/>
      <c r="BT511" s="214"/>
      <c r="BU511" s="214"/>
      <c r="BV511" s="214"/>
      <c r="BW511" s="213"/>
      <c r="BX511" s="213"/>
      <c r="BY511" s="213"/>
      <c r="BZ511" s="225"/>
      <c r="CA511" s="225"/>
      <c r="CB511" s="225"/>
      <c r="CC511" s="225"/>
      <c r="CD511" s="225"/>
      <c r="CE511" s="225"/>
      <c r="CF511" s="225"/>
      <c r="CG511" s="225"/>
      <c r="CH511" s="225"/>
      <c r="CI511" s="225"/>
      <c r="CJ511" s="225"/>
      <c r="CK511" s="225"/>
      <c r="CL511" s="225"/>
      <c r="CM511" s="225"/>
      <c r="CN511" s="225"/>
      <c r="CO511" s="225"/>
      <c r="CP511" s="225"/>
      <c r="CQ511" s="225"/>
      <c r="CR511" s="225"/>
      <c r="CS511" s="221" t="s">
        <v>5960</v>
      </c>
      <c r="CT511" s="225"/>
      <c r="CU511" s="225"/>
      <c r="CV511" s="225"/>
      <c r="CW511" s="225"/>
      <c r="CX511" s="225"/>
      <c r="CY511" s="225"/>
      <c r="CZ511" s="225"/>
      <c r="DA511" s="225"/>
      <c r="DB511" s="225"/>
      <c r="DC511" s="225"/>
      <c r="DD511" s="225"/>
      <c r="DE511" s="225"/>
    </row>
    <row r="512" spans="38:109" hidden="1">
      <c r="AL512" s="219" t="str">
        <f t="shared" si="15"/>
        <v/>
      </c>
      <c r="AM512" s="219" t="str">
        <f t="shared" si="14"/>
        <v/>
      </c>
      <c r="AN512"/>
      <c r="AO512" s="213"/>
      <c r="AP512" s="206">
        <v>510</v>
      </c>
      <c r="AQ512" s="214"/>
      <c r="AR512" s="214"/>
      <c r="AS512" s="214"/>
      <c r="AT512" s="214"/>
      <c r="AU512" s="214"/>
      <c r="AV512" s="214"/>
      <c r="AW512" s="214"/>
      <c r="AX512" s="214"/>
      <c r="AY512" s="214"/>
      <c r="AZ512" s="214"/>
      <c r="BA512" s="214"/>
      <c r="BB512" s="214"/>
      <c r="BC512" s="214"/>
      <c r="BD512" s="214"/>
      <c r="BE512" s="214"/>
      <c r="BF512" s="214"/>
      <c r="BG512" s="214"/>
      <c r="BH512" s="214"/>
      <c r="BI512" s="214"/>
      <c r="BJ512" s="210" t="s">
        <v>5961</v>
      </c>
      <c r="BK512" s="214"/>
      <c r="BL512" s="214"/>
      <c r="BM512" s="214"/>
      <c r="BN512" s="214"/>
      <c r="BO512" s="214"/>
      <c r="BP512" s="214"/>
      <c r="BQ512" s="214"/>
      <c r="BR512" s="214"/>
      <c r="BS512" s="214"/>
      <c r="BT512" s="214"/>
      <c r="BU512" s="214"/>
      <c r="BV512" s="214"/>
      <c r="BW512" s="213"/>
      <c r="BX512" s="213"/>
      <c r="BY512" s="213"/>
      <c r="BZ512" s="225"/>
      <c r="CA512" s="225"/>
      <c r="CB512" s="225"/>
      <c r="CC512" s="225"/>
      <c r="CD512" s="225"/>
      <c r="CE512" s="225"/>
      <c r="CF512" s="225"/>
      <c r="CG512" s="225"/>
      <c r="CH512" s="225"/>
      <c r="CI512" s="225"/>
      <c r="CJ512" s="225"/>
      <c r="CK512" s="225"/>
      <c r="CL512" s="225"/>
      <c r="CM512" s="225"/>
      <c r="CN512" s="225"/>
      <c r="CO512" s="225"/>
      <c r="CP512" s="225"/>
      <c r="CQ512" s="225"/>
      <c r="CR512" s="225"/>
      <c r="CS512" s="221" t="s">
        <v>5962</v>
      </c>
      <c r="CT512" s="225"/>
      <c r="CU512" s="225"/>
      <c r="CV512" s="225"/>
      <c r="CW512" s="225"/>
      <c r="CX512" s="225"/>
      <c r="CY512" s="225"/>
      <c r="CZ512" s="225"/>
      <c r="DA512" s="225"/>
      <c r="DB512" s="225"/>
      <c r="DC512" s="225"/>
      <c r="DD512" s="225"/>
      <c r="DE512" s="225"/>
    </row>
    <row r="513" spans="38:109" hidden="1">
      <c r="AL513" s="219" t="str">
        <f t="shared" si="15"/>
        <v/>
      </c>
      <c r="AM513" s="219" t="str">
        <f t="shared" si="14"/>
        <v/>
      </c>
      <c r="AN513"/>
      <c r="AO513" s="213"/>
      <c r="AP513" s="206">
        <v>511</v>
      </c>
      <c r="AQ513" s="214"/>
      <c r="AR513" s="214"/>
      <c r="AS513" s="214"/>
      <c r="AT513" s="214"/>
      <c r="AU513" s="214"/>
      <c r="AV513" s="214"/>
      <c r="AW513" s="214"/>
      <c r="AX513" s="214"/>
      <c r="AY513" s="214"/>
      <c r="AZ513" s="214"/>
      <c r="BA513" s="214"/>
      <c r="BB513" s="214"/>
      <c r="BC513" s="214"/>
      <c r="BD513" s="214"/>
      <c r="BE513" s="214"/>
      <c r="BF513" s="214"/>
      <c r="BG513" s="214"/>
      <c r="BH513" s="214"/>
      <c r="BI513" s="214"/>
      <c r="BJ513" s="210" t="s">
        <v>5963</v>
      </c>
      <c r="BK513" s="214"/>
      <c r="BL513" s="214"/>
      <c r="BM513" s="214"/>
      <c r="BN513" s="214"/>
      <c r="BO513" s="214"/>
      <c r="BP513" s="214"/>
      <c r="BQ513" s="214"/>
      <c r="BR513" s="214"/>
      <c r="BS513" s="214"/>
      <c r="BT513" s="214"/>
      <c r="BU513" s="214"/>
      <c r="BV513" s="214"/>
      <c r="BW513" s="213"/>
      <c r="BX513" s="213"/>
      <c r="BY513" s="213"/>
      <c r="BZ513" s="225"/>
      <c r="CA513" s="225"/>
      <c r="CB513" s="225"/>
      <c r="CC513" s="225"/>
      <c r="CD513" s="225"/>
      <c r="CE513" s="225"/>
      <c r="CF513" s="225"/>
      <c r="CG513" s="225"/>
      <c r="CH513" s="225"/>
      <c r="CI513" s="225"/>
      <c r="CJ513" s="225"/>
      <c r="CK513" s="225"/>
      <c r="CL513" s="225"/>
      <c r="CM513" s="225"/>
      <c r="CN513" s="225"/>
      <c r="CO513" s="225"/>
      <c r="CP513" s="225"/>
      <c r="CQ513" s="225"/>
      <c r="CR513" s="225"/>
      <c r="CS513" s="221" t="s">
        <v>5964</v>
      </c>
      <c r="CT513" s="225"/>
      <c r="CU513" s="225"/>
      <c r="CV513" s="225"/>
      <c r="CW513" s="225"/>
      <c r="CX513" s="225"/>
      <c r="CY513" s="225"/>
      <c r="CZ513" s="225"/>
      <c r="DA513" s="225"/>
      <c r="DB513" s="225"/>
      <c r="DC513" s="225"/>
      <c r="DD513" s="225"/>
      <c r="DE513" s="225"/>
    </row>
    <row r="514" spans="38:109" hidden="1">
      <c r="AL514" s="219" t="str">
        <f t="shared" si="15"/>
        <v/>
      </c>
      <c r="AM514" s="219" t="str">
        <f t="shared" si="14"/>
        <v/>
      </c>
      <c r="AN514"/>
      <c r="AO514" s="213"/>
      <c r="AP514" s="206">
        <v>512</v>
      </c>
      <c r="AQ514" s="214"/>
      <c r="AR514" s="214"/>
      <c r="AS514" s="214"/>
      <c r="AT514" s="214"/>
      <c r="AU514" s="214"/>
      <c r="AV514" s="214"/>
      <c r="AW514" s="214"/>
      <c r="AX514" s="214"/>
      <c r="AY514" s="214"/>
      <c r="AZ514" s="214"/>
      <c r="BA514" s="214"/>
      <c r="BB514" s="214"/>
      <c r="BC514" s="214"/>
      <c r="BD514" s="214"/>
      <c r="BE514" s="214"/>
      <c r="BF514" s="214"/>
      <c r="BG514" s="214"/>
      <c r="BH514" s="214"/>
      <c r="BI514" s="214"/>
      <c r="BJ514" s="210" t="s">
        <v>5965</v>
      </c>
      <c r="BK514" s="214"/>
      <c r="BL514" s="214"/>
      <c r="BM514" s="214"/>
      <c r="BN514" s="214"/>
      <c r="BO514" s="214"/>
      <c r="BP514" s="214"/>
      <c r="BQ514" s="214"/>
      <c r="BR514" s="214"/>
      <c r="BS514" s="214"/>
      <c r="BT514" s="214"/>
      <c r="BU514" s="214"/>
      <c r="BV514" s="214"/>
      <c r="BW514" s="213"/>
      <c r="BX514" s="213"/>
      <c r="BY514" s="213"/>
      <c r="BZ514" s="225"/>
      <c r="CA514" s="225"/>
      <c r="CB514" s="225"/>
      <c r="CC514" s="225"/>
      <c r="CD514" s="225"/>
      <c r="CE514" s="225"/>
      <c r="CF514" s="225"/>
      <c r="CG514" s="225"/>
      <c r="CH514" s="225"/>
      <c r="CI514" s="225"/>
      <c r="CJ514" s="225"/>
      <c r="CK514" s="225"/>
      <c r="CL514" s="225"/>
      <c r="CM514" s="225"/>
      <c r="CN514" s="225"/>
      <c r="CO514" s="225"/>
      <c r="CP514" s="225"/>
      <c r="CQ514" s="225"/>
      <c r="CR514" s="225"/>
      <c r="CS514" s="221" t="s">
        <v>5966</v>
      </c>
      <c r="CT514" s="225"/>
      <c r="CU514" s="225"/>
      <c r="CV514" s="225"/>
      <c r="CW514" s="225"/>
      <c r="CX514" s="225"/>
      <c r="CY514" s="225"/>
      <c r="CZ514" s="225"/>
      <c r="DA514" s="225"/>
      <c r="DB514" s="225"/>
      <c r="DC514" s="225"/>
      <c r="DD514" s="225"/>
      <c r="DE514" s="225"/>
    </row>
    <row r="515" spans="38:109" hidden="1">
      <c r="AL515" s="219" t="str">
        <f t="shared" si="15"/>
        <v/>
      </c>
      <c r="AM515" s="219" t="str">
        <f t="shared" si="14"/>
        <v/>
      </c>
      <c r="AN515"/>
      <c r="AO515" s="213"/>
      <c r="AP515" s="206">
        <v>513</v>
      </c>
      <c r="AQ515" s="214"/>
      <c r="AR515" s="214"/>
      <c r="AS515" s="214"/>
      <c r="AT515" s="214"/>
      <c r="AU515" s="214"/>
      <c r="AV515" s="214"/>
      <c r="AW515" s="214"/>
      <c r="AX515" s="214"/>
      <c r="AY515" s="214"/>
      <c r="AZ515" s="214"/>
      <c r="BA515" s="214"/>
      <c r="BB515" s="214"/>
      <c r="BC515" s="214"/>
      <c r="BD515" s="214"/>
      <c r="BE515" s="214"/>
      <c r="BF515" s="214"/>
      <c r="BG515" s="214"/>
      <c r="BH515" s="214"/>
      <c r="BI515" s="214"/>
      <c r="BJ515" s="210" t="s">
        <v>5967</v>
      </c>
      <c r="BK515" s="214"/>
      <c r="BL515" s="214"/>
      <c r="BM515" s="214"/>
      <c r="BN515" s="214"/>
      <c r="BO515" s="214"/>
      <c r="BP515" s="214"/>
      <c r="BQ515" s="214"/>
      <c r="BR515" s="214"/>
      <c r="BS515" s="214"/>
      <c r="BT515" s="214"/>
      <c r="BU515" s="214"/>
      <c r="BV515" s="214"/>
      <c r="BW515" s="213"/>
      <c r="BX515" s="213"/>
      <c r="BY515" s="213"/>
      <c r="BZ515" s="225"/>
      <c r="CA515" s="225"/>
      <c r="CB515" s="225"/>
      <c r="CC515" s="225"/>
      <c r="CD515" s="225"/>
      <c r="CE515" s="225"/>
      <c r="CF515" s="225"/>
      <c r="CG515" s="225"/>
      <c r="CH515" s="225"/>
      <c r="CI515" s="225"/>
      <c r="CJ515" s="225"/>
      <c r="CK515" s="225"/>
      <c r="CL515" s="225"/>
      <c r="CM515" s="225"/>
      <c r="CN515" s="225"/>
      <c r="CO515" s="225"/>
      <c r="CP515" s="225"/>
      <c r="CQ515" s="225"/>
      <c r="CR515" s="225"/>
      <c r="CS515" s="221" t="s">
        <v>5968</v>
      </c>
      <c r="CT515" s="225"/>
      <c r="CU515" s="225"/>
      <c r="CV515" s="225"/>
      <c r="CW515" s="225"/>
      <c r="CX515" s="225"/>
      <c r="CY515" s="225"/>
      <c r="CZ515" s="225"/>
      <c r="DA515" s="225"/>
      <c r="DB515" s="225"/>
      <c r="DC515" s="225"/>
      <c r="DD515" s="225"/>
      <c r="DE515" s="225"/>
    </row>
    <row r="516" spans="38:109" hidden="1">
      <c r="AL516" s="219" t="str">
        <f t="shared" si="15"/>
        <v/>
      </c>
      <c r="AM516" s="219" t="str">
        <f t="shared" ref="AM516:AM574" si="16">IFERROR(IF(AL516="", "", HLOOKUP($N$8, $AQ$3:$BV$574, AP516, FALSE)), "")</f>
        <v/>
      </c>
      <c r="AN516"/>
      <c r="AO516" s="213"/>
      <c r="AP516" s="206">
        <v>514</v>
      </c>
      <c r="AQ516" s="214"/>
      <c r="AR516" s="214"/>
      <c r="AS516" s="214"/>
      <c r="AT516" s="214"/>
      <c r="AU516" s="214"/>
      <c r="AV516" s="214"/>
      <c r="AW516" s="214"/>
      <c r="AX516" s="214"/>
      <c r="AY516" s="214"/>
      <c r="AZ516" s="214"/>
      <c r="BA516" s="214"/>
      <c r="BB516" s="214"/>
      <c r="BC516" s="214"/>
      <c r="BD516" s="214"/>
      <c r="BE516" s="214"/>
      <c r="BF516" s="214"/>
      <c r="BG516" s="214"/>
      <c r="BH516" s="214"/>
      <c r="BI516" s="214"/>
      <c r="BJ516" s="210" t="s">
        <v>5969</v>
      </c>
      <c r="BK516" s="214"/>
      <c r="BL516" s="214"/>
      <c r="BM516" s="214"/>
      <c r="BN516" s="214"/>
      <c r="BO516" s="214"/>
      <c r="BP516" s="214"/>
      <c r="BQ516" s="214"/>
      <c r="BR516" s="214"/>
      <c r="BS516" s="214"/>
      <c r="BT516" s="214"/>
      <c r="BU516" s="214"/>
      <c r="BV516" s="214"/>
      <c r="BW516" s="213"/>
      <c r="BX516" s="213"/>
      <c r="BY516" s="213"/>
      <c r="BZ516" s="225"/>
      <c r="CA516" s="225"/>
      <c r="CB516" s="225"/>
      <c r="CC516" s="225"/>
      <c r="CD516" s="225"/>
      <c r="CE516" s="225"/>
      <c r="CF516" s="225"/>
      <c r="CG516" s="225"/>
      <c r="CH516" s="225"/>
      <c r="CI516" s="225"/>
      <c r="CJ516" s="225"/>
      <c r="CK516" s="225"/>
      <c r="CL516" s="225"/>
      <c r="CM516" s="225"/>
      <c r="CN516" s="225"/>
      <c r="CO516" s="225"/>
      <c r="CP516" s="225"/>
      <c r="CQ516" s="225"/>
      <c r="CR516" s="225"/>
      <c r="CS516" s="221" t="s">
        <v>5970</v>
      </c>
      <c r="CT516" s="225"/>
      <c r="CU516" s="225"/>
      <c r="CV516" s="225"/>
      <c r="CW516" s="225"/>
      <c r="CX516" s="225"/>
      <c r="CY516" s="225"/>
      <c r="CZ516" s="225"/>
      <c r="DA516" s="225"/>
      <c r="DB516" s="225"/>
      <c r="DC516" s="225"/>
      <c r="DD516" s="225"/>
      <c r="DE516" s="225"/>
    </row>
    <row r="517" spans="38:109" hidden="1">
      <c r="AL517" s="219" t="str">
        <f t="shared" ref="AL517:AL574" si="17">IFERROR(IF(HLOOKUP($N$8, $BZ$3:$DE$574, $AP517, FALSE )="", "", HLOOKUP($N$8, $BZ$3:$DE$574, $AP517, FALSE)), "")</f>
        <v/>
      </c>
      <c r="AM517" s="219" t="str">
        <f t="shared" si="16"/>
        <v/>
      </c>
      <c r="AN517"/>
      <c r="AO517" s="213"/>
      <c r="AP517" s="206">
        <v>515</v>
      </c>
      <c r="AQ517" s="214"/>
      <c r="AR517" s="214"/>
      <c r="AS517" s="214"/>
      <c r="AT517" s="214"/>
      <c r="AU517" s="214"/>
      <c r="AV517" s="214"/>
      <c r="AW517" s="214"/>
      <c r="AX517" s="214"/>
      <c r="AY517" s="214"/>
      <c r="AZ517" s="214"/>
      <c r="BA517" s="214"/>
      <c r="BB517" s="214"/>
      <c r="BC517" s="214"/>
      <c r="BD517" s="214"/>
      <c r="BE517" s="214"/>
      <c r="BF517" s="214"/>
      <c r="BG517" s="214"/>
      <c r="BH517" s="214"/>
      <c r="BI517" s="214"/>
      <c r="BJ517" s="210" t="s">
        <v>5971</v>
      </c>
      <c r="BK517" s="214"/>
      <c r="BL517" s="214"/>
      <c r="BM517" s="214"/>
      <c r="BN517" s="214"/>
      <c r="BO517" s="214"/>
      <c r="BP517" s="214"/>
      <c r="BQ517" s="214"/>
      <c r="BR517" s="214"/>
      <c r="BS517" s="214"/>
      <c r="BT517" s="214"/>
      <c r="BU517" s="214"/>
      <c r="BV517" s="214"/>
      <c r="BW517" s="213"/>
      <c r="BX517" s="213"/>
      <c r="BY517" s="213"/>
      <c r="BZ517" s="225"/>
      <c r="CA517" s="225"/>
      <c r="CB517" s="225"/>
      <c r="CC517" s="225"/>
      <c r="CD517" s="225"/>
      <c r="CE517" s="225"/>
      <c r="CF517" s="225"/>
      <c r="CG517" s="225"/>
      <c r="CH517" s="225"/>
      <c r="CI517" s="225"/>
      <c r="CJ517" s="225"/>
      <c r="CK517" s="225"/>
      <c r="CL517" s="225"/>
      <c r="CM517" s="225"/>
      <c r="CN517" s="225"/>
      <c r="CO517" s="225"/>
      <c r="CP517" s="225"/>
      <c r="CQ517" s="225"/>
      <c r="CR517" s="225"/>
      <c r="CS517" s="221" t="s">
        <v>5972</v>
      </c>
      <c r="CT517" s="225"/>
      <c r="CU517" s="225"/>
      <c r="CV517" s="225"/>
      <c r="CW517" s="225"/>
      <c r="CX517" s="225"/>
      <c r="CY517" s="225"/>
      <c r="CZ517" s="225"/>
      <c r="DA517" s="225"/>
      <c r="DB517" s="225"/>
      <c r="DC517" s="225"/>
      <c r="DD517" s="225"/>
      <c r="DE517" s="225"/>
    </row>
    <row r="518" spans="38:109" hidden="1">
      <c r="AL518" s="219" t="str">
        <f t="shared" si="17"/>
        <v/>
      </c>
      <c r="AM518" s="219" t="str">
        <f t="shared" si="16"/>
        <v/>
      </c>
      <c r="AN518"/>
      <c r="AO518" s="213"/>
      <c r="AP518" s="206">
        <v>516</v>
      </c>
      <c r="AQ518" s="214"/>
      <c r="AR518" s="214"/>
      <c r="AS518" s="214"/>
      <c r="AT518" s="214"/>
      <c r="AU518" s="214"/>
      <c r="AV518" s="214"/>
      <c r="AW518" s="214"/>
      <c r="AX518" s="214"/>
      <c r="AY518" s="214"/>
      <c r="AZ518" s="214"/>
      <c r="BA518" s="214"/>
      <c r="BB518" s="214"/>
      <c r="BC518" s="214"/>
      <c r="BD518" s="214"/>
      <c r="BE518" s="214"/>
      <c r="BF518" s="214"/>
      <c r="BG518" s="214"/>
      <c r="BH518" s="214"/>
      <c r="BI518" s="214"/>
      <c r="BJ518" s="210" t="s">
        <v>5973</v>
      </c>
      <c r="BK518" s="214"/>
      <c r="BL518" s="214"/>
      <c r="BM518" s="214"/>
      <c r="BN518" s="214"/>
      <c r="BO518" s="214"/>
      <c r="BP518" s="214"/>
      <c r="BQ518" s="214"/>
      <c r="BR518" s="214"/>
      <c r="BS518" s="214"/>
      <c r="BT518" s="214"/>
      <c r="BU518" s="214"/>
      <c r="BV518" s="214"/>
      <c r="BW518" s="213"/>
      <c r="BX518" s="213"/>
      <c r="BY518" s="213"/>
      <c r="BZ518" s="225"/>
      <c r="CA518" s="225"/>
      <c r="CB518" s="225"/>
      <c r="CC518" s="225"/>
      <c r="CD518" s="225"/>
      <c r="CE518" s="225"/>
      <c r="CF518" s="225"/>
      <c r="CG518" s="225"/>
      <c r="CH518" s="225"/>
      <c r="CI518" s="225"/>
      <c r="CJ518" s="225"/>
      <c r="CK518" s="225"/>
      <c r="CL518" s="225"/>
      <c r="CM518" s="225"/>
      <c r="CN518" s="225"/>
      <c r="CO518" s="225"/>
      <c r="CP518" s="225"/>
      <c r="CQ518" s="225"/>
      <c r="CR518" s="225"/>
      <c r="CS518" s="221" t="s">
        <v>5974</v>
      </c>
      <c r="CT518" s="225"/>
      <c r="CU518" s="225"/>
      <c r="CV518" s="225"/>
      <c r="CW518" s="225"/>
      <c r="CX518" s="225"/>
      <c r="CY518" s="225"/>
      <c r="CZ518" s="225"/>
      <c r="DA518" s="225"/>
      <c r="DB518" s="225"/>
      <c r="DC518" s="225"/>
      <c r="DD518" s="225"/>
      <c r="DE518" s="225"/>
    </row>
    <row r="519" spans="38:109" hidden="1">
      <c r="AL519" s="219" t="str">
        <f t="shared" si="17"/>
        <v/>
      </c>
      <c r="AM519" s="219" t="str">
        <f t="shared" si="16"/>
        <v/>
      </c>
      <c r="AN519"/>
      <c r="AO519" s="213"/>
      <c r="AP519" s="206">
        <v>517</v>
      </c>
      <c r="AQ519" s="214"/>
      <c r="AR519" s="214"/>
      <c r="AS519" s="214"/>
      <c r="AT519" s="214"/>
      <c r="AU519" s="214"/>
      <c r="AV519" s="214"/>
      <c r="AW519" s="214"/>
      <c r="AX519" s="214"/>
      <c r="AY519" s="214"/>
      <c r="AZ519" s="214"/>
      <c r="BA519" s="214"/>
      <c r="BB519" s="214"/>
      <c r="BC519" s="214"/>
      <c r="BD519" s="214"/>
      <c r="BE519" s="214"/>
      <c r="BF519" s="214"/>
      <c r="BG519" s="214"/>
      <c r="BH519" s="214"/>
      <c r="BI519" s="214"/>
      <c r="BJ519" s="210" t="s">
        <v>5975</v>
      </c>
      <c r="BK519" s="214"/>
      <c r="BL519" s="214"/>
      <c r="BM519" s="214"/>
      <c r="BN519" s="214"/>
      <c r="BO519" s="214"/>
      <c r="BP519" s="214"/>
      <c r="BQ519" s="214"/>
      <c r="BR519" s="214"/>
      <c r="BS519" s="214"/>
      <c r="BT519" s="214"/>
      <c r="BU519" s="214"/>
      <c r="BV519" s="214"/>
      <c r="BW519" s="213"/>
      <c r="BX519" s="213"/>
      <c r="BY519" s="213"/>
      <c r="BZ519" s="225"/>
      <c r="CA519" s="225"/>
      <c r="CB519" s="225"/>
      <c r="CC519" s="225"/>
      <c r="CD519" s="225"/>
      <c r="CE519" s="225"/>
      <c r="CF519" s="225"/>
      <c r="CG519" s="225"/>
      <c r="CH519" s="225"/>
      <c r="CI519" s="225"/>
      <c r="CJ519" s="225"/>
      <c r="CK519" s="225"/>
      <c r="CL519" s="225"/>
      <c r="CM519" s="225"/>
      <c r="CN519" s="225"/>
      <c r="CO519" s="225"/>
      <c r="CP519" s="225"/>
      <c r="CQ519" s="225"/>
      <c r="CR519" s="225"/>
      <c r="CS519" s="221" t="s">
        <v>5976</v>
      </c>
      <c r="CT519" s="225"/>
      <c r="CU519" s="225"/>
      <c r="CV519" s="225"/>
      <c r="CW519" s="225"/>
      <c r="CX519" s="225"/>
      <c r="CY519" s="225"/>
      <c r="CZ519" s="225"/>
      <c r="DA519" s="225"/>
      <c r="DB519" s="225"/>
      <c r="DC519" s="225"/>
      <c r="DD519" s="225"/>
      <c r="DE519" s="225"/>
    </row>
    <row r="520" spans="38:109" hidden="1">
      <c r="AL520" s="219" t="str">
        <f t="shared" si="17"/>
        <v/>
      </c>
      <c r="AM520" s="219" t="str">
        <f t="shared" si="16"/>
        <v/>
      </c>
      <c r="AN520"/>
      <c r="AO520" s="213"/>
      <c r="AP520" s="206">
        <v>518</v>
      </c>
      <c r="AQ520" s="214"/>
      <c r="AR520" s="214"/>
      <c r="AS520" s="214"/>
      <c r="AT520" s="214"/>
      <c r="AU520" s="214"/>
      <c r="AV520" s="214"/>
      <c r="AW520" s="214"/>
      <c r="AX520" s="214"/>
      <c r="AY520" s="214"/>
      <c r="AZ520" s="214"/>
      <c r="BA520" s="214"/>
      <c r="BB520" s="214"/>
      <c r="BC520" s="214"/>
      <c r="BD520" s="214"/>
      <c r="BE520" s="214"/>
      <c r="BF520" s="214"/>
      <c r="BG520" s="214"/>
      <c r="BH520" s="214"/>
      <c r="BI520" s="214"/>
      <c r="BJ520" s="210" t="s">
        <v>5977</v>
      </c>
      <c r="BK520" s="214"/>
      <c r="BL520" s="214"/>
      <c r="BM520" s="214"/>
      <c r="BN520" s="214"/>
      <c r="BO520" s="214"/>
      <c r="BP520" s="214"/>
      <c r="BQ520" s="214"/>
      <c r="BR520" s="214"/>
      <c r="BS520" s="214"/>
      <c r="BT520" s="214"/>
      <c r="BU520" s="214"/>
      <c r="BV520" s="214"/>
      <c r="BW520" s="213"/>
      <c r="BX520" s="213"/>
      <c r="BY520" s="213"/>
      <c r="BZ520" s="225"/>
      <c r="CA520" s="225"/>
      <c r="CB520" s="225"/>
      <c r="CC520" s="225"/>
      <c r="CD520" s="225"/>
      <c r="CE520" s="225"/>
      <c r="CF520" s="225"/>
      <c r="CG520" s="225"/>
      <c r="CH520" s="225"/>
      <c r="CI520" s="225"/>
      <c r="CJ520" s="225"/>
      <c r="CK520" s="225"/>
      <c r="CL520" s="225"/>
      <c r="CM520" s="225"/>
      <c r="CN520" s="225"/>
      <c r="CO520" s="225"/>
      <c r="CP520" s="225"/>
      <c r="CQ520" s="225"/>
      <c r="CR520" s="225"/>
      <c r="CS520" s="221" t="s">
        <v>5978</v>
      </c>
      <c r="CT520" s="225"/>
      <c r="CU520" s="225"/>
      <c r="CV520" s="225"/>
      <c r="CW520" s="225"/>
      <c r="CX520" s="225"/>
      <c r="CY520" s="225"/>
      <c r="CZ520" s="225"/>
      <c r="DA520" s="225"/>
      <c r="DB520" s="225"/>
      <c r="DC520" s="225"/>
      <c r="DD520" s="225"/>
      <c r="DE520" s="225"/>
    </row>
    <row r="521" spans="38:109" hidden="1">
      <c r="AL521" s="219" t="str">
        <f t="shared" si="17"/>
        <v/>
      </c>
      <c r="AM521" s="219" t="str">
        <f t="shared" si="16"/>
        <v/>
      </c>
      <c r="AN521"/>
      <c r="AO521" s="213"/>
      <c r="AP521" s="206">
        <v>519</v>
      </c>
      <c r="AQ521" s="214"/>
      <c r="AR521" s="214"/>
      <c r="AS521" s="214"/>
      <c r="AT521" s="214"/>
      <c r="AU521" s="214"/>
      <c r="AV521" s="214"/>
      <c r="AW521" s="214"/>
      <c r="AX521" s="214"/>
      <c r="AY521" s="214"/>
      <c r="AZ521" s="214"/>
      <c r="BA521" s="214"/>
      <c r="BB521" s="214"/>
      <c r="BC521" s="214"/>
      <c r="BD521" s="214"/>
      <c r="BE521" s="214"/>
      <c r="BF521" s="214"/>
      <c r="BG521" s="214"/>
      <c r="BH521" s="214"/>
      <c r="BI521" s="214"/>
      <c r="BJ521" s="210" t="s">
        <v>5979</v>
      </c>
      <c r="BK521" s="214"/>
      <c r="BL521" s="214"/>
      <c r="BM521" s="214"/>
      <c r="BN521" s="214"/>
      <c r="BO521" s="214"/>
      <c r="BP521" s="214"/>
      <c r="BQ521" s="214"/>
      <c r="BR521" s="214"/>
      <c r="BS521" s="214"/>
      <c r="BT521" s="214"/>
      <c r="BU521" s="214"/>
      <c r="BV521" s="214"/>
      <c r="BW521" s="213"/>
      <c r="BX521" s="213"/>
      <c r="BY521" s="213"/>
      <c r="BZ521" s="225"/>
      <c r="CA521" s="225"/>
      <c r="CB521" s="225"/>
      <c r="CC521" s="225"/>
      <c r="CD521" s="225"/>
      <c r="CE521" s="225"/>
      <c r="CF521" s="225"/>
      <c r="CG521" s="225"/>
      <c r="CH521" s="225"/>
      <c r="CI521" s="225"/>
      <c r="CJ521" s="225"/>
      <c r="CK521" s="225"/>
      <c r="CL521" s="225"/>
      <c r="CM521" s="225"/>
      <c r="CN521" s="225"/>
      <c r="CO521" s="225"/>
      <c r="CP521" s="225"/>
      <c r="CQ521" s="225"/>
      <c r="CR521" s="225"/>
      <c r="CS521" s="221" t="s">
        <v>5980</v>
      </c>
      <c r="CT521" s="225"/>
      <c r="CU521" s="225"/>
      <c r="CV521" s="225"/>
      <c r="CW521" s="225"/>
      <c r="CX521" s="225"/>
      <c r="CY521" s="225"/>
      <c r="CZ521" s="225"/>
      <c r="DA521" s="225"/>
      <c r="DB521" s="225"/>
      <c r="DC521" s="225"/>
      <c r="DD521" s="225"/>
      <c r="DE521" s="225"/>
    </row>
    <row r="522" spans="38:109" hidden="1">
      <c r="AL522" s="219" t="str">
        <f t="shared" si="17"/>
        <v/>
      </c>
      <c r="AM522" s="219" t="str">
        <f t="shared" si="16"/>
        <v/>
      </c>
      <c r="AN522"/>
      <c r="AO522" s="213"/>
      <c r="AP522" s="206">
        <v>520</v>
      </c>
      <c r="AQ522" s="214"/>
      <c r="AR522" s="214"/>
      <c r="AS522" s="214"/>
      <c r="AT522" s="214"/>
      <c r="AU522" s="214"/>
      <c r="AV522" s="214"/>
      <c r="AW522" s="214"/>
      <c r="AX522" s="214"/>
      <c r="AY522" s="214"/>
      <c r="AZ522" s="214"/>
      <c r="BA522" s="214"/>
      <c r="BB522" s="214"/>
      <c r="BC522" s="214"/>
      <c r="BD522" s="214"/>
      <c r="BE522" s="214"/>
      <c r="BF522" s="214"/>
      <c r="BG522" s="214"/>
      <c r="BH522" s="214"/>
      <c r="BI522" s="214"/>
      <c r="BJ522" s="210" t="s">
        <v>5981</v>
      </c>
      <c r="BK522" s="214"/>
      <c r="BL522" s="214"/>
      <c r="BM522" s="214"/>
      <c r="BN522" s="214"/>
      <c r="BO522" s="214"/>
      <c r="BP522" s="214"/>
      <c r="BQ522" s="214"/>
      <c r="BR522" s="214"/>
      <c r="BS522" s="214"/>
      <c r="BT522" s="214"/>
      <c r="BU522" s="214"/>
      <c r="BV522" s="214"/>
      <c r="BW522" s="213"/>
      <c r="BX522" s="213"/>
      <c r="BY522" s="213"/>
      <c r="BZ522" s="225"/>
      <c r="CA522" s="225"/>
      <c r="CB522" s="225"/>
      <c r="CC522" s="225"/>
      <c r="CD522" s="225"/>
      <c r="CE522" s="225"/>
      <c r="CF522" s="225"/>
      <c r="CG522" s="225"/>
      <c r="CH522" s="225"/>
      <c r="CI522" s="225"/>
      <c r="CJ522" s="225"/>
      <c r="CK522" s="225"/>
      <c r="CL522" s="225"/>
      <c r="CM522" s="225"/>
      <c r="CN522" s="225"/>
      <c r="CO522" s="225"/>
      <c r="CP522" s="225"/>
      <c r="CQ522" s="225"/>
      <c r="CR522" s="225"/>
      <c r="CS522" s="221" t="s">
        <v>5982</v>
      </c>
      <c r="CT522" s="225"/>
      <c r="CU522" s="225"/>
      <c r="CV522" s="225"/>
      <c r="CW522" s="225"/>
      <c r="CX522" s="225"/>
      <c r="CY522" s="225"/>
      <c r="CZ522" s="225"/>
      <c r="DA522" s="225"/>
      <c r="DB522" s="225"/>
      <c r="DC522" s="225"/>
      <c r="DD522" s="225"/>
      <c r="DE522" s="225"/>
    </row>
    <row r="523" spans="38:109" hidden="1">
      <c r="AL523" s="219" t="str">
        <f t="shared" si="17"/>
        <v/>
      </c>
      <c r="AM523" s="219" t="str">
        <f t="shared" si="16"/>
        <v/>
      </c>
      <c r="AN523"/>
      <c r="AO523" s="213"/>
      <c r="AP523" s="206">
        <v>521</v>
      </c>
      <c r="AQ523" s="214"/>
      <c r="AR523" s="214"/>
      <c r="AS523" s="214"/>
      <c r="AT523" s="214"/>
      <c r="AU523" s="214"/>
      <c r="AV523" s="214"/>
      <c r="AW523" s="214"/>
      <c r="AX523" s="214"/>
      <c r="AY523" s="214"/>
      <c r="AZ523" s="214"/>
      <c r="BA523" s="214"/>
      <c r="BB523" s="214"/>
      <c r="BC523" s="214"/>
      <c r="BD523" s="214"/>
      <c r="BE523" s="214"/>
      <c r="BF523" s="214"/>
      <c r="BG523" s="214"/>
      <c r="BH523" s="214"/>
      <c r="BI523" s="214"/>
      <c r="BJ523" s="210" t="s">
        <v>5983</v>
      </c>
      <c r="BK523" s="214"/>
      <c r="BL523" s="214"/>
      <c r="BM523" s="214"/>
      <c r="BN523" s="214"/>
      <c r="BO523" s="214"/>
      <c r="BP523" s="214"/>
      <c r="BQ523" s="214"/>
      <c r="BR523" s="214"/>
      <c r="BS523" s="214"/>
      <c r="BT523" s="214"/>
      <c r="BU523" s="214"/>
      <c r="BV523" s="214"/>
      <c r="BW523" s="213"/>
      <c r="BX523" s="213"/>
      <c r="BY523" s="213"/>
      <c r="BZ523" s="225"/>
      <c r="CA523" s="225"/>
      <c r="CB523" s="225"/>
      <c r="CC523" s="225"/>
      <c r="CD523" s="225"/>
      <c r="CE523" s="225"/>
      <c r="CF523" s="225"/>
      <c r="CG523" s="225"/>
      <c r="CH523" s="225"/>
      <c r="CI523" s="225"/>
      <c r="CJ523" s="225"/>
      <c r="CK523" s="225"/>
      <c r="CL523" s="225"/>
      <c r="CM523" s="225"/>
      <c r="CN523" s="225"/>
      <c r="CO523" s="225"/>
      <c r="CP523" s="225"/>
      <c r="CQ523" s="225"/>
      <c r="CR523" s="225"/>
      <c r="CS523" s="221" t="s">
        <v>5984</v>
      </c>
      <c r="CT523" s="225"/>
      <c r="CU523" s="225"/>
      <c r="CV523" s="225"/>
      <c r="CW523" s="225"/>
      <c r="CX523" s="225"/>
      <c r="CY523" s="225"/>
      <c r="CZ523" s="225"/>
      <c r="DA523" s="225"/>
      <c r="DB523" s="225"/>
      <c r="DC523" s="225"/>
      <c r="DD523" s="225"/>
      <c r="DE523" s="225"/>
    </row>
    <row r="524" spans="38:109" hidden="1">
      <c r="AL524" s="219" t="str">
        <f t="shared" si="17"/>
        <v/>
      </c>
      <c r="AM524" s="219" t="str">
        <f t="shared" si="16"/>
        <v/>
      </c>
      <c r="AN524"/>
      <c r="AO524" s="213"/>
      <c r="AP524" s="206">
        <v>522</v>
      </c>
      <c r="AQ524" s="214"/>
      <c r="AR524" s="214"/>
      <c r="AS524" s="214"/>
      <c r="AT524" s="214"/>
      <c r="AU524" s="214"/>
      <c r="AV524" s="214"/>
      <c r="AW524" s="214"/>
      <c r="AX524" s="214"/>
      <c r="AY524" s="214"/>
      <c r="AZ524" s="214"/>
      <c r="BA524" s="214"/>
      <c r="BB524" s="214"/>
      <c r="BC524" s="214"/>
      <c r="BD524" s="214"/>
      <c r="BE524" s="214"/>
      <c r="BF524" s="214"/>
      <c r="BG524" s="214"/>
      <c r="BH524" s="214"/>
      <c r="BI524" s="214"/>
      <c r="BJ524" s="210" t="s">
        <v>5985</v>
      </c>
      <c r="BK524" s="214"/>
      <c r="BL524" s="214"/>
      <c r="BM524" s="214"/>
      <c r="BN524" s="214"/>
      <c r="BO524" s="214"/>
      <c r="BP524" s="214"/>
      <c r="BQ524" s="214"/>
      <c r="BR524" s="214"/>
      <c r="BS524" s="214"/>
      <c r="BT524" s="214"/>
      <c r="BU524" s="214"/>
      <c r="BV524" s="214"/>
      <c r="BW524" s="213"/>
      <c r="BX524" s="213"/>
      <c r="BY524" s="213"/>
      <c r="BZ524" s="225"/>
      <c r="CA524" s="225"/>
      <c r="CB524" s="225"/>
      <c r="CC524" s="225"/>
      <c r="CD524" s="225"/>
      <c r="CE524" s="225"/>
      <c r="CF524" s="225"/>
      <c r="CG524" s="225"/>
      <c r="CH524" s="225"/>
      <c r="CI524" s="225"/>
      <c r="CJ524" s="225"/>
      <c r="CK524" s="225"/>
      <c r="CL524" s="225"/>
      <c r="CM524" s="225"/>
      <c r="CN524" s="225"/>
      <c r="CO524" s="225"/>
      <c r="CP524" s="225"/>
      <c r="CQ524" s="225"/>
      <c r="CR524" s="225"/>
      <c r="CS524" s="221" t="s">
        <v>5986</v>
      </c>
      <c r="CT524" s="225"/>
      <c r="CU524" s="225"/>
      <c r="CV524" s="225"/>
      <c r="CW524" s="225"/>
      <c r="CX524" s="225"/>
      <c r="CY524" s="225"/>
      <c r="CZ524" s="225"/>
      <c r="DA524" s="225"/>
      <c r="DB524" s="225"/>
      <c r="DC524" s="225"/>
      <c r="DD524" s="225"/>
      <c r="DE524" s="225"/>
    </row>
    <row r="525" spans="38:109" hidden="1">
      <c r="AL525" s="219" t="str">
        <f t="shared" si="17"/>
        <v/>
      </c>
      <c r="AM525" s="219" t="str">
        <f t="shared" si="16"/>
        <v/>
      </c>
      <c r="AN525"/>
      <c r="AO525" s="213"/>
      <c r="AP525" s="206">
        <v>523</v>
      </c>
      <c r="AQ525" s="214"/>
      <c r="AR525" s="214"/>
      <c r="AS525" s="214"/>
      <c r="AT525" s="214"/>
      <c r="AU525" s="214"/>
      <c r="AV525" s="214"/>
      <c r="AW525" s="214"/>
      <c r="AX525" s="214"/>
      <c r="AY525" s="214"/>
      <c r="AZ525" s="214"/>
      <c r="BA525" s="214"/>
      <c r="BB525" s="214"/>
      <c r="BC525" s="214"/>
      <c r="BD525" s="214"/>
      <c r="BE525" s="214"/>
      <c r="BF525" s="214"/>
      <c r="BG525" s="214"/>
      <c r="BH525" s="214"/>
      <c r="BI525" s="214"/>
      <c r="BJ525" s="210" t="s">
        <v>5987</v>
      </c>
      <c r="BK525" s="214"/>
      <c r="BL525" s="214"/>
      <c r="BM525" s="214"/>
      <c r="BN525" s="214"/>
      <c r="BO525" s="214"/>
      <c r="BP525" s="214"/>
      <c r="BQ525" s="214"/>
      <c r="BR525" s="214"/>
      <c r="BS525" s="214"/>
      <c r="BT525" s="214"/>
      <c r="BU525" s="214"/>
      <c r="BV525" s="214"/>
      <c r="BW525" s="213"/>
      <c r="BX525" s="213"/>
      <c r="BY525" s="213"/>
      <c r="BZ525" s="225"/>
      <c r="CA525" s="225"/>
      <c r="CB525" s="225"/>
      <c r="CC525" s="225"/>
      <c r="CD525" s="225"/>
      <c r="CE525" s="225"/>
      <c r="CF525" s="225"/>
      <c r="CG525" s="225"/>
      <c r="CH525" s="225"/>
      <c r="CI525" s="225"/>
      <c r="CJ525" s="225"/>
      <c r="CK525" s="225"/>
      <c r="CL525" s="225"/>
      <c r="CM525" s="225"/>
      <c r="CN525" s="225"/>
      <c r="CO525" s="225"/>
      <c r="CP525" s="225"/>
      <c r="CQ525" s="225"/>
      <c r="CR525" s="225"/>
      <c r="CS525" s="221" t="s">
        <v>5988</v>
      </c>
      <c r="CT525" s="225"/>
      <c r="CU525" s="225"/>
      <c r="CV525" s="225"/>
      <c r="CW525" s="225"/>
      <c r="CX525" s="225"/>
      <c r="CY525" s="225"/>
      <c r="CZ525" s="225"/>
      <c r="DA525" s="225"/>
      <c r="DB525" s="225"/>
      <c r="DC525" s="225"/>
      <c r="DD525" s="225"/>
      <c r="DE525" s="225"/>
    </row>
    <row r="526" spans="38:109" hidden="1">
      <c r="AL526" s="219" t="str">
        <f t="shared" si="17"/>
        <v/>
      </c>
      <c r="AM526" s="219" t="str">
        <f t="shared" si="16"/>
        <v/>
      </c>
      <c r="AN526"/>
      <c r="AO526" s="213"/>
      <c r="AP526" s="206">
        <v>524</v>
      </c>
      <c r="AQ526" s="214"/>
      <c r="AR526" s="214"/>
      <c r="AS526" s="214"/>
      <c r="AT526" s="214"/>
      <c r="AU526" s="214"/>
      <c r="AV526" s="214"/>
      <c r="AW526" s="214"/>
      <c r="AX526" s="214"/>
      <c r="AY526" s="214"/>
      <c r="AZ526" s="214"/>
      <c r="BA526" s="214"/>
      <c r="BB526" s="214"/>
      <c r="BC526" s="214"/>
      <c r="BD526" s="214"/>
      <c r="BE526" s="214"/>
      <c r="BF526" s="214"/>
      <c r="BG526" s="214"/>
      <c r="BH526" s="214"/>
      <c r="BI526" s="214"/>
      <c r="BJ526" s="210" t="s">
        <v>5989</v>
      </c>
      <c r="BK526" s="214"/>
      <c r="BL526" s="214"/>
      <c r="BM526" s="214"/>
      <c r="BN526" s="214"/>
      <c r="BO526" s="214"/>
      <c r="BP526" s="214"/>
      <c r="BQ526" s="214"/>
      <c r="BR526" s="214"/>
      <c r="BS526" s="214"/>
      <c r="BT526" s="214"/>
      <c r="BU526" s="214"/>
      <c r="BV526" s="214"/>
      <c r="BW526" s="213"/>
      <c r="BX526" s="213"/>
      <c r="BY526" s="213"/>
      <c r="BZ526" s="225"/>
      <c r="CA526" s="225"/>
      <c r="CB526" s="225"/>
      <c r="CC526" s="225"/>
      <c r="CD526" s="225"/>
      <c r="CE526" s="225"/>
      <c r="CF526" s="225"/>
      <c r="CG526" s="225"/>
      <c r="CH526" s="225"/>
      <c r="CI526" s="225"/>
      <c r="CJ526" s="225"/>
      <c r="CK526" s="225"/>
      <c r="CL526" s="225"/>
      <c r="CM526" s="225"/>
      <c r="CN526" s="225"/>
      <c r="CO526" s="225"/>
      <c r="CP526" s="225"/>
      <c r="CQ526" s="225"/>
      <c r="CR526" s="225"/>
      <c r="CS526" s="221" t="s">
        <v>5990</v>
      </c>
      <c r="CT526" s="225"/>
      <c r="CU526" s="225"/>
      <c r="CV526" s="225"/>
      <c r="CW526" s="225"/>
      <c r="CX526" s="225"/>
      <c r="CY526" s="225"/>
      <c r="CZ526" s="225"/>
      <c r="DA526" s="225"/>
      <c r="DB526" s="225"/>
      <c r="DC526" s="225"/>
      <c r="DD526" s="225"/>
      <c r="DE526" s="225"/>
    </row>
    <row r="527" spans="38:109" hidden="1">
      <c r="AL527" s="219" t="str">
        <f t="shared" si="17"/>
        <v/>
      </c>
      <c r="AM527" s="219" t="str">
        <f t="shared" si="16"/>
        <v/>
      </c>
      <c r="AN527"/>
      <c r="AO527" s="213"/>
      <c r="AP527" s="206">
        <v>525</v>
      </c>
      <c r="AQ527" s="214"/>
      <c r="AR527" s="214"/>
      <c r="AS527" s="214"/>
      <c r="AT527" s="214"/>
      <c r="AU527" s="214"/>
      <c r="AV527" s="214"/>
      <c r="AW527" s="214"/>
      <c r="AX527" s="214"/>
      <c r="AY527" s="214"/>
      <c r="AZ527" s="214"/>
      <c r="BA527" s="214"/>
      <c r="BB527" s="214"/>
      <c r="BC527" s="214"/>
      <c r="BD527" s="214"/>
      <c r="BE527" s="214"/>
      <c r="BF527" s="214"/>
      <c r="BG527" s="214"/>
      <c r="BH527" s="214"/>
      <c r="BI527" s="214"/>
      <c r="BJ527" s="210" t="s">
        <v>5991</v>
      </c>
      <c r="BK527" s="214"/>
      <c r="BL527" s="214"/>
      <c r="BM527" s="214"/>
      <c r="BN527" s="214"/>
      <c r="BO527" s="214"/>
      <c r="BP527" s="214"/>
      <c r="BQ527" s="214"/>
      <c r="BR527" s="214"/>
      <c r="BS527" s="214"/>
      <c r="BT527" s="214"/>
      <c r="BU527" s="214"/>
      <c r="BV527" s="214"/>
      <c r="BW527" s="213"/>
      <c r="BX527" s="213"/>
      <c r="BY527" s="213"/>
      <c r="BZ527" s="225"/>
      <c r="CA527" s="225"/>
      <c r="CB527" s="225"/>
      <c r="CC527" s="225"/>
      <c r="CD527" s="225"/>
      <c r="CE527" s="225"/>
      <c r="CF527" s="225"/>
      <c r="CG527" s="225"/>
      <c r="CH527" s="225"/>
      <c r="CI527" s="225"/>
      <c r="CJ527" s="225"/>
      <c r="CK527" s="225"/>
      <c r="CL527" s="225"/>
      <c r="CM527" s="225"/>
      <c r="CN527" s="225"/>
      <c r="CO527" s="225"/>
      <c r="CP527" s="225"/>
      <c r="CQ527" s="225"/>
      <c r="CR527" s="225"/>
      <c r="CS527" s="221" t="s">
        <v>5992</v>
      </c>
      <c r="CT527" s="225"/>
      <c r="CU527" s="225"/>
      <c r="CV527" s="225"/>
      <c r="CW527" s="225"/>
      <c r="CX527" s="225"/>
      <c r="CY527" s="225"/>
      <c r="CZ527" s="225"/>
      <c r="DA527" s="225"/>
      <c r="DB527" s="225"/>
      <c r="DC527" s="225"/>
      <c r="DD527" s="225"/>
      <c r="DE527" s="225"/>
    </row>
    <row r="528" spans="38:109" hidden="1">
      <c r="AL528" s="219" t="str">
        <f t="shared" si="17"/>
        <v/>
      </c>
      <c r="AM528" s="219" t="str">
        <f t="shared" si="16"/>
        <v/>
      </c>
      <c r="AN528"/>
      <c r="AO528" s="213"/>
      <c r="AP528" s="206">
        <v>526</v>
      </c>
      <c r="AQ528" s="214"/>
      <c r="AR528" s="214"/>
      <c r="AS528" s="214"/>
      <c r="AT528" s="214"/>
      <c r="AU528" s="214"/>
      <c r="AV528" s="214"/>
      <c r="AW528" s="214"/>
      <c r="AX528" s="214"/>
      <c r="AY528" s="214"/>
      <c r="AZ528" s="214"/>
      <c r="BA528" s="214"/>
      <c r="BB528" s="214"/>
      <c r="BC528" s="214"/>
      <c r="BD528" s="214"/>
      <c r="BE528" s="214"/>
      <c r="BF528" s="214"/>
      <c r="BG528" s="214"/>
      <c r="BH528" s="214"/>
      <c r="BI528" s="214"/>
      <c r="BJ528" s="210" t="s">
        <v>5993</v>
      </c>
      <c r="BK528" s="214"/>
      <c r="BL528" s="214"/>
      <c r="BM528" s="214"/>
      <c r="BN528" s="214"/>
      <c r="BO528" s="214"/>
      <c r="BP528" s="214"/>
      <c r="BQ528" s="214"/>
      <c r="BR528" s="214"/>
      <c r="BS528" s="214"/>
      <c r="BT528" s="214"/>
      <c r="BU528" s="214"/>
      <c r="BV528" s="214"/>
      <c r="BW528" s="213"/>
      <c r="BX528" s="213"/>
      <c r="BY528" s="213"/>
      <c r="BZ528" s="225"/>
      <c r="CA528" s="225"/>
      <c r="CB528" s="225"/>
      <c r="CC528" s="225"/>
      <c r="CD528" s="225"/>
      <c r="CE528" s="225"/>
      <c r="CF528" s="225"/>
      <c r="CG528" s="225"/>
      <c r="CH528" s="225"/>
      <c r="CI528" s="225"/>
      <c r="CJ528" s="225"/>
      <c r="CK528" s="225"/>
      <c r="CL528" s="225"/>
      <c r="CM528" s="225"/>
      <c r="CN528" s="225"/>
      <c r="CO528" s="225"/>
      <c r="CP528" s="225"/>
      <c r="CQ528" s="225"/>
      <c r="CR528" s="225"/>
      <c r="CS528" s="221" t="s">
        <v>5994</v>
      </c>
      <c r="CT528" s="225"/>
      <c r="CU528" s="225"/>
      <c r="CV528" s="225"/>
      <c r="CW528" s="225"/>
      <c r="CX528" s="225"/>
      <c r="CY528" s="225"/>
      <c r="CZ528" s="225"/>
      <c r="DA528" s="225"/>
      <c r="DB528" s="225"/>
      <c r="DC528" s="225"/>
      <c r="DD528" s="225"/>
      <c r="DE528" s="225"/>
    </row>
    <row r="529" spans="38:109" hidden="1">
      <c r="AL529" s="219" t="str">
        <f t="shared" si="17"/>
        <v/>
      </c>
      <c r="AM529" s="219" t="str">
        <f t="shared" si="16"/>
        <v/>
      </c>
      <c r="AN529"/>
      <c r="AO529" s="213"/>
      <c r="AP529" s="206">
        <v>527</v>
      </c>
      <c r="AQ529" s="214"/>
      <c r="AR529" s="214"/>
      <c r="AS529" s="214"/>
      <c r="AT529" s="214"/>
      <c r="AU529" s="214"/>
      <c r="AV529" s="214"/>
      <c r="AW529" s="214"/>
      <c r="AX529" s="214"/>
      <c r="AY529" s="214"/>
      <c r="AZ529" s="214"/>
      <c r="BA529" s="214"/>
      <c r="BB529" s="214"/>
      <c r="BC529" s="214"/>
      <c r="BD529" s="214"/>
      <c r="BE529" s="214"/>
      <c r="BF529" s="214"/>
      <c r="BG529" s="214"/>
      <c r="BH529" s="214"/>
      <c r="BI529" s="214"/>
      <c r="BJ529" s="210" t="s">
        <v>5995</v>
      </c>
      <c r="BK529" s="214"/>
      <c r="BL529" s="214"/>
      <c r="BM529" s="214"/>
      <c r="BN529" s="214"/>
      <c r="BO529" s="214"/>
      <c r="BP529" s="214"/>
      <c r="BQ529" s="214"/>
      <c r="BR529" s="214"/>
      <c r="BS529" s="214"/>
      <c r="BT529" s="214"/>
      <c r="BU529" s="214"/>
      <c r="BV529" s="214"/>
      <c r="BW529" s="213"/>
      <c r="BX529" s="213"/>
      <c r="BY529" s="213"/>
      <c r="BZ529" s="225"/>
      <c r="CA529" s="225"/>
      <c r="CB529" s="225"/>
      <c r="CC529" s="225"/>
      <c r="CD529" s="225"/>
      <c r="CE529" s="225"/>
      <c r="CF529" s="225"/>
      <c r="CG529" s="225"/>
      <c r="CH529" s="225"/>
      <c r="CI529" s="225"/>
      <c r="CJ529" s="225"/>
      <c r="CK529" s="225"/>
      <c r="CL529" s="225"/>
      <c r="CM529" s="225"/>
      <c r="CN529" s="225"/>
      <c r="CO529" s="225"/>
      <c r="CP529" s="225"/>
      <c r="CQ529" s="225"/>
      <c r="CR529" s="225"/>
      <c r="CS529" s="221" t="s">
        <v>5996</v>
      </c>
      <c r="CT529" s="225"/>
      <c r="CU529" s="225"/>
      <c r="CV529" s="225"/>
      <c r="CW529" s="225"/>
      <c r="CX529" s="225"/>
      <c r="CY529" s="225"/>
      <c r="CZ529" s="225"/>
      <c r="DA529" s="225"/>
      <c r="DB529" s="225"/>
      <c r="DC529" s="225"/>
      <c r="DD529" s="225"/>
      <c r="DE529" s="225"/>
    </row>
    <row r="530" spans="38:109" hidden="1">
      <c r="AL530" s="219" t="str">
        <f t="shared" si="17"/>
        <v/>
      </c>
      <c r="AM530" s="219" t="str">
        <f t="shared" si="16"/>
        <v/>
      </c>
      <c r="AN530"/>
      <c r="AO530" s="213"/>
      <c r="AP530" s="206">
        <v>528</v>
      </c>
      <c r="AQ530" s="214"/>
      <c r="AR530" s="214"/>
      <c r="AS530" s="214"/>
      <c r="AT530" s="214"/>
      <c r="AU530" s="214"/>
      <c r="AV530" s="214"/>
      <c r="AW530" s="214"/>
      <c r="AX530" s="214"/>
      <c r="AY530" s="214"/>
      <c r="AZ530" s="214"/>
      <c r="BA530" s="214"/>
      <c r="BB530" s="214"/>
      <c r="BC530" s="214"/>
      <c r="BD530" s="214"/>
      <c r="BE530" s="214"/>
      <c r="BF530" s="214"/>
      <c r="BG530" s="214"/>
      <c r="BH530" s="214"/>
      <c r="BI530" s="214"/>
      <c r="BJ530" s="210" t="s">
        <v>5997</v>
      </c>
      <c r="BK530" s="214"/>
      <c r="BL530" s="214"/>
      <c r="BM530" s="214"/>
      <c r="BN530" s="214"/>
      <c r="BO530" s="214"/>
      <c r="BP530" s="214"/>
      <c r="BQ530" s="214"/>
      <c r="BR530" s="214"/>
      <c r="BS530" s="214"/>
      <c r="BT530" s="214"/>
      <c r="BU530" s="214"/>
      <c r="BV530" s="214"/>
      <c r="BW530" s="213"/>
      <c r="BX530" s="213"/>
      <c r="BY530" s="213"/>
      <c r="BZ530" s="225"/>
      <c r="CA530" s="225"/>
      <c r="CB530" s="225"/>
      <c r="CC530" s="225"/>
      <c r="CD530" s="225"/>
      <c r="CE530" s="225"/>
      <c r="CF530" s="225"/>
      <c r="CG530" s="225"/>
      <c r="CH530" s="225"/>
      <c r="CI530" s="225"/>
      <c r="CJ530" s="225"/>
      <c r="CK530" s="225"/>
      <c r="CL530" s="225"/>
      <c r="CM530" s="225"/>
      <c r="CN530" s="225"/>
      <c r="CO530" s="225"/>
      <c r="CP530" s="225"/>
      <c r="CQ530" s="225"/>
      <c r="CR530" s="225"/>
      <c r="CS530" s="221" t="s">
        <v>5998</v>
      </c>
      <c r="CT530" s="225"/>
      <c r="CU530" s="225"/>
      <c r="CV530" s="225"/>
      <c r="CW530" s="225"/>
      <c r="CX530" s="225"/>
      <c r="CY530" s="225"/>
      <c r="CZ530" s="225"/>
      <c r="DA530" s="225"/>
      <c r="DB530" s="225"/>
      <c r="DC530" s="225"/>
      <c r="DD530" s="225"/>
      <c r="DE530" s="225"/>
    </row>
    <row r="531" spans="38:109" hidden="1">
      <c r="AL531" s="219" t="str">
        <f t="shared" si="17"/>
        <v/>
      </c>
      <c r="AM531" s="219" t="str">
        <f t="shared" si="16"/>
        <v/>
      </c>
      <c r="AN531"/>
      <c r="AO531" s="213"/>
      <c r="AP531" s="206">
        <v>529</v>
      </c>
      <c r="AQ531" s="214"/>
      <c r="AR531" s="214"/>
      <c r="AS531" s="214"/>
      <c r="AT531" s="214"/>
      <c r="AU531" s="214"/>
      <c r="AV531" s="214"/>
      <c r="AW531" s="214"/>
      <c r="AX531" s="214"/>
      <c r="AY531" s="214"/>
      <c r="AZ531" s="214"/>
      <c r="BA531" s="214"/>
      <c r="BB531" s="214"/>
      <c r="BC531" s="214"/>
      <c r="BD531" s="214"/>
      <c r="BE531" s="214"/>
      <c r="BF531" s="214"/>
      <c r="BG531" s="214"/>
      <c r="BH531" s="214"/>
      <c r="BI531" s="214"/>
      <c r="BJ531" s="210" t="s">
        <v>5999</v>
      </c>
      <c r="BK531" s="214"/>
      <c r="BL531" s="214"/>
      <c r="BM531" s="214"/>
      <c r="BN531" s="214"/>
      <c r="BO531" s="214"/>
      <c r="BP531" s="214"/>
      <c r="BQ531" s="214"/>
      <c r="BR531" s="214"/>
      <c r="BS531" s="214"/>
      <c r="BT531" s="214"/>
      <c r="BU531" s="214"/>
      <c r="BV531" s="214"/>
      <c r="BW531" s="213"/>
      <c r="BX531" s="213"/>
      <c r="BY531" s="213"/>
      <c r="BZ531" s="225"/>
      <c r="CA531" s="225"/>
      <c r="CB531" s="225"/>
      <c r="CC531" s="225"/>
      <c r="CD531" s="225"/>
      <c r="CE531" s="225"/>
      <c r="CF531" s="225"/>
      <c r="CG531" s="225"/>
      <c r="CH531" s="225"/>
      <c r="CI531" s="225"/>
      <c r="CJ531" s="225"/>
      <c r="CK531" s="225"/>
      <c r="CL531" s="225"/>
      <c r="CM531" s="225"/>
      <c r="CN531" s="225"/>
      <c r="CO531" s="225"/>
      <c r="CP531" s="225"/>
      <c r="CQ531" s="225"/>
      <c r="CR531" s="225"/>
      <c r="CS531" s="221" t="s">
        <v>6000</v>
      </c>
      <c r="CT531" s="225"/>
      <c r="CU531" s="225"/>
      <c r="CV531" s="225"/>
      <c r="CW531" s="225"/>
      <c r="CX531" s="225"/>
      <c r="CY531" s="225"/>
      <c r="CZ531" s="225"/>
      <c r="DA531" s="225"/>
      <c r="DB531" s="225"/>
      <c r="DC531" s="225"/>
      <c r="DD531" s="225"/>
      <c r="DE531" s="225"/>
    </row>
    <row r="532" spans="38:109" hidden="1">
      <c r="AL532" s="219" t="str">
        <f t="shared" si="17"/>
        <v/>
      </c>
      <c r="AM532" s="219" t="str">
        <f t="shared" si="16"/>
        <v/>
      </c>
      <c r="AN532"/>
      <c r="AO532" s="213"/>
      <c r="AP532" s="206">
        <v>530</v>
      </c>
      <c r="AQ532" s="214"/>
      <c r="AR532" s="214"/>
      <c r="AS532" s="214"/>
      <c r="AT532" s="214"/>
      <c r="AU532" s="214"/>
      <c r="AV532" s="214"/>
      <c r="AW532" s="214"/>
      <c r="AX532" s="214"/>
      <c r="AY532" s="214"/>
      <c r="AZ532" s="214"/>
      <c r="BA532" s="214"/>
      <c r="BB532" s="214"/>
      <c r="BC532" s="214"/>
      <c r="BD532" s="214"/>
      <c r="BE532" s="214"/>
      <c r="BF532" s="214"/>
      <c r="BG532" s="214"/>
      <c r="BH532" s="214"/>
      <c r="BI532" s="214"/>
      <c r="BJ532" s="210" t="s">
        <v>6001</v>
      </c>
      <c r="BK532" s="214"/>
      <c r="BL532" s="214"/>
      <c r="BM532" s="214"/>
      <c r="BN532" s="214"/>
      <c r="BO532" s="214"/>
      <c r="BP532" s="214"/>
      <c r="BQ532" s="214"/>
      <c r="BR532" s="214"/>
      <c r="BS532" s="214"/>
      <c r="BT532" s="214"/>
      <c r="BU532" s="214"/>
      <c r="BV532" s="214"/>
      <c r="BW532" s="213"/>
      <c r="BX532" s="213"/>
      <c r="BY532" s="213"/>
      <c r="BZ532" s="225"/>
      <c r="CA532" s="225"/>
      <c r="CB532" s="225"/>
      <c r="CC532" s="225"/>
      <c r="CD532" s="225"/>
      <c r="CE532" s="225"/>
      <c r="CF532" s="225"/>
      <c r="CG532" s="225"/>
      <c r="CH532" s="225"/>
      <c r="CI532" s="225"/>
      <c r="CJ532" s="225"/>
      <c r="CK532" s="225"/>
      <c r="CL532" s="225"/>
      <c r="CM532" s="225"/>
      <c r="CN532" s="225"/>
      <c r="CO532" s="225"/>
      <c r="CP532" s="225"/>
      <c r="CQ532" s="225"/>
      <c r="CR532" s="225"/>
      <c r="CS532" s="221" t="s">
        <v>6002</v>
      </c>
      <c r="CT532" s="225"/>
      <c r="CU532" s="225"/>
      <c r="CV532" s="225"/>
      <c r="CW532" s="225"/>
      <c r="CX532" s="225"/>
      <c r="CY532" s="225"/>
      <c r="CZ532" s="225"/>
      <c r="DA532" s="225"/>
      <c r="DB532" s="225"/>
      <c r="DC532" s="225"/>
      <c r="DD532" s="225"/>
      <c r="DE532" s="225"/>
    </row>
    <row r="533" spans="38:109" hidden="1">
      <c r="AL533" s="219" t="str">
        <f t="shared" si="17"/>
        <v/>
      </c>
      <c r="AM533" s="219" t="str">
        <f t="shared" si="16"/>
        <v/>
      </c>
      <c r="AN533"/>
      <c r="AO533" s="213"/>
      <c r="AP533" s="206">
        <v>531</v>
      </c>
      <c r="AQ533" s="214"/>
      <c r="AR533" s="214"/>
      <c r="AS533" s="214"/>
      <c r="AT533" s="214"/>
      <c r="AU533" s="214"/>
      <c r="AV533" s="214"/>
      <c r="AW533" s="214"/>
      <c r="AX533" s="214"/>
      <c r="AY533" s="214"/>
      <c r="AZ533" s="214"/>
      <c r="BA533" s="214"/>
      <c r="BB533" s="214"/>
      <c r="BC533" s="214"/>
      <c r="BD533" s="214"/>
      <c r="BE533" s="214"/>
      <c r="BF533" s="214"/>
      <c r="BG533" s="214"/>
      <c r="BH533" s="214"/>
      <c r="BI533" s="214"/>
      <c r="BJ533" s="210" t="s">
        <v>6003</v>
      </c>
      <c r="BK533" s="214"/>
      <c r="BL533" s="214"/>
      <c r="BM533" s="214"/>
      <c r="BN533" s="214"/>
      <c r="BO533" s="214"/>
      <c r="BP533" s="214"/>
      <c r="BQ533" s="214"/>
      <c r="BR533" s="214"/>
      <c r="BS533" s="214"/>
      <c r="BT533" s="214"/>
      <c r="BU533" s="214"/>
      <c r="BV533" s="214"/>
      <c r="BW533" s="213"/>
      <c r="BX533" s="213"/>
      <c r="BY533" s="213"/>
      <c r="BZ533" s="225"/>
      <c r="CA533" s="225"/>
      <c r="CB533" s="225"/>
      <c r="CC533" s="225"/>
      <c r="CD533" s="225"/>
      <c r="CE533" s="225"/>
      <c r="CF533" s="225"/>
      <c r="CG533" s="225"/>
      <c r="CH533" s="225"/>
      <c r="CI533" s="225"/>
      <c r="CJ533" s="225"/>
      <c r="CK533" s="225"/>
      <c r="CL533" s="225"/>
      <c r="CM533" s="225"/>
      <c r="CN533" s="225"/>
      <c r="CO533" s="225"/>
      <c r="CP533" s="225"/>
      <c r="CQ533" s="225"/>
      <c r="CR533" s="225"/>
      <c r="CS533" s="221" t="s">
        <v>6004</v>
      </c>
      <c r="CT533" s="225"/>
      <c r="CU533" s="225"/>
      <c r="CV533" s="225"/>
      <c r="CW533" s="225"/>
      <c r="CX533" s="225"/>
      <c r="CY533" s="225"/>
      <c r="CZ533" s="225"/>
      <c r="DA533" s="225"/>
      <c r="DB533" s="225"/>
      <c r="DC533" s="225"/>
      <c r="DD533" s="225"/>
      <c r="DE533" s="225"/>
    </row>
    <row r="534" spans="38:109" hidden="1">
      <c r="AL534" s="219" t="str">
        <f t="shared" si="17"/>
        <v/>
      </c>
      <c r="AM534" s="219" t="str">
        <f t="shared" si="16"/>
        <v/>
      </c>
      <c r="AN534"/>
      <c r="AO534" s="213"/>
      <c r="AP534" s="206">
        <v>532</v>
      </c>
      <c r="AQ534" s="214"/>
      <c r="AR534" s="214"/>
      <c r="AS534" s="214"/>
      <c r="AT534" s="214"/>
      <c r="AU534" s="214"/>
      <c r="AV534" s="214"/>
      <c r="AW534" s="214"/>
      <c r="AX534" s="214"/>
      <c r="AY534" s="214"/>
      <c r="AZ534" s="214"/>
      <c r="BA534" s="214"/>
      <c r="BB534" s="214"/>
      <c r="BC534" s="214"/>
      <c r="BD534" s="214"/>
      <c r="BE534" s="214"/>
      <c r="BF534" s="214"/>
      <c r="BG534" s="214"/>
      <c r="BH534" s="214"/>
      <c r="BI534" s="214"/>
      <c r="BJ534" s="210" t="s">
        <v>6005</v>
      </c>
      <c r="BK534" s="214"/>
      <c r="BL534" s="214"/>
      <c r="BM534" s="214"/>
      <c r="BN534" s="214"/>
      <c r="BO534" s="214"/>
      <c r="BP534" s="214"/>
      <c r="BQ534" s="214"/>
      <c r="BR534" s="214"/>
      <c r="BS534" s="214"/>
      <c r="BT534" s="214"/>
      <c r="BU534" s="214"/>
      <c r="BV534" s="214"/>
      <c r="BW534" s="213"/>
      <c r="BX534" s="213"/>
      <c r="BY534" s="213"/>
      <c r="BZ534" s="225"/>
      <c r="CA534" s="225"/>
      <c r="CB534" s="225"/>
      <c r="CC534" s="225"/>
      <c r="CD534" s="225"/>
      <c r="CE534" s="225"/>
      <c r="CF534" s="225"/>
      <c r="CG534" s="225"/>
      <c r="CH534" s="225"/>
      <c r="CI534" s="225"/>
      <c r="CJ534" s="225"/>
      <c r="CK534" s="225"/>
      <c r="CL534" s="225"/>
      <c r="CM534" s="225"/>
      <c r="CN534" s="225"/>
      <c r="CO534" s="225"/>
      <c r="CP534" s="225"/>
      <c r="CQ534" s="225"/>
      <c r="CR534" s="225"/>
      <c r="CS534" s="221" t="s">
        <v>6006</v>
      </c>
      <c r="CT534" s="225"/>
      <c r="CU534" s="225"/>
      <c r="CV534" s="225"/>
      <c r="CW534" s="225"/>
      <c r="CX534" s="225"/>
      <c r="CY534" s="225"/>
      <c r="CZ534" s="225"/>
      <c r="DA534" s="225"/>
      <c r="DB534" s="225"/>
      <c r="DC534" s="225"/>
      <c r="DD534" s="225"/>
      <c r="DE534" s="225"/>
    </row>
    <row r="535" spans="38:109" hidden="1">
      <c r="AL535" s="219" t="str">
        <f t="shared" si="17"/>
        <v/>
      </c>
      <c r="AM535" s="219" t="str">
        <f t="shared" si="16"/>
        <v/>
      </c>
      <c r="AN535"/>
      <c r="AO535" s="213"/>
      <c r="AP535" s="206">
        <v>533</v>
      </c>
      <c r="AQ535" s="214"/>
      <c r="AR535" s="214"/>
      <c r="AS535" s="214"/>
      <c r="AT535" s="214"/>
      <c r="AU535" s="214"/>
      <c r="AV535" s="214"/>
      <c r="AW535" s="214"/>
      <c r="AX535" s="214"/>
      <c r="AY535" s="214"/>
      <c r="AZ535" s="214"/>
      <c r="BA535" s="214"/>
      <c r="BB535" s="214"/>
      <c r="BC535" s="214"/>
      <c r="BD535" s="214"/>
      <c r="BE535" s="214"/>
      <c r="BF535" s="214"/>
      <c r="BG535" s="214"/>
      <c r="BH535" s="214"/>
      <c r="BI535" s="214"/>
      <c r="BJ535" s="210" t="s">
        <v>6007</v>
      </c>
      <c r="BK535" s="214"/>
      <c r="BL535" s="214"/>
      <c r="BM535" s="214"/>
      <c r="BN535" s="214"/>
      <c r="BO535" s="214"/>
      <c r="BP535" s="214"/>
      <c r="BQ535" s="214"/>
      <c r="BR535" s="214"/>
      <c r="BS535" s="214"/>
      <c r="BT535" s="214"/>
      <c r="BU535" s="214"/>
      <c r="BV535" s="214"/>
      <c r="BW535" s="213"/>
      <c r="BX535" s="213"/>
      <c r="BY535" s="213"/>
      <c r="BZ535" s="225"/>
      <c r="CA535" s="225"/>
      <c r="CB535" s="225"/>
      <c r="CC535" s="225"/>
      <c r="CD535" s="225"/>
      <c r="CE535" s="225"/>
      <c r="CF535" s="225"/>
      <c r="CG535" s="225"/>
      <c r="CH535" s="225"/>
      <c r="CI535" s="225"/>
      <c r="CJ535" s="225"/>
      <c r="CK535" s="225"/>
      <c r="CL535" s="225"/>
      <c r="CM535" s="225"/>
      <c r="CN535" s="225"/>
      <c r="CO535" s="225"/>
      <c r="CP535" s="225"/>
      <c r="CQ535" s="225"/>
      <c r="CR535" s="225"/>
      <c r="CS535" s="221" t="s">
        <v>6008</v>
      </c>
      <c r="CT535" s="225"/>
      <c r="CU535" s="225"/>
      <c r="CV535" s="225"/>
      <c r="CW535" s="225"/>
      <c r="CX535" s="225"/>
      <c r="CY535" s="225"/>
      <c r="CZ535" s="225"/>
      <c r="DA535" s="225"/>
      <c r="DB535" s="225"/>
      <c r="DC535" s="225"/>
      <c r="DD535" s="225"/>
      <c r="DE535" s="225"/>
    </row>
    <row r="536" spans="38:109" hidden="1">
      <c r="AL536" s="219" t="str">
        <f t="shared" si="17"/>
        <v/>
      </c>
      <c r="AM536" s="219" t="str">
        <f t="shared" si="16"/>
        <v/>
      </c>
      <c r="AN536"/>
      <c r="AO536" s="213"/>
      <c r="AP536" s="206">
        <v>534</v>
      </c>
      <c r="AQ536" s="214"/>
      <c r="AR536" s="214"/>
      <c r="AS536" s="214"/>
      <c r="AT536" s="214"/>
      <c r="AU536" s="214"/>
      <c r="AV536" s="214"/>
      <c r="AW536" s="214"/>
      <c r="AX536" s="214"/>
      <c r="AY536" s="214"/>
      <c r="AZ536" s="214"/>
      <c r="BA536" s="214"/>
      <c r="BB536" s="214"/>
      <c r="BC536" s="214"/>
      <c r="BD536" s="214"/>
      <c r="BE536" s="214"/>
      <c r="BF536" s="214"/>
      <c r="BG536" s="214"/>
      <c r="BH536" s="214"/>
      <c r="BI536" s="214"/>
      <c r="BJ536" s="210" t="s">
        <v>6009</v>
      </c>
      <c r="BK536" s="214"/>
      <c r="BL536" s="214"/>
      <c r="BM536" s="214"/>
      <c r="BN536" s="214"/>
      <c r="BO536" s="214"/>
      <c r="BP536" s="214"/>
      <c r="BQ536" s="214"/>
      <c r="BR536" s="214"/>
      <c r="BS536" s="214"/>
      <c r="BT536" s="214"/>
      <c r="BU536" s="214"/>
      <c r="BV536" s="214"/>
      <c r="BW536" s="213"/>
      <c r="BX536" s="213"/>
      <c r="BY536" s="213"/>
      <c r="BZ536" s="225"/>
      <c r="CA536" s="225"/>
      <c r="CB536" s="225"/>
      <c r="CC536" s="225"/>
      <c r="CD536" s="225"/>
      <c r="CE536" s="225"/>
      <c r="CF536" s="225"/>
      <c r="CG536" s="225"/>
      <c r="CH536" s="225"/>
      <c r="CI536" s="225"/>
      <c r="CJ536" s="225"/>
      <c r="CK536" s="225"/>
      <c r="CL536" s="225"/>
      <c r="CM536" s="225"/>
      <c r="CN536" s="225"/>
      <c r="CO536" s="225"/>
      <c r="CP536" s="225"/>
      <c r="CQ536" s="225"/>
      <c r="CR536" s="225"/>
      <c r="CS536" s="221" t="s">
        <v>6010</v>
      </c>
      <c r="CT536" s="225"/>
      <c r="CU536" s="225"/>
      <c r="CV536" s="225"/>
      <c r="CW536" s="225"/>
      <c r="CX536" s="225"/>
      <c r="CY536" s="225"/>
      <c r="CZ536" s="225"/>
      <c r="DA536" s="225"/>
      <c r="DB536" s="225"/>
      <c r="DC536" s="225"/>
      <c r="DD536" s="225"/>
      <c r="DE536" s="225"/>
    </row>
    <row r="537" spans="38:109" hidden="1">
      <c r="AL537" s="219" t="str">
        <f t="shared" si="17"/>
        <v/>
      </c>
      <c r="AM537" s="219" t="str">
        <f t="shared" si="16"/>
        <v/>
      </c>
      <c r="AN537"/>
      <c r="AO537" s="213"/>
      <c r="AP537" s="206">
        <v>535</v>
      </c>
      <c r="AQ537" s="214"/>
      <c r="AR537" s="214"/>
      <c r="AS537" s="214"/>
      <c r="AT537" s="214"/>
      <c r="AU537" s="214"/>
      <c r="AV537" s="214"/>
      <c r="AW537" s="214"/>
      <c r="AX537" s="214"/>
      <c r="AY537" s="214"/>
      <c r="AZ537" s="214"/>
      <c r="BA537" s="214"/>
      <c r="BB537" s="214"/>
      <c r="BC537" s="214"/>
      <c r="BD537" s="214"/>
      <c r="BE537" s="214"/>
      <c r="BF537" s="214"/>
      <c r="BG537" s="214"/>
      <c r="BH537" s="214"/>
      <c r="BI537" s="214"/>
      <c r="BJ537" s="210" t="s">
        <v>6011</v>
      </c>
      <c r="BK537" s="214"/>
      <c r="BL537" s="214"/>
      <c r="BM537" s="214"/>
      <c r="BN537" s="214"/>
      <c r="BO537" s="214"/>
      <c r="BP537" s="214"/>
      <c r="BQ537" s="214"/>
      <c r="BR537" s="214"/>
      <c r="BS537" s="214"/>
      <c r="BT537" s="214"/>
      <c r="BU537" s="214"/>
      <c r="BV537" s="214"/>
      <c r="BW537" s="213"/>
      <c r="BX537" s="213"/>
      <c r="BY537" s="213"/>
      <c r="BZ537" s="225"/>
      <c r="CA537" s="225"/>
      <c r="CB537" s="225"/>
      <c r="CC537" s="225"/>
      <c r="CD537" s="225"/>
      <c r="CE537" s="225"/>
      <c r="CF537" s="225"/>
      <c r="CG537" s="225"/>
      <c r="CH537" s="225"/>
      <c r="CI537" s="225"/>
      <c r="CJ537" s="225"/>
      <c r="CK537" s="225"/>
      <c r="CL537" s="225"/>
      <c r="CM537" s="225"/>
      <c r="CN537" s="225"/>
      <c r="CO537" s="225"/>
      <c r="CP537" s="225"/>
      <c r="CQ537" s="225"/>
      <c r="CR537" s="225"/>
      <c r="CS537" s="221" t="s">
        <v>6012</v>
      </c>
      <c r="CT537" s="225"/>
      <c r="CU537" s="225"/>
      <c r="CV537" s="225"/>
      <c r="CW537" s="225"/>
      <c r="CX537" s="225"/>
      <c r="CY537" s="225"/>
      <c r="CZ537" s="225"/>
      <c r="DA537" s="225"/>
      <c r="DB537" s="225"/>
      <c r="DC537" s="225"/>
      <c r="DD537" s="225"/>
      <c r="DE537" s="225"/>
    </row>
    <row r="538" spans="38:109" hidden="1">
      <c r="AL538" s="219" t="str">
        <f t="shared" si="17"/>
        <v/>
      </c>
      <c r="AM538" s="219" t="str">
        <f t="shared" si="16"/>
        <v/>
      </c>
      <c r="AN538"/>
      <c r="AO538" s="213"/>
      <c r="AP538" s="206">
        <v>536</v>
      </c>
      <c r="AQ538" s="214"/>
      <c r="AR538" s="214"/>
      <c r="AS538" s="214"/>
      <c r="AT538" s="214"/>
      <c r="AU538" s="214"/>
      <c r="AV538" s="214"/>
      <c r="AW538" s="214"/>
      <c r="AX538" s="214"/>
      <c r="AY538" s="214"/>
      <c r="AZ538" s="214"/>
      <c r="BA538" s="214"/>
      <c r="BB538" s="214"/>
      <c r="BC538" s="214"/>
      <c r="BD538" s="214"/>
      <c r="BE538" s="214"/>
      <c r="BF538" s="214"/>
      <c r="BG538" s="214"/>
      <c r="BH538" s="214"/>
      <c r="BI538" s="214"/>
      <c r="BJ538" s="210" t="s">
        <v>6013</v>
      </c>
      <c r="BK538" s="214"/>
      <c r="BL538" s="214"/>
      <c r="BM538" s="214"/>
      <c r="BN538" s="214"/>
      <c r="BO538" s="214"/>
      <c r="BP538" s="214"/>
      <c r="BQ538" s="214"/>
      <c r="BR538" s="214"/>
      <c r="BS538" s="214"/>
      <c r="BT538" s="214"/>
      <c r="BU538" s="214"/>
      <c r="BV538" s="214"/>
      <c r="BW538" s="213"/>
      <c r="BX538" s="213"/>
      <c r="BY538" s="213"/>
      <c r="BZ538" s="225"/>
      <c r="CA538" s="225"/>
      <c r="CB538" s="225"/>
      <c r="CC538" s="225"/>
      <c r="CD538" s="225"/>
      <c r="CE538" s="225"/>
      <c r="CF538" s="225"/>
      <c r="CG538" s="225"/>
      <c r="CH538" s="225"/>
      <c r="CI538" s="225"/>
      <c r="CJ538" s="225"/>
      <c r="CK538" s="225"/>
      <c r="CL538" s="225"/>
      <c r="CM538" s="225"/>
      <c r="CN538" s="225"/>
      <c r="CO538" s="225"/>
      <c r="CP538" s="225"/>
      <c r="CQ538" s="225"/>
      <c r="CR538" s="225"/>
      <c r="CS538" s="221" t="s">
        <v>6014</v>
      </c>
      <c r="CT538" s="225"/>
      <c r="CU538" s="225"/>
      <c r="CV538" s="225"/>
      <c r="CW538" s="225"/>
      <c r="CX538" s="225"/>
      <c r="CY538" s="225"/>
      <c r="CZ538" s="225"/>
      <c r="DA538" s="225"/>
      <c r="DB538" s="225"/>
      <c r="DC538" s="225"/>
      <c r="DD538" s="225"/>
      <c r="DE538" s="225"/>
    </row>
    <row r="539" spans="38:109" hidden="1">
      <c r="AL539" s="219" t="str">
        <f t="shared" si="17"/>
        <v/>
      </c>
      <c r="AM539" s="219" t="str">
        <f t="shared" si="16"/>
        <v/>
      </c>
      <c r="AN539"/>
      <c r="AO539" s="213"/>
      <c r="AP539" s="206">
        <v>537</v>
      </c>
      <c r="AQ539" s="214"/>
      <c r="AR539" s="214"/>
      <c r="AS539" s="214"/>
      <c r="AT539" s="214"/>
      <c r="AU539" s="214"/>
      <c r="AV539" s="214"/>
      <c r="AW539" s="214"/>
      <c r="AX539" s="214"/>
      <c r="AY539" s="214"/>
      <c r="AZ539" s="214"/>
      <c r="BA539" s="214"/>
      <c r="BB539" s="214"/>
      <c r="BC539" s="214"/>
      <c r="BD539" s="214"/>
      <c r="BE539" s="214"/>
      <c r="BF539" s="214"/>
      <c r="BG539" s="214"/>
      <c r="BH539" s="214"/>
      <c r="BI539" s="214"/>
      <c r="BJ539" s="210" t="s">
        <v>6015</v>
      </c>
      <c r="BK539" s="214"/>
      <c r="BL539" s="214"/>
      <c r="BM539" s="214"/>
      <c r="BN539" s="214"/>
      <c r="BO539" s="214"/>
      <c r="BP539" s="214"/>
      <c r="BQ539" s="214"/>
      <c r="BR539" s="214"/>
      <c r="BS539" s="214"/>
      <c r="BT539" s="214"/>
      <c r="BU539" s="214"/>
      <c r="BV539" s="214"/>
      <c r="BW539" s="213"/>
      <c r="BX539" s="213"/>
      <c r="BY539" s="213"/>
      <c r="BZ539" s="225"/>
      <c r="CA539" s="225"/>
      <c r="CB539" s="225"/>
      <c r="CC539" s="225"/>
      <c r="CD539" s="225"/>
      <c r="CE539" s="225"/>
      <c r="CF539" s="225"/>
      <c r="CG539" s="225"/>
      <c r="CH539" s="225"/>
      <c r="CI539" s="225"/>
      <c r="CJ539" s="225"/>
      <c r="CK539" s="225"/>
      <c r="CL539" s="225"/>
      <c r="CM539" s="225"/>
      <c r="CN539" s="225"/>
      <c r="CO539" s="225"/>
      <c r="CP539" s="225"/>
      <c r="CQ539" s="225"/>
      <c r="CR539" s="225"/>
      <c r="CS539" s="221" t="s">
        <v>6016</v>
      </c>
      <c r="CT539" s="225"/>
      <c r="CU539" s="225"/>
      <c r="CV539" s="225"/>
      <c r="CW539" s="225"/>
      <c r="CX539" s="225"/>
      <c r="CY539" s="225"/>
      <c r="CZ539" s="225"/>
      <c r="DA539" s="225"/>
      <c r="DB539" s="225"/>
      <c r="DC539" s="225"/>
      <c r="DD539" s="225"/>
      <c r="DE539" s="225"/>
    </row>
    <row r="540" spans="38:109" hidden="1">
      <c r="AL540" s="219" t="str">
        <f t="shared" si="17"/>
        <v/>
      </c>
      <c r="AM540" s="219" t="str">
        <f t="shared" si="16"/>
        <v/>
      </c>
      <c r="AN540"/>
      <c r="AO540" s="213"/>
      <c r="AP540" s="206">
        <v>538</v>
      </c>
      <c r="AQ540" s="214"/>
      <c r="AR540" s="214"/>
      <c r="AS540" s="214"/>
      <c r="AT540" s="214"/>
      <c r="AU540" s="214"/>
      <c r="AV540" s="214"/>
      <c r="AW540" s="214"/>
      <c r="AX540" s="214"/>
      <c r="AY540" s="214"/>
      <c r="AZ540" s="214"/>
      <c r="BA540" s="214"/>
      <c r="BB540" s="214"/>
      <c r="BC540" s="214"/>
      <c r="BD540" s="214"/>
      <c r="BE540" s="214"/>
      <c r="BF540" s="214"/>
      <c r="BG540" s="214"/>
      <c r="BH540" s="214"/>
      <c r="BI540" s="214"/>
      <c r="BJ540" s="210" t="s">
        <v>6017</v>
      </c>
      <c r="BK540" s="214"/>
      <c r="BL540" s="214"/>
      <c r="BM540" s="214"/>
      <c r="BN540" s="214"/>
      <c r="BO540" s="214"/>
      <c r="BP540" s="214"/>
      <c r="BQ540" s="214"/>
      <c r="BR540" s="214"/>
      <c r="BS540" s="214"/>
      <c r="BT540" s="214"/>
      <c r="BU540" s="214"/>
      <c r="BV540" s="214"/>
      <c r="BW540" s="213"/>
      <c r="BX540" s="213"/>
      <c r="BY540" s="213"/>
      <c r="BZ540" s="225"/>
      <c r="CA540" s="225"/>
      <c r="CB540" s="225"/>
      <c r="CC540" s="225"/>
      <c r="CD540" s="225"/>
      <c r="CE540" s="225"/>
      <c r="CF540" s="225"/>
      <c r="CG540" s="225"/>
      <c r="CH540" s="225"/>
      <c r="CI540" s="225"/>
      <c r="CJ540" s="225"/>
      <c r="CK540" s="225"/>
      <c r="CL540" s="225"/>
      <c r="CM540" s="225"/>
      <c r="CN540" s="225"/>
      <c r="CO540" s="225"/>
      <c r="CP540" s="225"/>
      <c r="CQ540" s="225"/>
      <c r="CR540" s="225"/>
      <c r="CS540" s="221" t="s">
        <v>6018</v>
      </c>
      <c r="CT540" s="225"/>
      <c r="CU540" s="225"/>
      <c r="CV540" s="225"/>
      <c r="CW540" s="225"/>
      <c r="CX540" s="225"/>
      <c r="CY540" s="225"/>
      <c r="CZ540" s="225"/>
      <c r="DA540" s="225"/>
      <c r="DB540" s="225"/>
      <c r="DC540" s="225"/>
      <c r="DD540" s="225"/>
      <c r="DE540" s="225"/>
    </row>
    <row r="541" spans="38:109" hidden="1">
      <c r="AL541" s="219" t="str">
        <f t="shared" si="17"/>
        <v/>
      </c>
      <c r="AM541" s="219" t="str">
        <f t="shared" si="16"/>
        <v/>
      </c>
      <c r="AN541"/>
      <c r="AO541" s="213"/>
      <c r="AP541" s="206">
        <v>539</v>
      </c>
      <c r="AQ541" s="214"/>
      <c r="AR541" s="214"/>
      <c r="AS541" s="214"/>
      <c r="AT541" s="214"/>
      <c r="AU541" s="214"/>
      <c r="AV541" s="214"/>
      <c r="AW541" s="214"/>
      <c r="AX541" s="214"/>
      <c r="AY541" s="214"/>
      <c r="AZ541" s="214"/>
      <c r="BA541" s="214"/>
      <c r="BB541" s="214"/>
      <c r="BC541" s="214"/>
      <c r="BD541" s="214"/>
      <c r="BE541" s="214"/>
      <c r="BF541" s="214"/>
      <c r="BG541" s="214"/>
      <c r="BH541" s="214"/>
      <c r="BI541" s="214"/>
      <c r="BJ541" s="210" t="s">
        <v>6019</v>
      </c>
      <c r="BK541" s="214"/>
      <c r="BL541" s="214"/>
      <c r="BM541" s="214"/>
      <c r="BN541" s="214"/>
      <c r="BO541" s="214"/>
      <c r="BP541" s="214"/>
      <c r="BQ541" s="214"/>
      <c r="BR541" s="214"/>
      <c r="BS541" s="214"/>
      <c r="BT541" s="214"/>
      <c r="BU541" s="214"/>
      <c r="BV541" s="214"/>
      <c r="BW541" s="213"/>
      <c r="BX541" s="213"/>
      <c r="BY541" s="213"/>
      <c r="BZ541" s="225"/>
      <c r="CA541" s="225"/>
      <c r="CB541" s="225"/>
      <c r="CC541" s="225"/>
      <c r="CD541" s="225"/>
      <c r="CE541" s="225"/>
      <c r="CF541" s="225"/>
      <c r="CG541" s="225"/>
      <c r="CH541" s="225"/>
      <c r="CI541" s="225"/>
      <c r="CJ541" s="225"/>
      <c r="CK541" s="225"/>
      <c r="CL541" s="225"/>
      <c r="CM541" s="225"/>
      <c r="CN541" s="225"/>
      <c r="CO541" s="225"/>
      <c r="CP541" s="225"/>
      <c r="CQ541" s="225"/>
      <c r="CR541" s="225"/>
      <c r="CS541" s="221" t="s">
        <v>6020</v>
      </c>
      <c r="CT541" s="225"/>
      <c r="CU541" s="225"/>
      <c r="CV541" s="225"/>
      <c r="CW541" s="225"/>
      <c r="CX541" s="225"/>
      <c r="CY541" s="225"/>
      <c r="CZ541" s="225"/>
      <c r="DA541" s="225"/>
      <c r="DB541" s="225"/>
      <c r="DC541" s="225"/>
      <c r="DD541" s="225"/>
      <c r="DE541" s="225"/>
    </row>
    <row r="542" spans="38:109" hidden="1">
      <c r="AL542" s="219" t="str">
        <f t="shared" si="17"/>
        <v/>
      </c>
      <c r="AM542" s="219" t="str">
        <f t="shared" si="16"/>
        <v/>
      </c>
      <c r="AN542"/>
      <c r="AO542" s="213"/>
      <c r="AP542" s="206">
        <v>540</v>
      </c>
      <c r="AQ542" s="214"/>
      <c r="AR542" s="214"/>
      <c r="AS542" s="214"/>
      <c r="AT542" s="214"/>
      <c r="AU542" s="214"/>
      <c r="AV542" s="214"/>
      <c r="AW542" s="214"/>
      <c r="AX542" s="214"/>
      <c r="AY542" s="214"/>
      <c r="AZ542" s="214"/>
      <c r="BA542" s="214"/>
      <c r="BB542" s="214"/>
      <c r="BC542" s="214"/>
      <c r="BD542" s="214"/>
      <c r="BE542" s="214"/>
      <c r="BF542" s="214"/>
      <c r="BG542" s="214"/>
      <c r="BH542" s="214"/>
      <c r="BI542" s="214"/>
      <c r="BJ542" s="210" t="s">
        <v>6021</v>
      </c>
      <c r="BK542" s="214"/>
      <c r="BL542" s="214"/>
      <c r="BM542" s="214"/>
      <c r="BN542" s="214"/>
      <c r="BO542" s="214"/>
      <c r="BP542" s="214"/>
      <c r="BQ542" s="214"/>
      <c r="BR542" s="214"/>
      <c r="BS542" s="214"/>
      <c r="BT542" s="214"/>
      <c r="BU542" s="214"/>
      <c r="BV542" s="214"/>
      <c r="BW542" s="213"/>
      <c r="BX542" s="213"/>
      <c r="BY542" s="213"/>
      <c r="BZ542" s="225"/>
      <c r="CA542" s="225"/>
      <c r="CB542" s="225"/>
      <c r="CC542" s="225"/>
      <c r="CD542" s="225"/>
      <c r="CE542" s="225"/>
      <c r="CF542" s="225"/>
      <c r="CG542" s="225"/>
      <c r="CH542" s="225"/>
      <c r="CI542" s="225"/>
      <c r="CJ542" s="225"/>
      <c r="CK542" s="225"/>
      <c r="CL542" s="225"/>
      <c r="CM542" s="225"/>
      <c r="CN542" s="225"/>
      <c r="CO542" s="225"/>
      <c r="CP542" s="225"/>
      <c r="CQ542" s="225"/>
      <c r="CR542" s="225"/>
      <c r="CS542" s="221" t="s">
        <v>6022</v>
      </c>
      <c r="CT542" s="225"/>
      <c r="CU542" s="225"/>
      <c r="CV542" s="225"/>
      <c r="CW542" s="225"/>
      <c r="CX542" s="225"/>
      <c r="CY542" s="225"/>
      <c r="CZ542" s="225"/>
      <c r="DA542" s="225"/>
      <c r="DB542" s="225"/>
      <c r="DC542" s="225"/>
      <c r="DD542" s="225"/>
      <c r="DE542" s="225"/>
    </row>
    <row r="543" spans="38:109" hidden="1">
      <c r="AL543" s="219" t="str">
        <f t="shared" si="17"/>
        <v/>
      </c>
      <c r="AM543" s="219" t="str">
        <f t="shared" si="16"/>
        <v/>
      </c>
      <c r="AN543"/>
      <c r="AO543" s="213"/>
      <c r="AP543" s="206">
        <v>541</v>
      </c>
      <c r="AQ543" s="214"/>
      <c r="AR543" s="214"/>
      <c r="AS543" s="214"/>
      <c r="AT543" s="214"/>
      <c r="AU543" s="214"/>
      <c r="AV543" s="214"/>
      <c r="AW543" s="214"/>
      <c r="AX543" s="214"/>
      <c r="AY543" s="214"/>
      <c r="AZ543" s="214"/>
      <c r="BA543" s="214"/>
      <c r="BB543" s="214"/>
      <c r="BC543" s="214"/>
      <c r="BD543" s="214"/>
      <c r="BE543" s="214"/>
      <c r="BF543" s="214"/>
      <c r="BG543" s="214"/>
      <c r="BH543" s="214"/>
      <c r="BI543" s="214"/>
      <c r="BJ543" s="210" t="s">
        <v>6023</v>
      </c>
      <c r="BK543" s="214"/>
      <c r="BL543" s="214"/>
      <c r="BM543" s="214"/>
      <c r="BN543" s="214"/>
      <c r="BO543" s="214"/>
      <c r="BP543" s="214"/>
      <c r="BQ543" s="214"/>
      <c r="BR543" s="214"/>
      <c r="BS543" s="214"/>
      <c r="BT543" s="214"/>
      <c r="BU543" s="214"/>
      <c r="BV543" s="214"/>
      <c r="BW543" s="213"/>
      <c r="BX543" s="213"/>
      <c r="BY543" s="213"/>
      <c r="BZ543" s="225"/>
      <c r="CA543" s="225"/>
      <c r="CB543" s="225"/>
      <c r="CC543" s="225"/>
      <c r="CD543" s="225"/>
      <c r="CE543" s="225"/>
      <c r="CF543" s="225"/>
      <c r="CG543" s="225"/>
      <c r="CH543" s="225"/>
      <c r="CI543" s="225"/>
      <c r="CJ543" s="225"/>
      <c r="CK543" s="225"/>
      <c r="CL543" s="225"/>
      <c r="CM543" s="225"/>
      <c r="CN543" s="225"/>
      <c r="CO543" s="225"/>
      <c r="CP543" s="225"/>
      <c r="CQ543" s="225"/>
      <c r="CR543" s="225"/>
      <c r="CS543" s="221" t="s">
        <v>6024</v>
      </c>
      <c r="CT543" s="225"/>
      <c r="CU543" s="225"/>
      <c r="CV543" s="225"/>
      <c r="CW543" s="225"/>
      <c r="CX543" s="225"/>
      <c r="CY543" s="225"/>
      <c r="CZ543" s="225"/>
      <c r="DA543" s="225"/>
      <c r="DB543" s="225"/>
      <c r="DC543" s="225"/>
      <c r="DD543" s="225"/>
      <c r="DE543" s="225"/>
    </row>
    <row r="544" spans="38:109" hidden="1">
      <c r="AL544" s="219" t="str">
        <f t="shared" si="17"/>
        <v/>
      </c>
      <c r="AM544" s="219" t="str">
        <f t="shared" si="16"/>
        <v/>
      </c>
      <c r="AN544"/>
      <c r="AO544" s="213"/>
      <c r="AP544" s="206">
        <v>542</v>
      </c>
      <c r="AQ544" s="214"/>
      <c r="AR544" s="214"/>
      <c r="AS544" s="214"/>
      <c r="AT544" s="214"/>
      <c r="AU544" s="214"/>
      <c r="AV544" s="214"/>
      <c r="AW544" s="214"/>
      <c r="AX544" s="214"/>
      <c r="AY544" s="214"/>
      <c r="AZ544" s="214"/>
      <c r="BA544" s="214"/>
      <c r="BB544" s="214"/>
      <c r="BC544" s="214"/>
      <c r="BD544" s="214"/>
      <c r="BE544" s="214"/>
      <c r="BF544" s="214"/>
      <c r="BG544" s="214"/>
      <c r="BH544" s="214"/>
      <c r="BI544" s="214"/>
      <c r="BJ544" s="210" t="s">
        <v>6025</v>
      </c>
      <c r="BK544" s="214"/>
      <c r="BL544" s="214"/>
      <c r="BM544" s="214"/>
      <c r="BN544" s="214"/>
      <c r="BO544" s="214"/>
      <c r="BP544" s="214"/>
      <c r="BQ544" s="214"/>
      <c r="BR544" s="214"/>
      <c r="BS544" s="214"/>
      <c r="BT544" s="214"/>
      <c r="BU544" s="214"/>
      <c r="BV544" s="214"/>
      <c r="BW544" s="213"/>
      <c r="BX544" s="213"/>
      <c r="BY544" s="213"/>
      <c r="BZ544" s="225"/>
      <c r="CA544" s="225"/>
      <c r="CB544" s="225"/>
      <c r="CC544" s="225"/>
      <c r="CD544" s="225"/>
      <c r="CE544" s="225"/>
      <c r="CF544" s="225"/>
      <c r="CG544" s="225"/>
      <c r="CH544" s="225"/>
      <c r="CI544" s="225"/>
      <c r="CJ544" s="225"/>
      <c r="CK544" s="225"/>
      <c r="CL544" s="225"/>
      <c r="CM544" s="225"/>
      <c r="CN544" s="225"/>
      <c r="CO544" s="225"/>
      <c r="CP544" s="225"/>
      <c r="CQ544" s="225"/>
      <c r="CR544" s="225"/>
      <c r="CS544" s="221" t="s">
        <v>6026</v>
      </c>
      <c r="CT544" s="225"/>
      <c r="CU544" s="225"/>
      <c r="CV544" s="225"/>
      <c r="CW544" s="225"/>
      <c r="CX544" s="225"/>
      <c r="CY544" s="225"/>
      <c r="CZ544" s="225"/>
      <c r="DA544" s="225"/>
      <c r="DB544" s="225"/>
      <c r="DC544" s="225"/>
      <c r="DD544" s="225"/>
      <c r="DE544" s="225"/>
    </row>
    <row r="545" spans="38:109" hidden="1">
      <c r="AL545" s="219" t="str">
        <f t="shared" si="17"/>
        <v/>
      </c>
      <c r="AM545" s="219" t="str">
        <f t="shared" si="16"/>
        <v/>
      </c>
      <c r="AN545"/>
      <c r="AO545" s="213"/>
      <c r="AP545" s="206">
        <v>543</v>
      </c>
      <c r="AQ545" s="214"/>
      <c r="AR545" s="214"/>
      <c r="AS545" s="214"/>
      <c r="AT545" s="214"/>
      <c r="AU545" s="214"/>
      <c r="AV545" s="214"/>
      <c r="AW545" s="214"/>
      <c r="AX545" s="214"/>
      <c r="AY545" s="214"/>
      <c r="AZ545" s="214"/>
      <c r="BA545" s="214"/>
      <c r="BB545" s="214"/>
      <c r="BC545" s="214"/>
      <c r="BD545" s="214"/>
      <c r="BE545" s="214"/>
      <c r="BF545" s="214"/>
      <c r="BG545" s="214"/>
      <c r="BH545" s="214"/>
      <c r="BI545" s="214"/>
      <c r="BJ545" s="210" t="s">
        <v>6027</v>
      </c>
      <c r="BK545" s="214"/>
      <c r="BL545" s="214"/>
      <c r="BM545" s="214"/>
      <c r="BN545" s="214"/>
      <c r="BO545" s="214"/>
      <c r="BP545" s="214"/>
      <c r="BQ545" s="214"/>
      <c r="BR545" s="214"/>
      <c r="BS545" s="214"/>
      <c r="BT545" s="214"/>
      <c r="BU545" s="214"/>
      <c r="BV545" s="214"/>
      <c r="BW545" s="213"/>
      <c r="BX545" s="213"/>
      <c r="BY545" s="213"/>
      <c r="BZ545" s="225"/>
      <c r="CA545" s="225"/>
      <c r="CB545" s="225"/>
      <c r="CC545" s="225"/>
      <c r="CD545" s="225"/>
      <c r="CE545" s="225"/>
      <c r="CF545" s="225"/>
      <c r="CG545" s="225"/>
      <c r="CH545" s="225"/>
      <c r="CI545" s="225"/>
      <c r="CJ545" s="225"/>
      <c r="CK545" s="225"/>
      <c r="CL545" s="225"/>
      <c r="CM545" s="225"/>
      <c r="CN545" s="225"/>
      <c r="CO545" s="225"/>
      <c r="CP545" s="225"/>
      <c r="CQ545" s="225"/>
      <c r="CR545" s="225"/>
      <c r="CS545" s="221" t="s">
        <v>6028</v>
      </c>
      <c r="CT545" s="225"/>
      <c r="CU545" s="225"/>
      <c r="CV545" s="225"/>
      <c r="CW545" s="225"/>
      <c r="CX545" s="225"/>
      <c r="CY545" s="225"/>
      <c r="CZ545" s="225"/>
      <c r="DA545" s="225"/>
      <c r="DB545" s="225"/>
      <c r="DC545" s="225"/>
      <c r="DD545" s="225"/>
      <c r="DE545" s="225"/>
    </row>
    <row r="546" spans="38:109" hidden="1">
      <c r="AL546" s="219" t="str">
        <f t="shared" si="17"/>
        <v/>
      </c>
      <c r="AM546" s="219" t="str">
        <f t="shared" si="16"/>
        <v/>
      </c>
      <c r="AN546"/>
      <c r="AO546" s="213"/>
      <c r="AP546" s="206">
        <v>544</v>
      </c>
      <c r="AQ546" s="214"/>
      <c r="AR546" s="214"/>
      <c r="AS546" s="214"/>
      <c r="AT546" s="214"/>
      <c r="AU546" s="214"/>
      <c r="AV546" s="214"/>
      <c r="AW546" s="214"/>
      <c r="AX546" s="214"/>
      <c r="AY546" s="214"/>
      <c r="AZ546" s="214"/>
      <c r="BA546" s="214"/>
      <c r="BB546" s="214"/>
      <c r="BC546" s="214"/>
      <c r="BD546" s="214"/>
      <c r="BE546" s="214"/>
      <c r="BF546" s="214"/>
      <c r="BG546" s="214"/>
      <c r="BH546" s="214"/>
      <c r="BI546" s="214"/>
      <c r="BJ546" s="210" t="s">
        <v>6029</v>
      </c>
      <c r="BK546" s="214"/>
      <c r="BL546" s="214"/>
      <c r="BM546" s="214"/>
      <c r="BN546" s="214"/>
      <c r="BO546" s="214"/>
      <c r="BP546" s="214"/>
      <c r="BQ546" s="214"/>
      <c r="BR546" s="214"/>
      <c r="BS546" s="214"/>
      <c r="BT546" s="214"/>
      <c r="BU546" s="214"/>
      <c r="BV546" s="214"/>
      <c r="BW546" s="213"/>
      <c r="BX546" s="213"/>
      <c r="BY546" s="213"/>
      <c r="BZ546" s="225"/>
      <c r="CA546" s="225"/>
      <c r="CB546" s="225"/>
      <c r="CC546" s="225"/>
      <c r="CD546" s="225"/>
      <c r="CE546" s="225"/>
      <c r="CF546" s="225"/>
      <c r="CG546" s="225"/>
      <c r="CH546" s="225"/>
      <c r="CI546" s="225"/>
      <c r="CJ546" s="225"/>
      <c r="CK546" s="225"/>
      <c r="CL546" s="225"/>
      <c r="CM546" s="225"/>
      <c r="CN546" s="225"/>
      <c r="CO546" s="225"/>
      <c r="CP546" s="225"/>
      <c r="CQ546" s="225"/>
      <c r="CR546" s="225"/>
      <c r="CS546" s="221" t="s">
        <v>6030</v>
      </c>
      <c r="CT546" s="225"/>
      <c r="CU546" s="225"/>
      <c r="CV546" s="225"/>
      <c r="CW546" s="225"/>
      <c r="CX546" s="225"/>
      <c r="CY546" s="225"/>
      <c r="CZ546" s="225"/>
      <c r="DA546" s="225"/>
      <c r="DB546" s="225"/>
      <c r="DC546" s="225"/>
      <c r="DD546" s="225"/>
      <c r="DE546" s="225"/>
    </row>
    <row r="547" spans="38:109" hidden="1">
      <c r="AL547" s="219" t="str">
        <f t="shared" si="17"/>
        <v/>
      </c>
      <c r="AM547" s="219" t="str">
        <f t="shared" si="16"/>
        <v/>
      </c>
      <c r="AN547"/>
      <c r="AO547" s="213"/>
      <c r="AP547" s="206">
        <v>545</v>
      </c>
      <c r="AQ547" s="214"/>
      <c r="AR547" s="214"/>
      <c r="AS547" s="214"/>
      <c r="AT547" s="214"/>
      <c r="AU547" s="214"/>
      <c r="AV547" s="214"/>
      <c r="AW547" s="214"/>
      <c r="AX547" s="214"/>
      <c r="AY547" s="214"/>
      <c r="AZ547" s="214"/>
      <c r="BA547" s="214"/>
      <c r="BB547" s="214"/>
      <c r="BC547" s="214"/>
      <c r="BD547" s="214"/>
      <c r="BE547" s="214"/>
      <c r="BF547" s="214"/>
      <c r="BG547" s="214"/>
      <c r="BH547" s="214"/>
      <c r="BI547" s="214"/>
      <c r="BJ547" s="210" t="s">
        <v>6031</v>
      </c>
      <c r="BK547" s="214"/>
      <c r="BL547" s="214"/>
      <c r="BM547" s="214"/>
      <c r="BN547" s="214"/>
      <c r="BO547" s="214"/>
      <c r="BP547" s="214"/>
      <c r="BQ547" s="214"/>
      <c r="BR547" s="214"/>
      <c r="BS547" s="214"/>
      <c r="BT547" s="214"/>
      <c r="BU547" s="214"/>
      <c r="BV547" s="214"/>
      <c r="BW547" s="213"/>
      <c r="BX547" s="213"/>
      <c r="BY547" s="213"/>
      <c r="BZ547" s="225"/>
      <c r="CA547" s="225"/>
      <c r="CB547" s="225"/>
      <c r="CC547" s="225"/>
      <c r="CD547" s="225"/>
      <c r="CE547" s="225"/>
      <c r="CF547" s="225"/>
      <c r="CG547" s="225"/>
      <c r="CH547" s="225"/>
      <c r="CI547" s="225"/>
      <c r="CJ547" s="225"/>
      <c r="CK547" s="225"/>
      <c r="CL547" s="225"/>
      <c r="CM547" s="225"/>
      <c r="CN547" s="225"/>
      <c r="CO547" s="225"/>
      <c r="CP547" s="225"/>
      <c r="CQ547" s="225"/>
      <c r="CR547" s="225"/>
      <c r="CS547" s="221" t="s">
        <v>6032</v>
      </c>
      <c r="CT547" s="225"/>
      <c r="CU547" s="225"/>
      <c r="CV547" s="225"/>
      <c r="CW547" s="225"/>
      <c r="CX547" s="225"/>
      <c r="CY547" s="225"/>
      <c r="CZ547" s="225"/>
      <c r="DA547" s="225"/>
      <c r="DB547" s="225"/>
      <c r="DC547" s="225"/>
      <c r="DD547" s="225"/>
      <c r="DE547" s="225"/>
    </row>
    <row r="548" spans="38:109" hidden="1">
      <c r="AL548" s="219" t="str">
        <f t="shared" si="17"/>
        <v/>
      </c>
      <c r="AM548" s="219" t="str">
        <f t="shared" si="16"/>
        <v/>
      </c>
      <c r="AN548"/>
      <c r="AO548" s="213"/>
      <c r="AP548" s="206">
        <v>546</v>
      </c>
      <c r="AQ548" s="214"/>
      <c r="AR548" s="214"/>
      <c r="AS548" s="214"/>
      <c r="AT548" s="214"/>
      <c r="AU548" s="214"/>
      <c r="AV548" s="214"/>
      <c r="AW548" s="214"/>
      <c r="AX548" s="214"/>
      <c r="AY548" s="214"/>
      <c r="AZ548" s="214"/>
      <c r="BA548" s="214"/>
      <c r="BB548" s="214"/>
      <c r="BC548" s="214"/>
      <c r="BD548" s="214"/>
      <c r="BE548" s="214"/>
      <c r="BF548" s="214"/>
      <c r="BG548" s="214"/>
      <c r="BH548" s="214"/>
      <c r="BI548" s="214"/>
      <c r="BJ548" s="210" t="s">
        <v>6033</v>
      </c>
      <c r="BK548" s="214"/>
      <c r="BL548" s="214"/>
      <c r="BM548" s="214"/>
      <c r="BN548" s="214"/>
      <c r="BO548" s="214"/>
      <c r="BP548" s="214"/>
      <c r="BQ548" s="214"/>
      <c r="BR548" s="214"/>
      <c r="BS548" s="214"/>
      <c r="BT548" s="214"/>
      <c r="BU548" s="214"/>
      <c r="BV548" s="214"/>
      <c r="BW548" s="213"/>
      <c r="BX548" s="213"/>
      <c r="BY548" s="213"/>
      <c r="BZ548" s="225"/>
      <c r="CA548" s="225"/>
      <c r="CB548" s="225"/>
      <c r="CC548" s="225"/>
      <c r="CD548" s="225"/>
      <c r="CE548" s="225"/>
      <c r="CF548" s="225"/>
      <c r="CG548" s="225"/>
      <c r="CH548" s="225"/>
      <c r="CI548" s="225"/>
      <c r="CJ548" s="225"/>
      <c r="CK548" s="225"/>
      <c r="CL548" s="225"/>
      <c r="CM548" s="225"/>
      <c r="CN548" s="225"/>
      <c r="CO548" s="225"/>
      <c r="CP548" s="225"/>
      <c r="CQ548" s="225"/>
      <c r="CR548" s="225"/>
      <c r="CS548" s="221" t="s">
        <v>6034</v>
      </c>
      <c r="CT548" s="225"/>
      <c r="CU548" s="225"/>
      <c r="CV548" s="225"/>
      <c r="CW548" s="225"/>
      <c r="CX548" s="225"/>
      <c r="CY548" s="225"/>
      <c r="CZ548" s="225"/>
      <c r="DA548" s="225"/>
      <c r="DB548" s="225"/>
      <c r="DC548" s="225"/>
      <c r="DD548" s="225"/>
      <c r="DE548" s="225"/>
    </row>
    <row r="549" spans="38:109" hidden="1">
      <c r="AL549" s="219" t="str">
        <f t="shared" si="17"/>
        <v/>
      </c>
      <c r="AM549" s="219" t="str">
        <f t="shared" si="16"/>
        <v/>
      </c>
      <c r="AN549"/>
      <c r="AO549" s="213"/>
      <c r="AP549" s="206">
        <v>547</v>
      </c>
      <c r="AQ549" s="214"/>
      <c r="AR549" s="214"/>
      <c r="AS549" s="214"/>
      <c r="AT549" s="214"/>
      <c r="AU549" s="214"/>
      <c r="AV549" s="214"/>
      <c r="AW549" s="214"/>
      <c r="AX549" s="214"/>
      <c r="AY549" s="214"/>
      <c r="AZ549" s="214"/>
      <c r="BA549" s="214"/>
      <c r="BB549" s="214"/>
      <c r="BC549" s="214"/>
      <c r="BD549" s="214"/>
      <c r="BE549" s="214"/>
      <c r="BF549" s="214"/>
      <c r="BG549" s="214"/>
      <c r="BH549" s="214"/>
      <c r="BI549" s="214"/>
      <c r="BJ549" s="210" t="s">
        <v>6035</v>
      </c>
      <c r="BK549" s="214"/>
      <c r="BL549" s="214"/>
      <c r="BM549" s="214"/>
      <c r="BN549" s="214"/>
      <c r="BO549" s="214"/>
      <c r="BP549" s="214"/>
      <c r="BQ549" s="214"/>
      <c r="BR549" s="214"/>
      <c r="BS549" s="214"/>
      <c r="BT549" s="214"/>
      <c r="BU549" s="214"/>
      <c r="BV549" s="214"/>
      <c r="BW549" s="213"/>
      <c r="BX549" s="213"/>
      <c r="BY549" s="213"/>
      <c r="BZ549" s="225"/>
      <c r="CA549" s="225"/>
      <c r="CB549" s="225"/>
      <c r="CC549" s="225"/>
      <c r="CD549" s="225"/>
      <c r="CE549" s="225"/>
      <c r="CF549" s="225"/>
      <c r="CG549" s="225"/>
      <c r="CH549" s="225"/>
      <c r="CI549" s="225"/>
      <c r="CJ549" s="225"/>
      <c r="CK549" s="225"/>
      <c r="CL549" s="225"/>
      <c r="CM549" s="225"/>
      <c r="CN549" s="225"/>
      <c r="CO549" s="225"/>
      <c r="CP549" s="225"/>
      <c r="CQ549" s="225"/>
      <c r="CR549" s="225"/>
      <c r="CS549" s="221" t="s">
        <v>6036</v>
      </c>
      <c r="CT549" s="225"/>
      <c r="CU549" s="225"/>
      <c r="CV549" s="225"/>
      <c r="CW549" s="225"/>
      <c r="CX549" s="225"/>
      <c r="CY549" s="225"/>
      <c r="CZ549" s="225"/>
      <c r="DA549" s="225"/>
      <c r="DB549" s="225"/>
      <c r="DC549" s="225"/>
      <c r="DD549" s="225"/>
      <c r="DE549" s="225"/>
    </row>
    <row r="550" spans="38:109" hidden="1">
      <c r="AL550" s="219" t="str">
        <f t="shared" si="17"/>
        <v/>
      </c>
      <c r="AM550" s="219" t="str">
        <f t="shared" si="16"/>
        <v/>
      </c>
      <c r="AN550"/>
      <c r="AO550" s="213"/>
      <c r="AP550" s="206">
        <v>548</v>
      </c>
      <c r="AQ550" s="214"/>
      <c r="AR550" s="214"/>
      <c r="AS550" s="214"/>
      <c r="AT550" s="214"/>
      <c r="AU550" s="214"/>
      <c r="AV550" s="214"/>
      <c r="AW550" s="214"/>
      <c r="AX550" s="214"/>
      <c r="AY550" s="214"/>
      <c r="AZ550" s="214"/>
      <c r="BA550" s="214"/>
      <c r="BB550" s="214"/>
      <c r="BC550" s="214"/>
      <c r="BD550" s="214"/>
      <c r="BE550" s="214"/>
      <c r="BF550" s="214"/>
      <c r="BG550" s="214"/>
      <c r="BH550" s="214"/>
      <c r="BI550" s="214"/>
      <c r="BJ550" s="210" t="s">
        <v>6037</v>
      </c>
      <c r="BK550" s="214"/>
      <c r="BL550" s="214"/>
      <c r="BM550" s="214"/>
      <c r="BN550" s="214"/>
      <c r="BO550" s="214"/>
      <c r="BP550" s="214"/>
      <c r="BQ550" s="214"/>
      <c r="BR550" s="214"/>
      <c r="BS550" s="214"/>
      <c r="BT550" s="214"/>
      <c r="BU550" s="214"/>
      <c r="BV550" s="214"/>
      <c r="BW550" s="213"/>
      <c r="BX550" s="213"/>
      <c r="BY550" s="213"/>
      <c r="BZ550" s="225"/>
      <c r="CA550" s="225"/>
      <c r="CB550" s="225"/>
      <c r="CC550" s="225"/>
      <c r="CD550" s="225"/>
      <c r="CE550" s="225"/>
      <c r="CF550" s="225"/>
      <c r="CG550" s="225"/>
      <c r="CH550" s="225"/>
      <c r="CI550" s="225"/>
      <c r="CJ550" s="225"/>
      <c r="CK550" s="225"/>
      <c r="CL550" s="225"/>
      <c r="CM550" s="225"/>
      <c r="CN550" s="225"/>
      <c r="CO550" s="225"/>
      <c r="CP550" s="225"/>
      <c r="CQ550" s="225"/>
      <c r="CR550" s="225"/>
      <c r="CS550" s="221" t="s">
        <v>6038</v>
      </c>
      <c r="CT550" s="225"/>
      <c r="CU550" s="225"/>
      <c r="CV550" s="225"/>
      <c r="CW550" s="225"/>
      <c r="CX550" s="225"/>
      <c r="CY550" s="225"/>
      <c r="CZ550" s="225"/>
      <c r="DA550" s="225"/>
      <c r="DB550" s="225"/>
      <c r="DC550" s="225"/>
      <c r="DD550" s="225"/>
      <c r="DE550" s="225"/>
    </row>
    <row r="551" spans="38:109" hidden="1">
      <c r="AL551" s="219" t="str">
        <f t="shared" si="17"/>
        <v/>
      </c>
      <c r="AM551" s="219" t="str">
        <f t="shared" si="16"/>
        <v/>
      </c>
      <c r="AN551"/>
      <c r="AO551" s="213"/>
      <c r="AP551" s="206">
        <v>549</v>
      </c>
      <c r="AQ551" s="214"/>
      <c r="AR551" s="214"/>
      <c r="AS551" s="214"/>
      <c r="AT551" s="214"/>
      <c r="AU551" s="214"/>
      <c r="AV551" s="214"/>
      <c r="AW551" s="214"/>
      <c r="AX551" s="214"/>
      <c r="AY551" s="214"/>
      <c r="AZ551" s="214"/>
      <c r="BA551" s="214"/>
      <c r="BB551" s="214"/>
      <c r="BC551" s="214"/>
      <c r="BD551" s="214"/>
      <c r="BE551" s="214"/>
      <c r="BF551" s="214"/>
      <c r="BG551" s="214"/>
      <c r="BH551" s="214"/>
      <c r="BI551" s="214"/>
      <c r="BJ551" s="210" t="s">
        <v>6039</v>
      </c>
      <c r="BK551" s="214"/>
      <c r="BL551" s="214"/>
      <c r="BM551" s="214"/>
      <c r="BN551" s="214"/>
      <c r="BO551" s="214"/>
      <c r="BP551" s="214"/>
      <c r="BQ551" s="214"/>
      <c r="BR551" s="214"/>
      <c r="BS551" s="214"/>
      <c r="BT551" s="214"/>
      <c r="BU551" s="214"/>
      <c r="BV551" s="214"/>
      <c r="BW551" s="213"/>
      <c r="BX551" s="213"/>
      <c r="BY551" s="213"/>
      <c r="BZ551" s="225"/>
      <c r="CA551" s="225"/>
      <c r="CB551" s="225"/>
      <c r="CC551" s="225"/>
      <c r="CD551" s="225"/>
      <c r="CE551" s="225"/>
      <c r="CF551" s="225"/>
      <c r="CG551" s="225"/>
      <c r="CH551" s="225"/>
      <c r="CI551" s="225"/>
      <c r="CJ551" s="225"/>
      <c r="CK551" s="225"/>
      <c r="CL551" s="225"/>
      <c r="CM551" s="225"/>
      <c r="CN551" s="225"/>
      <c r="CO551" s="225"/>
      <c r="CP551" s="225"/>
      <c r="CQ551" s="225"/>
      <c r="CR551" s="225"/>
      <c r="CS551" s="221" t="s">
        <v>6040</v>
      </c>
      <c r="CT551" s="225"/>
      <c r="CU551" s="225"/>
      <c r="CV551" s="225"/>
      <c r="CW551" s="225"/>
      <c r="CX551" s="225"/>
      <c r="CY551" s="225"/>
      <c r="CZ551" s="225"/>
      <c r="DA551" s="225"/>
      <c r="DB551" s="225"/>
      <c r="DC551" s="225"/>
      <c r="DD551" s="225"/>
      <c r="DE551" s="225"/>
    </row>
    <row r="552" spans="38:109" hidden="1">
      <c r="AL552" s="219" t="str">
        <f t="shared" si="17"/>
        <v/>
      </c>
      <c r="AM552" s="219" t="str">
        <f t="shared" si="16"/>
        <v/>
      </c>
      <c r="AN552"/>
      <c r="AO552" s="213"/>
      <c r="AP552" s="206">
        <v>550</v>
      </c>
      <c r="AQ552" s="214"/>
      <c r="AR552" s="214"/>
      <c r="AS552" s="214"/>
      <c r="AT552" s="214"/>
      <c r="AU552" s="214"/>
      <c r="AV552" s="214"/>
      <c r="AW552" s="214"/>
      <c r="AX552" s="214"/>
      <c r="AY552" s="214"/>
      <c r="AZ552" s="214"/>
      <c r="BA552" s="214"/>
      <c r="BB552" s="214"/>
      <c r="BC552" s="214"/>
      <c r="BD552" s="214"/>
      <c r="BE552" s="214"/>
      <c r="BF552" s="214"/>
      <c r="BG552" s="214"/>
      <c r="BH552" s="214"/>
      <c r="BI552" s="214"/>
      <c r="BJ552" s="210" t="s">
        <v>6041</v>
      </c>
      <c r="BK552" s="214"/>
      <c r="BL552" s="214"/>
      <c r="BM552" s="214"/>
      <c r="BN552" s="214"/>
      <c r="BO552" s="214"/>
      <c r="BP552" s="214"/>
      <c r="BQ552" s="214"/>
      <c r="BR552" s="214"/>
      <c r="BS552" s="214"/>
      <c r="BT552" s="214"/>
      <c r="BU552" s="214"/>
      <c r="BV552" s="214"/>
      <c r="BW552" s="213"/>
      <c r="BX552" s="213"/>
      <c r="BY552" s="213"/>
      <c r="BZ552" s="225"/>
      <c r="CA552" s="225"/>
      <c r="CB552" s="225"/>
      <c r="CC552" s="225"/>
      <c r="CD552" s="225"/>
      <c r="CE552" s="225"/>
      <c r="CF552" s="225"/>
      <c r="CG552" s="225"/>
      <c r="CH552" s="225"/>
      <c r="CI552" s="225"/>
      <c r="CJ552" s="225"/>
      <c r="CK552" s="225"/>
      <c r="CL552" s="225"/>
      <c r="CM552" s="225"/>
      <c r="CN552" s="225"/>
      <c r="CO552" s="225"/>
      <c r="CP552" s="225"/>
      <c r="CQ552" s="225"/>
      <c r="CR552" s="225"/>
      <c r="CS552" s="221" t="s">
        <v>6042</v>
      </c>
      <c r="CT552" s="225"/>
      <c r="CU552" s="225"/>
      <c r="CV552" s="225"/>
      <c r="CW552" s="225"/>
      <c r="CX552" s="225"/>
      <c r="CY552" s="225"/>
      <c r="CZ552" s="225"/>
      <c r="DA552" s="225"/>
      <c r="DB552" s="225"/>
      <c r="DC552" s="225"/>
      <c r="DD552" s="225"/>
      <c r="DE552" s="225"/>
    </row>
    <row r="553" spans="38:109" hidden="1">
      <c r="AL553" s="219" t="str">
        <f t="shared" si="17"/>
        <v/>
      </c>
      <c r="AM553" s="219" t="str">
        <f t="shared" si="16"/>
        <v/>
      </c>
      <c r="AN553"/>
      <c r="AO553" s="213"/>
      <c r="AP553" s="206">
        <v>551</v>
      </c>
      <c r="AQ553" s="214"/>
      <c r="AR553" s="214"/>
      <c r="AS553" s="214"/>
      <c r="AT553" s="214"/>
      <c r="AU553" s="214"/>
      <c r="AV553" s="214"/>
      <c r="AW553" s="214"/>
      <c r="AX553" s="214"/>
      <c r="AY553" s="214"/>
      <c r="AZ553" s="214"/>
      <c r="BA553" s="214"/>
      <c r="BB553" s="214"/>
      <c r="BC553" s="214"/>
      <c r="BD553" s="214"/>
      <c r="BE553" s="214"/>
      <c r="BF553" s="214"/>
      <c r="BG553" s="214"/>
      <c r="BH553" s="214"/>
      <c r="BI553" s="214"/>
      <c r="BJ553" s="210" t="s">
        <v>6043</v>
      </c>
      <c r="BK553" s="214"/>
      <c r="BL553" s="214"/>
      <c r="BM553" s="214"/>
      <c r="BN553" s="214"/>
      <c r="BO553" s="214"/>
      <c r="BP553" s="214"/>
      <c r="BQ553" s="214"/>
      <c r="BR553" s="214"/>
      <c r="BS553" s="214"/>
      <c r="BT553" s="214"/>
      <c r="BU553" s="214"/>
      <c r="BV553" s="214"/>
      <c r="BW553" s="213"/>
      <c r="BX553" s="213"/>
      <c r="BY553" s="213"/>
      <c r="BZ553" s="225"/>
      <c r="CA553" s="225"/>
      <c r="CB553" s="225"/>
      <c r="CC553" s="225"/>
      <c r="CD553" s="225"/>
      <c r="CE553" s="225"/>
      <c r="CF553" s="225"/>
      <c r="CG553" s="225"/>
      <c r="CH553" s="225"/>
      <c r="CI553" s="225"/>
      <c r="CJ553" s="225"/>
      <c r="CK553" s="225"/>
      <c r="CL553" s="225"/>
      <c r="CM553" s="225"/>
      <c r="CN553" s="225"/>
      <c r="CO553" s="225"/>
      <c r="CP553" s="225"/>
      <c r="CQ553" s="225"/>
      <c r="CR553" s="225"/>
      <c r="CS553" s="221" t="s">
        <v>6044</v>
      </c>
      <c r="CT553" s="225"/>
      <c r="CU553" s="225"/>
      <c r="CV553" s="225"/>
      <c r="CW553" s="225"/>
      <c r="CX553" s="225"/>
      <c r="CY553" s="225"/>
      <c r="CZ553" s="225"/>
      <c r="DA553" s="225"/>
      <c r="DB553" s="225"/>
      <c r="DC553" s="225"/>
      <c r="DD553" s="225"/>
      <c r="DE553" s="225"/>
    </row>
    <row r="554" spans="38:109" hidden="1">
      <c r="AL554" s="219" t="str">
        <f t="shared" si="17"/>
        <v/>
      </c>
      <c r="AM554" s="219" t="str">
        <f t="shared" si="16"/>
        <v/>
      </c>
      <c r="AN554"/>
      <c r="AO554" s="213"/>
      <c r="AP554" s="206">
        <v>552</v>
      </c>
      <c r="AQ554" s="214"/>
      <c r="AR554" s="214"/>
      <c r="AS554" s="214"/>
      <c r="AT554" s="214"/>
      <c r="AU554" s="214"/>
      <c r="AV554" s="214"/>
      <c r="AW554" s="214"/>
      <c r="AX554" s="214"/>
      <c r="AY554" s="214"/>
      <c r="AZ554" s="214"/>
      <c r="BA554" s="214"/>
      <c r="BB554" s="214"/>
      <c r="BC554" s="214"/>
      <c r="BD554" s="214"/>
      <c r="BE554" s="214"/>
      <c r="BF554" s="214"/>
      <c r="BG554" s="214"/>
      <c r="BH554" s="214"/>
      <c r="BI554" s="214"/>
      <c r="BJ554" s="210" t="s">
        <v>6045</v>
      </c>
      <c r="BK554" s="214"/>
      <c r="BL554" s="214"/>
      <c r="BM554" s="214"/>
      <c r="BN554" s="214"/>
      <c r="BO554" s="214"/>
      <c r="BP554" s="214"/>
      <c r="BQ554" s="214"/>
      <c r="BR554" s="214"/>
      <c r="BS554" s="214"/>
      <c r="BT554" s="214"/>
      <c r="BU554" s="214"/>
      <c r="BV554" s="214"/>
      <c r="BW554" s="213"/>
      <c r="BX554" s="213"/>
      <c r="BY554" s="213"/>
      <c r="BZ554" s="225"/>
      <c r="CA554" s="225"/>
      <c r="CB554" s="225"/>
      <c r="CC554" s="225"/>
      <c r="CD554" s="225"/>
      <c r="CE554" s="225"/>
      <c r="CF554" s="225"/>
      <c r="CG554" s="225"/>
      <c r="CH554" s="225"/>
      <c r="CI554" s="225"/>
      <c r="CJ554" s="225"/>
      <c r="CK554" s="225"/>
      <c r="CL554" s="225"/>
      <c r="CM554" s="225"/>
      <c r="CN554" s="225"/>
      <c r="CO554" s="225"/>
      <c r="CP554" s="225"/>
      <c r="CQ554" s="225"/>
      <c r="CR554" s="225"/>
      <c r="CS554" s="221" t="s">
        <v>6046</v>
      </c>
      <c r="CT554" s="225"/>
      <c r="CU554" s="225"/>
      <c r="CV554" s="225"/>
      <c r="CW554" s="225"/>
      <c r="CX554" s="225"/>
      <c r="CY554" s="225"/>
      <c r="CZ554" s="225"/>
      <c r="DA554" s="225"/>
      <c r="DB554" s="225"/>
      <c r="DC554" s="225"/>
      <c r="DD554" s="225"/>
      <c r="DE554" s="225"/>
    </row>
    <row r="555" spans="38:109" hidden="1">
      <c r="AL555" s="219" t="str">
        <f t="shared" si="17"/>
        <v/>
      </c>
      <c r="AM555" s="219" t="str">
        <f t="shared" si="16"/>
        <v/>
      </c>
      <c r="AN555"/>
      <c r="AO555" s="213"/>
      <c r="AP555" s="206">
        <v>553</v>
      </c>
      <c r="AQ555" s="214"/>
      <c r="AR555" s="214"/>
      <c r="AS555" s="214"/>
      <c r="AT555" s="214"/>
      <c r="AU555" s="214"/>
      <c r="AV555" s="214"/>
      <c r="AW555" s="214"/>
      <c r="AX555" s="214"/>
      <c r="AY555" s="214"/>
      <c r="AZ555" s="214"/>
      <c r="BA555" s="214"/>
      <c r="BB555" s="214"/>
      <c r="BC555" s="214"/>
      <c r="BD555" s="214"/>
      <c r="BE555" s="214"/>
      <c r="BF555" s="214"/>
      <c r="BG555" s="214"/>
      <c r="BH555" s="214"/>
      <c r="BI555" s="214"/>
      <c r="BJ555" s="210" t="s">
        <v>6047</v>
      </c>
      <c r="BK555" s="214"/>
      <c r="BL555" s="214"/>
      <c r="BM555" s="214"/>
      <c r="BN555" s="214"/>
      <c r="BO555" s="214"/>
      <c r="BP555" s="214"/>
      <c r="BQ555" s="214"/>
      <c r="BR555" s="214"/>
      <c r="BS555" s="214"/>
      <c r="BT555" s="214"/>
      <c r="BU555" s="214"/>
      <c r="BV555" s="214"/>
      <c r="BW555" s="213"/>
      <c r="BX555" s="213"/>
      <c r="BY555" s="213"/>
      <c r="BZ555" s="225"/>
      <c r="CA555" s="225"/>
      <c r="CB555" s="225"/>
      <c r="CC555" s="225"/>
      <c r="CD555" s="225"/>
      <c r="CE555" s="225"/>
      <c r="CF555" s="225"/>
      <c r="CG555" s="225"/>
      <c r="CH555" s="225"/>
      <c r="CI555" s="225"/>
      <c r="CJ555" s="225"/>
      <c r="CK555" s="225"/>
      <c r="CL555" s="225"/>
      <c r="CM555" s="225"/>
      <c r="CN555" s="225"/>
      <c r="CO555" s="225"/>
      <c r="CP555" s="225"/>
      <c r="CQ555" s="225"/>
      <c r="CR555" s="225"/>
      <c r="CS555" s="221" t="s">
        <v>6048</v>
      </c>
      <c r="CT555" s="225"/>
      <c r="CU555" s="225"/>
      <c r="CV555" s="225"/>
      <c r="CW555" s="225"/>
      <c r="CX555" s="225"/>
      <c r="CY555" s="225"/>
      <c r="CZ555" s="225"/>
      <c r="DA555" s="225"/>
      <c r="DB555" s="225"/>
      <c r="DC555" s="225"/>
      <c r="DD555" s="225"/>
      <c r="DE555" s="225"/>
    </row>
    <row r="556" spans="38:109" hidden="1">
      <c r="AL556" s="219" t="str">
        <f t="shared" si="17"/>
        <v/>
      </c>
      <c r="AM556" s="219" t="str">
        <f t="shared" si="16"/>
        <v/>
      </c>
      <c r="AN556"/>
      <c r="AO556" s="213"/>
      <c r="AP556" s="206">
        <v>554</v>
      </c>
      <c r="AQ556" s="214"/>
      <c r="AR556" s="214"/>
      <c r="AS556" s="214"/>
      <c r="AT556" s="214"/>
      <c r="AU556" s="214"/>
      <c r="AV556" s="214"/>
      <c r="AW556" s="214"/>
      <c r="AX556" s="214"/>
      <c r="AY556" s="214"/>
      <c r="AZ556" s="214"/>
      <c r="BA556" s="214"/>
      <c r="BB556" s="214"/>
      <c r="BC556" s="214"/>
      <c r="BD556" s="214"/>
      <c r="BE556" s="214"/>
      <c r="BF556" s="214"/>
      <c r="BG556" s="214"/>
      <c r="BH556" s="214"/>
      <c r="BI556" s="214"/>
      <c r="BJ556" s="210" t="s">
        <v>6049</v>
      </c>
      <c r="BK556" s="214"/>
      <c r="BL556" s="214"/>
      <c r="BM556" s="214"/>
      <c r="BN556" s="214"/>
      <c r="BO556" s="214"/>
      <c r="BP556" s="214"/>
      <c r="BQ556" s="214"/>
      <c r="BR556" s="214"/>
      <c r="BS556" s="214"/>
      <c r="BT556" s="214"/>
      <c r="BU556" s="214"/>
      <c r="BV556" s="214"/>
      <c r="BW556" s="213"/>
      <c r="BX556" s="213"/>
      <c r="BY556" s="213"/>
      <c r="BZ556" s="225"/>
      <c r="CA556" s="225"/>
      <c r="CB556" s="225"/>
      <c r="CC556" s="225"/>
      <c r="CD556" s="225"/>
      <c r="CE556" s="225"/>
      <c r="CF556" s="225"/>
      <c r="CG556" s="225"/>
      <c r="CH556" s="225"/>
      <c r="CI556" s="225"/>
      <c r="CJ556" s="225"/>
      <c r="CK556" s="225"/>
      <c r="CL556" s="225"/>
      <c r="CM556" s="225"/>
      <c r="CN556" s="225"/>
      <c r="CO556" s="225"/>
      <c r="CP556" s="225"/>
      <c r="CQ556" s="225"/>
      <c r="CR556" s="225"/>
      <c r="CS556" s="221" t="s">
        <v>6050</v>
      </c>
      <c r="CT556" s="225"/>
      <c r="CU556" s="225"/>
      <c r="CV556" s="225"/>
      <c r="CW556" s="225"/>
      <c r="CX556" s="225"/>
      <c r="CY556" s="225"/>
      <c r="CZ556" s="225"/>
      <c r="DA556" s="225"/>
      <c r="DB556" s="225"/>
      <c r="DC556" s="225"/>
      <c r="DD556" s="225"/>
      <c r="DE556" s="225"/>
    </row>
    <row r="557" spans="38:109" hidden="1">
      <c r="AL557" s="219" t="str">
        <f t="shared" si="17"/>
        <v/>
      </c>
      <c r="AM557" s="219" t="str">
        <f t="shared" si="16"/>
        <v/>
      </c>
      <c r="AN557"/>
      <c r="AO557" s="213"/>
      <c r="AP557" s="206">
        <v>555</v>
      </c>
      <c r="AQ557" s="214"/>
      <c r="AR557" s="214"/>
      <c r="AS557" s="214"/>
      <c r="AT557" s="214"/>
      <c r="AU557" s="214"/>
      <c r="AV557" s="214"/>
      <c r="AW557" s="214"/>
      <c r="AX557" s="214"/>
      <c r="AY557" s="214"/>
      <c r="AZ557" s="214"/>
      <c r="BA557" s="214"/>
      <c r="BB557" s="214"/>
      <c r="BC557" s="214"/>
      <c r="BD557" s="214"/>
      <c r="BE557" s="214"/>
      <c r="BF557" s="214"/>
      <c r="BG557" s="214"/>
      <c r="BH557" s="214"/>
      <c r="BI557" s="214"/>
      <c r="BJ557" s="210" t="s">
        <v>6051</v>
      </c>
      <c r="BK557" s="214"/>
      <c r="BL557" s="214"/>
      <c r="BM557" s="214"/>
      <c r="BN557" s="214"/>
      <c r="BO557" s="214"/>
      <c r="BP557" s="214"/>
      <c r="BQ557" s="214"/>
      <c r="BR557" s="214"/>
      <c r="BS557" s="214"/>
      <c r="BT557" s="214"/>
      <c r="BU557" s="214"/>
      <c r="BV557" s="214"/>
      <c r="BW557" s="213"/>
      <c r="BX557" s="213"/>
      <c r="BY557" s="213"/>
      <c r="BZ557" s="225"/>
      <c r="CA557" s="225"/>
      <c r="CB557" s="225"/>
      <c r="CC557" s="225"/>
      <c r="CD557" s="225"/>
      <c r="CE557" s="225"/>
      <c r="CF557" s="225"/>
      <c r="CG557" s="225"/>
      <c r="CH557" s="225"/>
      <c r="CI557" s="225"/>
      <c r="CJ557" s="225"/>
      <c r="CK557" s="225"/>
      <c r="CL557" s="225"/>
      <c r="CM557" s="225"/>
      <c r="CN557" s="225"/>
      <c r="CO557" s="225"/>
      <c r="CP557" s="225"/>
      <c r="CQ557" s="225"/>
      <c r="CR557" s="225"/>
      <c r="CS557" s="221" t="s">
        <v>6052</v>
      </c>
      <c r="CT557" s="225"/>
      <c r="CU557" s="225"/>
      <c r="CV557" s="225"/>
      <c r="CW557" s="225"/>
      <c r="CX557" s="225"/>
      <c r="CY557" s="225"/>
      <c r="CZ557" s="225"/>
      <c r="DA557" s="225"/>
      <c r="DB557" s="225"/>
      <c r="DC557" s="225"/>
      <c r="DD557" s="225"/>
      <c r="DE557" s="225"/>
    </row>
    <row r="558" spans="38:109" hidden="1">
      <c r="AL558" s="219" t="str">
        <f t="shared" si="17"/>
        <v/>
      </c>
      <c r="AM558" s="219" t="str">
        <f t="shared" si="16"/>
        <v/>
      </c>
      <c r="AN558"/>
      <c r="AO558" s="213"/>
      <c r="AP558" s="206">
        <v>556</v>
      </c>
      <c r="AQ558" s="214"/>
      <c r="AR558" s="214"/>
      <c r="AS558" s="214"/>
      <c r="AT558" s="214"/>
      <c r="AU558" s="214"/>
      <c r="AV558" s="214"/>
      <c r="AW558" s="214"/>
      <c r="AX558" s="214"/>
      <c r="AY558" s="214"/>
      <c r="AZ558" s="214"/>
      <c r="BA558" s="214"/>
      <c r="BB558" s="214"/>
      <c r="BC558" s="214"/>
      <c r="BD558" s="214"/>
      <c r="BE558" s="214"/>
      <c r="BF558" s="214"/>
      <c r="BG558" s="214"/>
      <c r="BH558" s="214"/>
      <c r="BI558" s="214"/>
      <c r="BJ558" s="210" t="s">
        <v>6053</v>
      </c>
      <c r="BK558" s="214"/>
      <c r="BL558" s="214"/>
      <c r="BM558" s="214"/>
      <c r="BN558" s="214"/>
      <c r="BO558" s="214"/>
      <c r="BP558" s="214"/>
      <c r="BQ558" s="214"/>
      <c r="BR558" s="214"/>
      <c r="BS558" s="214"/>
      <c r="BT558" s="214"/>
      <c r="BU558" s="214"/>
      <c r="BV558" s="214"/>
      <c r="BW558" s="213"/>
      <c r="BX558" s="213"/>
      <c r="BY558" s="213"/>
      <c r="BZ558" s="225"/>
      <c r="CA558" s="225"/>
      <c r="CB558" s="225"/>
      <c r="CC558" s="225"/>
      <c r="CD558" s="225"/>
      <c r="CE558" s="225"/>
      <c r="CF558" s="225"/>
      <c r="CG558" s="225"/>
      <c r="CH558" s="225"/>
      <c r="CI558" s="225"/>
      <c r="CJ558" s="225"/>
      <c r="CK558" s="225"/>
      <c r="CL558" s="225"/>
      <c r="CM558" s="225"/>
      <c r="CN558" s="225"/>
      <c r="CO558" s="225"/>
      <c r="CP558" s="225"/>
      <c r="CQ558" s="225"/>
      <c r="CR558" s="225"/>
      <c r="CS558" s="221" t="s">
        <v>6054</v>
      </c>
      <c r="CT558" s="225"/>
      <c r="CU558" s="225"/>
      <c r="CV558" s="225"/>
      <c r="CW558" s="225"/>
      <c r="CX558" s="225"/>
      <c r="CY558" s="225"/>
      <c r="CZ558" s="225"/>
      <c r="DA558" s="225"/>
      <c r="DB558" s="225"/>
      <c r="DC558" s="225"/>
      <c r="DD558" s="225"/>
      <c r="DE558" s="225"/>
    </row>
    <row r="559" spans="38:109" hidden="1">
      <c r="AL559" s="219" t="str">
        <f t="shared" si="17"/>
        <v/>
      </c>
      <c r="AM559" s="219" t="str">
        <f t="shared" si="16"/>
        <v/>
      </c>
      <c r="AN559"/>
      <c r="AO559" s="213"/>
      <c r="AP559" s="206">
        <v>557</v>
      </c>
      <c r="AQ559" s="214"/>
      <c r="AR559" s="214"/>
      <c r="AS559" s="214"/>
      <c r="AT559" s="214"/>
      <c r="AU559" s="214"/>
      <c r="AV559" s="214"/>
      <c r="AW559" s="214"/>
      <c r="AX559" s="214"/>
      <c r="AY559" s="214"/>
      <c r="AZ559" s="214"/>
      <c r="BA559" s="214"/>
      <c r="BB559" s="214"/>
      <c r="BC559" s="214"/>
      <c r="BD559" s="214"/>
      <c r="BE559" s="214"/>
      <c r="BF559" s="214"/>
      <c r="BG559" s="214"/>
      <c r="BH559" s="214"/>
      <c r="BI559" s="214"/>
      <c r="BJ559" s="210" t="s">
        <v>6055</v>
      </c>
      <c r="BK559" s="214"/>
      <c r="BL559" s="214"/>
      <c r="BM559" s="214"/>
      <c r="BN559" s="214"/>
      <c r="BO559" s="214"/>
      <c r="BP559" s="214"/>
      <c r="BQ559" s="214"/>
      <c r="BR559" s="214"/>
      <c r="BS559" s="214"/>
      <c r="BT559" s="214"/>
      <c r="BU559" s="214"/>
      <c r="BV559" s="214"/>
      <c r="BW559" s="213"/>
      <c r="BX559" s="213"/>
      <c r="BY559" s="213"/>
      <c r="BZ559" s="225"/>
      <c r="CA559" s="225"/>
      <c r="CB559" s="225"/>
      <c r="CC559" s="225"/>
      <c r="CD559" s="225"/>
      <c r="CE559" s="225"/>
      <c r="CF559" s="225"/>
      <c r="CG559" s="225"/>
      <c r="CH559" s="225"/>
      <c r="CI559" s="225"/>
      <c r="CJ559" s="225"/>
      <c r="CK559" s="225"/>
      <c r="CL559" s="225"/>
      <c r="CM559" s="225"/>
      <c r="CN559" s="225"/>
      <c r="CO559" s="225"/>
      <c r="CP559" s="225"/>
      <c r="CQ559" s="225"/>
      <c r="CR559" s="225"/>
      <c r="CS559" s="221" t="s">
        <v>6056</v>
      </c>
      <c r="CT559" s="225"/>
      <c r="CU559" s="225"/>
      <c r="CV559" s="225"/>
      <c r="CW559" s="225"/>
      <c r="CX559" s="225"/>
      <c r="CY559" s="225"/>
      <c r="CZ559" s="225"/>
      <c r="DA559" s="225"/>
      <c r="DB559" s="225"/>
      <c r="DC559" s="225"/>
      <c r="DD559" s="225"/>
      <c r="DE559" s="225"/>
    </row>
    <row r="560" spans="38:109" hidden="1">
      <c r="AL560" s="219" t="str">
        <f t="shared" si="17"/>
        <v/>
      </c>
      <c r="AM560" s="219" t="str">
        <f t="shared" si="16"/>
        <v/>
      </c>
      <c r="AN560"/>
      <c r="AO560" s="213"/>
      <c r="AP560" s="206">
        <v>558</v>
      </c>
      <c r="AQ560" s="214"/>
      <c r="AR560" s="214"/>
      <c r="AS560" s="214"/>
      <c r="AT560" s="214"/>
      <c r="AU560" s="214"/>
      <c r="AV560" s="214"/>
      <c r="AW560" s="214"/>
      <c r="AX560" s="214"/>
      <c r="AY560" s="214"/>
      <c r="AZ560" s="214"/>
      <c r="BA560" s="214"/>
      <c r="BB560" s="214"/>
      <c r="BC560" s="214"/>
      <c r="BD560" s="214"/>
      <c r="BE560" s="214"/>
      <c r="BF560" s="214"/>
      <c r="BG560" s="214"/>
      <c r="BH560" s="214"/>
      <c r="BI560" s="214"/>
      <c r="BJ560" s="210" t="s">
        <v>6057</v>
      </c>
      <c r="BK560" s="214"/>
      <c r="BL560" s="214"/>
      <c r="BM560" s="214"/>
      <c r="BN560" s="214"/>
      <c r="BO560" s="214"/>
      <c r="BP560" s="214"/>
      <c r="BQ560" s="214"/>
      <c r="BR560" s="214"/>
      <c r="BS560" s="214"/>
      <c r="BT560" s="214"/>
      <c r="BU560" s="214"/>
      <c r="BV560" s="214"/>
      <c r="BW560" s="213"/>
      <c r="BX560" s="213"/>
      <c r="BY560" s="213"/>
      <c r="BZ560" s="225"/>
      <c r="CA560" s="225"/>
      <c r="CB560" s="225"/>
      <c r="CC560" s="225"/>
      <c r="CD560" s="225"/>
      <c r="CE560" s="225"/>
      <c r="CF560" s="225"/>
      <c r="CG560" s="225"/>
      <c r="CH560" s="225"/>
      <c r="CI560" s="225"/>
      <c r="CJ560" s="225"/>
      <c r="CK560" s="225"/>
      <c r="CL560" s="225"/>
      <c r="CM560" s="225"/>
      <c r="CN560" s="225"/>
      <c r="CO560" s="225"/>
      <c r="CP560" s="225"/>
      <c r="CQ560" s="225"/>
      <c r="CR560" s="225"/>
      <c r="CS560" s="221" t="s">
        <v>6058</v>
      </c>
      <c r="CT560" s="225"/>
      <c r="CU560" s="225"/>
      <c r="CV560" s="225"/>
      <c r="CW560" s="225"/>
      <c r="CX560" s="225"/>
      <c r="CY560" s="225"/>
      <c r="CZ560" s="225"/>
      <c r="DA560" s="225"/>
      <c r="DB560" s="225"/>
      <c r="DC560" s="225"/>
      <c r="DD560" s="225"/>
      <c r="DE560" s="225"/>
    </row>
    <row r="561" spans="38:109" hidden="1">
      <c r="AL561" s="219" t="str">
        <f t="shared" si="17"/>
        <v/>
      </c>
      <c r="AM561" s="219" t="str">
        <f t="shared" si="16"/>
        <v/>
      </c>
      <c r="AN561"/>
      <c r="AO561" s="213"/>
      <c r="AP561" s="206">
        <v>559</v>
      </c>
      <c r="AQ561" s="214"/>
      <c r="AR561" s="214"/>
      <c r="AS561" s="214"/>
      <c r="AT561" s="214"/>
      <c r="AU561" s="214"/>
      <c r="AV561" s="214"/>
      <c r="AW561" s="214"/>
      <c r="AX561" s="214"/>
      <c r="AY561" s="214"/>
      <c r="AZ561" s="214"/>
      <c r="BA561" s="214"/>
      <c r="BB561" s="214"/>
      <c r="BC561" s="214"/>
      <c r="BD561" s="214"/>
      <c r="BE561" s="214"/>
      <c r="BF561" s="214"/>
      <c r="BG561" s="214"/>
      <c r="BH561" s="214"/>
      <c r="BI561" s="214"/>
      <c r="BJ561" s="210" t="s">
        <v>6059</v>
      </c>
      <c r="BK561" s="214"/>
      <c r="BL561" s="214"/>
      <c r="BM561" s="214"/>
      <c r="BN561" s="214"/>
      <c r="BO561" s="214"/>
      <c r="BP561" s="214"/>
      <c r="BQ561" s="214"/>
      <c r="BR561" s="214"/>
      <c r="BS561" s="214"/>
      <c r="BT561" s="214"/>
      <c r="BU561" s="214"/>
      <c r="BV561" s="214"/>
      <c r="BW561" s="213"/>
      <c r="BX561" s="213"/>
      <c r="BY561" s="213"/>
      <c r="BZ561" s="225"/>
      <c r="CA561" s="225"/>
      <c r="CB561" s="225"/>
      <c r="CC561" s="225"/>
      <c r="CD561" s="225"/>
      <c r="CE561" s="225"/>
      <c r="CF561" s="225"/>
      <c r="CG561" s="225"/>
      <c r="CH561" s="225"/>
      <c r="CI561" s="225"/>
      <c r="CJ561" s="225"/>
      <c r="CK561" s="225"/>
      <c r="CL561" s="225"/>
      <c r="CM561" s="225"/>
      <c r="CN561" s="225"/>
      <c r="CO561" s="225"/>
      <c r="CP561" s="225"/>
      <c r="CQ561" s="225"/>
      <c r="CR561" s="225"/>
      <c r="CS561" s="221" t="s">
        <v>6060</v>
      </c>
      <c r="CT561" s="225"/>
      <c r="CU561" s="225"/>
      <c r="CV561" s="225"/>
      <c r="CW561" s="225"/>
      <c r="CX561" s="225"/>
      <c r="CY561" s="225"/>
      <c r="CZ561" s="225"/>
      <c r="DA561" s="225"/>
      <c r="DB561" s="225"/>
      <c r="DC561" s="225"/>
      <c r="DD561" s="225"/>
      <c r="DE561" s="225"/>
    </row>
    <row r="562" spans="38:109" hidden="1">
      <c r="AL562" s="219" t="str">
        <f t="shared" si="17"/>
        <v/>
      </c>
      <c r="AM562" s="219" t="str">
        <f t="shared" si="16"/>
        <v/>
      </c>
      <c r="AN562"/>
      <c r="AO562" s="213"/>
      <c r="AP562" s="206">
        <v>560</v>
      </c>
      <c r="AQ562" s="214"/>
      <c r="AR562" s="214"/>
      <c r="AS562" s="214"/>
      <c r="AT562" s="214"/>
      <c r="AU562" s="214"/>
      <c r="AV562" s="214"/>
      <c r="AW562" s="214"/>
      <c r="AX562" s="214"/>
      <c r="AY562" s="214"/>
      <c r="AZ562" s="214"/>
      <c r="BA562" s="214"/>
      <c r="BB562" s="214"/>
      <c r="BC562" s="214"/>
      <c r="BD562" s="214"/>
      <c r="BE562" s="214"/>
      <c r="BF562" s="214"/>
      <c r="BG562" s="214"/>
      <c r="BH562" s="214"/>
      <c r="BI562" s="214"/>
      <c r="BJ562" s="210" t="s">
        <v>6061</v>
      </c>
      <c r="BK562" s="214"/>
      <c r="BL562" s="214"/>
      <c r="BM562" s="214"/>
      <c r="BN562" s="214"/>
      <c r="BO562" s="214"/>
      <c r="BP562" s="214"/>
      <c r="BQ562" s="214"/>
      <c r="BR562" s="214"/>
      <c r="BS562" s="214"/>
      <c r="BT562" s="214"/>
      <c r="BU562" s="214"/>
      <c r="BV562" s="214"/>
      <c r="BW562" s="213"/>
      <c r="BX562" s="213"/>
      <c r="BY562" s="213"/>
      <c r="BZ562" s="225"/>
      <c r="CA562" s="225"/>
      <c r="CB562" s="225"/>
      <c r="CC562" s="225"/>
      <c r="CD562" s="225"/>
      <c r="CE562" s="225"/>
      <c r="CF562" s="225"/>
      <c r="CG562" s="225"/>
      <c r="CH562" s="225"/>
      <c r="CI562" s="225"/>
      <c r="CJ562" s="225"/>
      <c r="CK562" s="225"/>
      <c r="CL562" s="225"/>
      <c r="CM562" s="225"/>
      <c r="CN562" s="225"/>
      <c r="CO562" s="225"/>
      <c r="CP562" s="225"/>
      <c r="CQ562" s="225"/>
      <c r="CR562" s="225"/>
      <c r="CS562" s="221" t="s">
        <v>6062</v>
      </c>
      <c r="CT562" s="225"/>
      <c r="CU562" s="225"/>
      <c r="CV562" s="225"/>
      <c r="CW562" s="225"/>
      <c r="CX562" s="225"/>
      <c r="CY562" s="225"/>
      <c r="CZ562" s="225"/>
      <c r="DA562" s="225"/>
      <c r="DB562" s="225"/>
      <c r="DC562" s="225"/>
      <c r="DD562" s="225"/>
      <c r="DE562" s="225"/>
    </row>
    <row r="563" spans="38:109" hidden="1">
      <c r="AL563" s="219" t="str">
        <f t="shared" si="17"/>
        <v/>
      </c>
      <c r="AM563" s="219" t="str">
        <f t="shared" si="16"/>
        <v/>
      </c>
      <c r="AN563"/>
      <c r="AO563" s="213"/>
      <c r="AP563" s="206">
        <v>561</v>
      </c>
      <c r="AQ563" s="214"/>
      <c r="AR563" s="214"/>
      <c r="AS563" s="214"/>
      <c r="AT563" s="214"/>
      <c r="AU563" s="214"/>
      <c r="AV563" s="214"/>
      <c r="AW563" s="214"/>
      <c r="AX563" s="214"/>
      <c r="AY563" s="214"/>
      <c r="AZ563" s="214"/>
      <c r="BA563" s="214"/>
      <c r="BB563" s="214"/>
      <c r="BC563" s="214"/>
      <c r="BD563" s="214"/>
      <c r="BE563" s="214"/>
      <c r="BF563" s="214"/>
      <c r="BG563" s="214"/>
      <c r="BH563" s="214"/>
      <c r="BI563" s="214"/>
      <c r="BJ563" s="210" t="s">
        <v>6063</v>
      </c>
      <c r="BK563" s="214"/>
      <c r="BL563" s="214"/>
      <c r="BM563" s="214"/>
      <c r="BN563" s="214"/>
      <c r="BO563" s="214"/>
      <c r="BP563" s="214"/>
      <c r="BQ563" s="214"/>
      <c r="BR563" s="214"/>
      <c r="BS563" s="214"/>
      <c r="BT563" s="214"/>
      <c r="BU563" s="214"/>
      <c r="BV563" s="214"/>
      <c r="BW563" s="213"/>
      <c r="BX563" s="213"/>
      <c r="BY563" s="213"/>
      <c r="BZ563" s="225"/>
      <c r="CA563" s="225"/>
      <c r="CB563" s="225"/>
      <c r="CC563" s="225"/>
      <c r="CD563" s="225"/>
      <c r="CE563" s="225"/>
      <c r="CF563" s="225"/>
      <c r="CG563" s="225"/>
      <c r="CH563" s="225"/>
      <c r="CI563" s="225"/>
      <c r="CJ563" s="225"/>
      <c r="CK563" s="225"/>
      <c r="CL563" s="225"/>
      <c r="CM563" s="225"/>
      <c r="CN563" s="225"/>
      <c r="CO563" s="225"/>
      <c r="CP563" s="225"/>
      <c r="CQ563" s="225"/>
      <c r="CR563" s="225"/>
      <c r="CS563" s="221" t="s">
        <v>6064</v>
      </c>
      <c r="CT563" s="225"/>
      <c r="CU563" s="225"/>
      <c r="CV563" s="225"/>
      <c r="CW563" s="225"/>
      <c r="CX563" s="225"/>
      <c r="CY563" s="225"/>
      <c r="CZ563" s="225"/>
      <c r="DA563" s="225"/>
      <c r="DB563" s="225"/>
      <c r="DC563" s="225"/>
      <c r="DD563" s="225"/>
      <c r="DE563" s="225"/>
    </row>
    <row r="564" spans="38:109" hidden="1">
      <c r="AL564" s="219" t="str">
        <f t="shared" si="17"/>
        <v/>
      </c>
      <c r="AM564" s="219" t="str">
        <f t="shared" si="16"/>
        <v/>
      </c>
      <c r="AN564"/>
      <c r="AO564" s="213"/>
      <c r="AP564" s="206">
        <v>562</v>
      </c>
      <c r="AQ564" s="214"/>
      <c r="AR564" s="214"/>
      <c r="AS564" s="214"/>
      <c r="AT564" s="214"/>
      <c r="AU564" s="214"/>
      <c r="AV564" s="214"/>
      <c r="AW564" s="214"/>
      <c r="AX564" s="214"/>
      <c r="AY564" s="214"/>
      <c r="AZ564" s="214"/>
      <c r="BA564" s="214"/>
      <c r="BB564" s="214"/>
      <c r="BC564" s="214"/>
      <c r="BD564" s="214"/>
      <c r="BE564" s="214"/>
      <c r="BF564" s="214"/>
      <c r="BG564" s="214"/>
      <c r="BH564" s="214"/>
      <c r="BI564" s="214"/>
      <c r="BJ564" s="210" t="s">
        <v>6065</v>
      </c>
      <c r="BK564" s="214"/>
      <c r="BL564" s="214"/>
      <c r="BM564" s="214"/>
      <c r="BN564" s="214"/>
      <c r="BO564" s="214"/>
      <c r="BP564" s="214"/>
      <c r="BQ564" s="214"/>
      <c r="BR564" s="214"/>
      <c r="BS564" s="214"/>
      <c r="BT564" s="214"/>
      <c r="BU564" s="214"/>
      <c r="BV564" s="214"/>
      <c r="BW564" s="213"/>
      <c r="BX564" s="213"/>
      <c r="BY564" s="213"/>
      <c r="BZ564" s="225"/>
      <c r="CA564" s="225"/>
      <c r="CB564" s="225"/>
      <c r="CC564" s="225"/>
      <c r="CD564" s="225"/>
      <c r="CE564" s="225"/>
      <c r="CF564" s="225"/>
      <c r="CG564" s="225"/>
      <c r="CH564" s="225"/>
      <c r="CI564" s="225"/>
      <c r="CJ564" s="225"/>
      <c r="CK564" s="225"/>
      <c r="CL564" s="225"/>
      <c r="CM564" s="225"/>
      <c r="CN564" s="225"/>
      <c r="CO564" s="225"/>
      <c r="CP564" s="225"/>
      <c r="CQ564" s="225"/>
      <c r="CR564" s="225"/>
      <c r="CS564" s="221" t="s">
        <v>6066</v>
      </c>
      <c r="CT564" s="225"/>
      <c r="CU564" s="225"/>
      <c r="CV564" s="225"/>
      <c r="CW564" s="225"/>
      <c r="CX564" s="225"/>
      <c r="CY564" s="225"/>
      <c r="CZ564" s="225"/>
      <c r="DA564" s="225"/>
      <c r="DB564" s="225"/>
      <c r="DC564" s="225"/>
      <c r="DD564" s="225"/>
      <c r="DE564" s="225"/>
    </row>
    <row r="565" spans="38:109" hidden="1">
      <c r="AL565" s="219" t="str">
        <f t="shared" si="17"/>
        <v/>
      </c>
      <c r="AM565" s="219" t="str">
        <f t="shared" si="16"/>
        <v/>
      </c>
      <c r="AN565"/>
      <c r="AO565" s="213"/>
      <c r="AP565" s="206">
        <v>563</v>
      </c>
      <c r="AQ565" s="214"/>
      <c r="AR565" s="214"/>
      <c r="AS565" s="214"/>
      <c r="AT565" s="214"/>
      <c r="AU565" s="214"/>
      <c r="AV565" s="214"/>
      <c r="AW565" s="214"/>
      <c r="AX565" s="214"/>
      <c r="AY565" s="214"/>
      <c r="AZ565" s="214"/>
      <c r="BA565" s="214"/>
      <c r="BB565" s="214"/>
      <c r="BC565" s="214"/>
      <c r="BD565" s="214"/>
      <c r="BE565" s="214"/>
      <c r="BF565" s="214"/>
      <c r="BG565" s="214"/>
      <c r="BH565" s="214"/>
      <c r="BI565" s="214"/>
      <c r="BJ565" s="210" t="s">
        <v>6067</v>
      </c>
      <c r="BK565" s="214"/>
      <c r="BL565" s="214"/>
      <c r="BM565" s="214"/>
      <c r="BN565" s="214"/>
      <c r="BO565" s="214"/>
      <c r="BP565" s="214"/>
      <c r="BQ565" s="214"/>
      <c r="BR565" s="214"/>
      <c r="BS565" s="214"/>
      <c r="BT565" s="214"/>
      <c r="BU565" s="214"/>
      <c r="BV565" s="214"/>
      <c r="BW565" s="213"/>
      <c r="BX565" s="213"/>
      <c r="BY565" s="213"/>
      <c r="BZ565" s="225"/>
      <c r="CA565" s="225"/>
      <c r="CB565" s="225"/>
      <c r="CC565" s="225"/>
      <c r="CD565" s="225"/>
      <c r="CE565" s="225"/>
      <c r="CF565" s="225"/>
      <c r="CG565" s="225"/>
      <c r="CH565" s="225"/>
      <c r="CI565" s="225"/>
      <c r="CJ565" s="225"/>
      <c r="CK565" s="225"/>
      <c r="CL565" s="225"/>
      <c r="CM565" s="225"/>
      <c r="CN565" s="225"/>
      <c r="CO565" s="225"/>
      <c r="CP565" s="225"/>
      <c r="CQ565" s="225"/>
      <c r="CR565" s="225"/>
      <c r="CS565" s="221" t="s">
        <v>6068</v>
      </c>
      <c r="CT565" s="225"/>
      <c r="CU565" s="225"/>
      <c r="CV565" s="225"/>
      <c r="CW565" s="225"/>
      <c r="CX565" s="225"/>
      <c r="CY565" s="225"/>
      <c r="CZ565" s="225"/>
      <c r="DA565" s="225"/>
      <c r="DB565" s="225"/>
      <c r="DC565" s="225"/>
      <c r="DD565" s="225"/>
      <c r="DE565" s="225"/>
    </row>
    <row r="566" spans="38:109" hidden="1">
      <c r="AL566" s="219" t="str">
        <f t="shared" si="17"/>
        <v/>
      </c>
      <c r="AM566" s="219" t="str">
        <f t="shared" si="16"/>
        <v/>
      </c>
      <c r="AN566"/>
      <c r="AO566" s="213"/>
      <c r="AP566" s="206">
        <v>564</v>
      </c>
      <c r="AQ566" s="214"/>
      <c r="AR566" s="214"/>
      <c r="AS566" s="214"/>
      <c r="AT566" s="214"/>
      <c r="AU566" s="214"/>
      <c r="AV566" s="214"/>
      <c r="AW566" s="214"/>
      <c r="AX566" s="214"/>
      <c r="AY566" s="214"/>
      <c r="AZ566" s="214"/>
      <c r="BA566" s="214"/>
      <c r="BB566" s="214"/>
      <c r="BC566" s="214"/>
      <c r="BD566" s="214"/>
      <c r="BE566" s="214"/>
      <c r="BF566" s="214"/>
      <c r="BG566" s="214"/>
      <c r="BH566" s="214"/>
      <c r="BI566" s="214"/>
      <c r="BJ566" s="210" t="s">
        <v>6069</v>
      </c>
      <c r="BK566" s="214"/>
      <c r="BL566" s="214"/>
      <c r="BM566" s="214"/>
      <c r="BN566" s="214"/>
      <c r="BO566" s="214"/>
      <c r="BP566" s="214"/>
      <c r="BQ566" s="214"/>
      <c r="BR566" s="214"/>
      <c r="BS566" s="214"/>
      <c r="BT566" s="214"/>
      <c r="BU566" s="214"/>
      <c r="BV566" s="214"/>
      <c r="BW566" s="213"/>
      <c r="BX566" s="213"/>
      <c r="BY566" s="213"/>
      <c r="BZ566" s="225"/>
      <c r="CA566" s="225"/>
      <c r="CB566" s="225"/>
      <c r="CC566" s="225"/>
      <c r="CD566" s="225"/>
      <c r="CE566" s="225"/>
      <c r="CF566" s="225"/>
      <c r="CG566" s="225"/>
      <c r="CH566" s="225"/>
      <c r="CI566" s="225"/>
      <c r="CJ566" s="225"/>
      <c r="CK566" s="225"/>
      <c r="CL566" s="225"/>
      <c r="CM566" s="225"/>
      <c r="CN566" s="225"/>
      <c r="CO566" s="225"/>
      <c r="CP566" s="225"/>
      <c r="CQ566" s="225"/>
      <c r="CR566" s="225"/>
      <c r="CS566" s="221" t="s">
        <v>6070</v>
      </c>
      <c r="CT566" s="225"/>
      <c r="CU566" s="225"/>
      <c r="CV566" s="225"/>
      <c r="CW566" s="225"/>
      <c r="CX566" s="225"/>
      <c r="CY566" s="225"/>
      <c r="CZ566" s="225"/>
      <c r="DA566" s="225"/>
      <c r="DB566" s="225"/>
      <c r="DC566" s="225"/>
      <c r="DD566" s="225"/>
      <c r="DE566" s="225"/>
    </row>
    <row r="567" spans="38:109" hidden="1">
      <c r="AL567" s="219" t="str">
        <f t="shared" si="17"/>
        <v/>
      </c>
      <c r="AM567" s="219" t="str">
        <f t="shared" si="16"/>
        <v/>
      </c>
      <c r="AN567"/>
      <c r="AO567" s="213"/>
      <c r="AP567" s="206">
        <v>565</v>
      </c>
      <c r="AQ567" s="214"/>
      <c r="AR567" s="214"/>
      <c r="AS567" s="214"/>
      <c r="AT567" s="214"/>
      <c r="AU567" s="214"/>
      <c r="AV567" s="214"/>
      <c r="AW567" s="214"/>
      <c r="AX567" s="214"/>
      <c r="AY567" s="214"/>
      <c r="AZ567" s="214"/>
      <c r="BA567" s="214"/>
      <c r="BB567" s="214"/>
      <c r="BC567" s="214"/>
      <c r="BD567" s="214"/>
      <c r="BE567" s="214"/>
      <c r="BF567" s="214"/>
      <c r="BG567" s="214"/>
      <c r="BH567" s="214"/>
      <c r="BI567" s="214"/>
      <c r="BJ567" s="210" t="s">
        <v>6071</v>
      </c>
      <c r="BK567" s="214"/>
      <c r="BL567" s="214"/>
      <c r="BM567" s="214"/>
      <c r="BN567" s="214"/>
      <c r="BO567" s="214"/>
      <c r="BP567" s="214"/>
      <c r="BQ567" s="214"/>
      <c r="BR567" s="214"/>
      <c r="BS567" s="214"/>
      <c r="BT567" s="214"/>
      <c r="BU567" s="214"/>
      <c r="BV567" s="214"/>
      <c r="BW567" s="213"/>
      <c r="BX567" s="213"/>
      <c r="BY567" s="213"/>
      <c r="BZ567" s="225"/>
      <c r="CA567" s="225"/>
      <c r="CB567" s="225"/>
      <c r="CC567" s="225"/>
      <c r="CD567" s="225"/>
      <c r="CE567" s="225"/>
      <c r="CF567" s="225"/>
      <c r="CG567" s="225"/>
      <c r="CH567" s="225"/>
      <c r="CI567" s="225"/>
      <c r="CJ567" s="225"/>
      <c r="CK567" s="225"/>
      <c r="CL567" s="225"/>
      <c r="CM567" s="225"/>
      <c r="CN567" s="225"/>
      <c r="CO567" s="225"/>
      <c r="CP567" s="225"/>
      <c r="CQ567" s="225"/>
      <c r="CR567" s="225"/>
      <c r="CS567" s="221" t="s">
        <v>6072</v>
      </c>
      <c r="CT567" s="225"/>
      <c r="CU567" s="225"/>
      <c r="CV567" s="225"/>
      <c r="CW567" s="225"/>
      <c r="CX567" s="225"/>
      <c r="CY567" s="225"/>
      <c r="CZ567" s="225"/>
      <c r="DA567" s="225"/>
      <c r="DB567" s="225"/>
      <c r="DC567" s="225"/>
      <c r="DD567" s="225"/>
      <c r="DE567" s="225"/>
    </row>
    <row r="568" spans="38:109" hidden="1">
      <c r="AL568" s="219" t="str">
        <f t="shared" si="17"/>
        <v/>
      </c>
      <c r="AM568" s="219" t="str">
        <f t="shared" si="16"/>
        <v/>
      </c>
      <c r="AN568"/>
      <c r="AO568" s="213"/>
      <c r="AP568" s="206">
        <v>566</v>
      </c>
      <c r="AQ568" s="214"/>
      <c r="AR568" s="214"/>
      <c r="AS568" s="214"/>
      <c r="AT568" s="214"/>
      <c r="AU568" s="214"/>
      <c r="AV568" s="214"/>
      <c r="AW568" s="214"/>
      <c r="AX568" s="214"/>
      <c r="AY568" s="214"/>
      <c r="AZ568" s="214"/>
      <c r="BA568" s="214"/>
      <c r="BB568" s="214"/>
      <c r="BC568" s="214"/>
      <c r="BD568" s="214"/>
      <c r="BE568" s="214"/>
      <c r="BF568" s="214"/>
      <c r="BG568" s="214"/>
      <c r="BH568" s="214"/>
      <c r="BI568" s="214"/>
      <c r="BJ568" s="210" t="s">
        <v>6073</v>
      </c>
      <c r="BK568" s="214"/>
      <c r="BL568" s="214"/>
      <c r="BM568" s="214"/>
      <c r="BN568" s="214"/>
      <c r="BO568" s="214"/>
      <c r="BP568" s="214"/>
      <c r="BQ568" s="214"/>
      <c r="BR568" s="214"/>
      <c r="BS568" s="214"/>
      <c r="BT568" s="214"/>
      <c r="BU568" s="214"/>
      <c r="BV568" s="214"/>
      <c r="BW568" s="213"/>
      <c r="BX568" s="213"/>
      <c r="BY568" s="213"/>
      <c r="BZ568" s="225"/>
      <c r="CA568" s="225"/>
      <c r="CB568" s="225"/>
      <c r="CC568" s="225"/>
      <c r="CD568" s="225"/>
      <c r="CE568" s="225"/>
      <c r="CF568" s="225"/>
      <c r="CG568" s="225"/>
      <c r="CH568" s="225"/>
      <c r="CI568" s="225"/>
      <c r="CJ568" s="225"/>
      <c r="CK568" s="225"/>
      <c r="CL568" s="225"/>
      <c r="CM568" s="225"/>
      <c r="CN568" s="225"/>
      <c r="CO568" s="225"/>
      <c r="CP568" s="225"/>
      <c r="CQ568" s="225"/>
      <c r="CR568" s="225"/>
      <c r="CS568" s="221" t="s">
        <v>6074</v>
      </c>
      <c r="CT568" s="225"/>
      <c r="CU568" s="225"/>
      <c r="CV568" s="225"/>
      <c r="CW568" s="225"/>
      <c r="CX568" s="225"/>
      <c r="CY568" s="225"/>
      <c r="CZ568" s="225"/>
      <c r="DA568" s="225"/>
      <c r="DB568" s="225"/>
      <c r="DC568" s="225"/>
      <c r="DD568" s="225"/>
      <c r="DE568" s="225"/>
    </row>
    <row r="569" spans="38:109" hidden="1">
      <c r="AL569" s="219" t="str">
        <f t="shared" si="17"/>
        <v/>
      </c>
      <c r="AM569" s="219" t="str">
        <f t="shared" si="16"/>
        <v/>
      </c>
      <c r="AN569"/>
      <c r="AO569" s="213"/>
      <c r="AP569" s="206">
        <v>567</v>
      </c>
      <c r="AQ569" s="214"/>
      <c r="AR569" s="214"/>
      <c r="AS569" s="214"/>
      <c r="AT569" s="214"/>
      <c r="AU569" s="214"/>
      <c r="AV569" s="214"/>
      <c r="AW569" s="214"/>
      <c r="AX569" s="214"/>
      <c r="AY569" s="214"/>
      <c r="AZ569" s="214"/>
      <c r="BA569" s="214"/>
      <c r="BB569" s="214"/>
      <c r="BC569" s="214"/>
      <c r="BD569" s="214"/>
      <c r="BE569" s="214"/>
      <c r="BF569" s="214"/>
      <c r="BG569" s="214"/>
      <c r="BH569" s="214"/>
      <c r="BI569" s="214"/>
      <c r="BJ569" s="210" t="s">
        <v>6075</v>
      </c>
      <c r="BK569" s="214"/>
      <c r="BL569" s="214"/>
      <c r="BM569" s="214"/>
      <c r="BN569" s="214"/>
      <c r="BO569" s="214"/>
      <c r="BP569" s="214"/>
      <c r="BQ569" s="214"/>
      <c r="BR569" s="214"/>
      <c r="BS569" s="214"/>
      <c r="BT569" s="214"/>
      <c r="BU569" s="214"/>
      <c r="BV569" s="214"/>
      <c r="BW569" s="213"/>
      <c r="BX569" s="213"/>
      <c r="BY569" s="213"/>
      <c r="BZ569" s="225"/>
      <c r="CA569" s="225"/>
      <c r="CB569" s="225"/>
      <c r="CC569" s="225"/>
      <c r="CD569" s="225"/>
      <c r="CE569" s="225"/>
      <c r="CF569" s="225"/>
      <c r="CG569" s="225"/>
      <c r="CH569" s="225"/>
      <c r="CI569" s="225"/>
      <c r="CJ569" s="225"/>
      <c r="CK569" s="225"/>
      <c r="CL569" s="225"/>
      <c r="CM569" s="225"/>
      <c r="CN569" s="225"/>
      <c r="CO569" s="225"/>
      <c r="CP569" s="225"/>
      <c r="CQ569" s="225"/>
      <c r="CR569" s="225"/>
      <c r="CS569" s="221" t="s">
        <v>6076</v>
      </c>
      <c r="CT569" s="225"/>
      <c r="CU569" s="225"/>
      <c r="CV569" s="225"/>
      <c r="CW569" s="225"/>
      <c r="CX569" s="225"/>
      <c r="CY569" s="225"/>
      <c r="CZ569" s="225"/>
      <c r="DA569" s="225"/>
      <c r="DB569" s="225"/>
      <c r="DC569" s="225"/>
      <c r="DD569" s="225"/>
      <c r="DE569" s="225"/>
    </row>
    <row r="570" spans="38:109" hidden="1">
      <c r="AL570" s="219" t="str">
        <f t="shared" si="17"/>
        <v/>
      </c>
      <c r="AM570" s="219" t="str">
        <f t="shared" si="16"/>
        <v/>
      </c>
      <c r="AN570"/>
      <c r="AO570" s="213"/>
      <c r="AP570" s="206">
        <v>568</v>
      </c>
      <c r="AQ570" s="214"/>
      <c r="AR570" s="214"/>
      <c r="AS570" s="214"/>
      <c r="AT570" s="214"/>
      <c r="AU570" s="214"/>
      <c r="AV570" s="214"/>
      <c r="AW570" s="214"/>
      <c r="AX570" s="214"/>
      <c r="AY570" s="214"/>
      <c r="AZ570" s="214"/>
      <c r="BA570" s="214"/>
      <c r="BB570" s="214"/>
      <c r="BC570" s="214"/>
      <c r="BD570" s="214"/>
      <c r="BE570" s="214"/>
      <c r="BF570" s="214"/>
      <c r="BG570" s="214"/>
      <c r="BH570" s="214"/>
      <c r="BI570" s="214"/>
      <c r="BJ570" s="210" t="s">
        <v>6077</v>
      </c>
      <c r="BK570" s="214"/>
      <c r="BL570" s="214"/>
      <c r="BM570" s="214"/>
      <c r="BN570" s="214"/>
      <c r="BO570" s="214"/>
      <c r="BP570" s="214"/>
      <c r="BQ570" s="214"/>
      <c r="BR570" s="214"/>
      <c r="BS570" s="214"/>
      <c r="BT570" s="214"/>
      <c r="BU570" s="214"/>
      <c r="BV570" s="214"/>
      <c r="BW570" s="213"/>
      <c r="BX570" s="213"/>
      <c r="BY570" s="213"/>
      <c r="BZ570" s="225"/>
      <c r="CA570" s="225"/>
      <c r="CB570" s="225"/>
      <c r="CC570" s="225"/>
      <c r="CD570" s="225"/>
      <c r="CE570" s="225"/>
      <c r="CF570" s="225"/>
      <c r="CG570" s="225"/>
      <c r="CH570" s="225"/>
      <c r="CI570" s="225"/>
      <c r="CJ570" s="225"/>
      <c r="CK570" s="225"/>
      <c r="CL570" s="225"/>
      <c r="CM570" s="225"/>
      <c r="CN570" s="225"/>
      <c r="CO570" s="225"/>
      <c r="CP570" s="225"/>
      <c r="CQ570" s="225"/>
      <c r="CR570" s="225"/>
      <c r="CS570" s="221" t="s">
        <v>6078</v>
      </c>
      <c r="CT570" s="225"/>
      <c r="CU570" s="225"/>
      <c r="CV570" s="225"/>
      <c r="CW570" s="225"/>
      <c r="CX570" s="225"/>
      <c r="CY570" s="225"/>
      <c r="CZ570" s="225"/>
      <c r="DA570" s="225"/>
      <c r="DB570" s="225"/>
      <c r="DC570" s="225"/>
      <c r="DD570" s="225"/>
      <c r="DE570" s="225"/>
    </row>
    <row r="571" spans="38:109" hidden="1">
      <c r="AL571" s="219" t="str">
        <f t="shared" si="17"/>
        <v/>
      </c>
      <c r="AM571" s="219" t="str">
        <f t="shared" si="16"/>
        <v/>
      </c>
      <c r="AN571"/>
      <c r="AO571" s="213"/>
      <c r="AP571" s="206">
        <v>569</v>
      </c>
      <c r="AQ571" s="214"/>
      <c r="AR571" s="214"/>
      <c r="AS571" s="214"/>
      <c r="AT571" s="214"/>
      <c r="AU571" s="214"/>
      <c r="AV571" s="214"/>
      <c r="AW571" s="214"/>
      <c r="AX571" s="214"/>
      <c r="AY571" s="214"/>
      <c r="AZ571" s="214"/>
      <c r="BA571" s="214"/>
      <c r="BB571" s="214"/>
      <c r="BC571" s="214"/>
      <c r="BD571" s="214"/>
      <c r="BE571" s="214"/>
      <c r="BF571" s="214"/>
      <c r="BG571" s="214"/>
      <c r="BH571" s="214"/>
      <c r="BI571" s="214"/>
      <c r="BJ571" s="210" t="s">
        <v>6079</v>
      </c>
      <c r="BK571" s="214"/>
      <c r="BL571" s="214"/>
      <c r="BM571" s="214"/>
      <c r="BN571" s="214"/>
      <c r="BO571" s="214"/>
      <c r="BP571" s="214"/>
      <c r="BQ571" s="214"/>
      <c r="BR571" s="214"/>
      <c r="BS571" s="214"/>
      <c r="BT571" s="214"/>
      <c r="BU571" s="214"/>
      <c r="BV571" s="214"/>
      <c r="BW571" s="213"/>
      <c r="BX571" s="213"/>
      <c r="BY571" s="213"/>
      <c r="BZ571" s="225"/>
      <c r="CA571" s="225"/>
      <c r="CB571" s="225"/>
      <c r="CC571" s="225"/>
      <c r="CD571" s="225"/>
      <c r="CE571" s="225"/>
      <c r="CF571" s="225"/>
      <c r="CG571" s="225"/>
      <c r="CH571" s="225"/>
      <c r="CI571" s="225"/>
      <c r="CJ571" s="225"/>
      <c r="CK571" s="225"/>
      <c r="CL571" s="225"/>
      <c r="CM571" s="225"/>
      <c r="CN571" s="225"/>
      <c r="CO571" s="225"/>
      <c r="CP571" s="225"/>
      <c r="CQ571" s="225"/>
      <c r="CR571" s="225"/>
      <c r="CS571" s="221" t="s">
        <v>6080</v>
      </c>
      <c r="CT571" s="225"/>
      <c r="CU571" s="225"/>
      <c r="CV571" s="225"/>
      <c r="CW571" s="225"/>
      <c r="CX571" s="225"/>
      <c r="CY571" s="225"/>
      <c r="CZ571" s="225"/>
      <c r="DA571" s="225"/>
      <c r="DB571" s="225"/>
      <c r="DC571" s="225"/>
      <c r="DD571" s="225"/>
      <c r="DE571" s="225"/>
    </row>
    <row r="572" spans="38:109" hidden="1">
      <c r="AL572" s="219" t="str">
        <f t="shared" si="17"/>
        <v/>
      </c>
      <c r="AM572" s="219" t="str">
        <f t="shared" si="16"/>
        <v/>
      </c>
      <c r="AN572"/>
      <c r="AO572" s="213"/>
      <c r="AP572" s="206">
        <v>570</v>
      </c>
      <c r="AQ572" s="214"/>
      <c r="AR572" s="214"/>
      <c r="AS572" s="214"/>
      <c r="AT572" s="214"/>
      <c r="AU572" s="214"/>
      <c r="AV572" s="214"/>
      <c r="AW572" s="214"/>
      <c r="AX572" s="214"/>
      <c r="AY572" s="214"/>
      <c r="AZ572" s="214"/>
      <c r="BA572" s="214"/>
      <c r="BB572" s="214"/>
      <c r="BC572" s="214"/>
      <c r="BD572" s="214"/>
      <c r="BE572" s="214"/>
      <c r="BF572" s="214"/>
      <c r="BG572" s="214"/>
      <c r="BH572" s="214"/>
      <c r="BI572" s="214"/>
      <c r="BJ572" s="210" t="s">
        <v>6081</v>
      </c>
      <c r="BK572" s="214"/>
      <c r="BL572" s="214"/>
      <c r="BM572" s="214"/>
      <c r="BN572" s="214"/>
      <c r="BO572" s="214"/>
      <c r="BP572" s="214"/>
      <c r="BQ572" s="214"/>
      <c r="BR572" s="214"/>
      <c r="BS572" s="214"/>
      <c r="BT572" s="214"/>
      <c r="BU572" s="214"/>
      <c r="BV572" s="214"/>
      <c r="BW572" s="213"/>
      <c r="BX572" s="213"/>
      <c r="BY572" s="213"/>
      <c r="BZ572" s="225"/>
      <c r="CA572" s="225"/>
      <c r="CB572" s="225"/>
      <c r="CC572" s="225"/>
      <c r="CD572" s="225"/>
      <c r="CE572" s="225"/>
      <c r="CF572" s="225"/>
      <c r="CG572" s="225"/>
      <c r="CH572" s="225"/>
      <c r="CI572" s="225"/>
      <c r="CJ572" s="225"/>
      <c r="CK572" s="225"/>
      <c r="CL572" s="225"/>
      <c r="CM572" s="225"/>
      <c r="CN572" s="225"/>
      <c r="CO572" s="225"/>
      <c r="CP572" s="225"/>
      <c r="CQ572" s="225"/>
      <c r="CR572" s="225"/>
      <c r="CS572" s="221" t="s">
        <v>6082</v>
      </c>
      <c r="CT572" s="225"/>
      <c r="CU572" s="225"/>
      <c r="CV572" s="225"/>
      <c r="CW572" s="225"/>
      <c r="CX572" s="225"/>
      <c r="CY572" s="225"/>
      <c r="CZ572" s="225"/>
      <c r="DA572" s="225"/>
      <c r="DB572" s="225"/>
      <c r="DC572" s="225"/>
      <c r="DD572" s="225"/>
      <c r="DE572" s="225"/>
    </row>
    <row r="573" spans="38:109" ht="15" hidden="1" customHeight="1">
      <c r="AL573" s="219" t="str">
        <f t="shared" si="17"/>
        <v/>
      </c>
      <c r="AM573" s="219" t="str">
        <f t="shared" si="16"/>
        <v/>
      </c>
      <c r="AN573"/>
      <c r="AO573" s="213"/>
      <c r="AP573" s="206">
        <v>571</v>
      </c>
      <c r="AQ573" s="214"/>
      <c r="AR573" s="214"/>
      <c r="AS573" s="214"/>
      <c r="AT573" s="214"/>
      <c r="AU573" s="214"/>
      <c r="AV573" s="214"/>
      <c r="AW573" s="214"/>
      <c r="AX573" s="214"/>
      <c r="AY573" s="214"/>
      <c r="AZ573" s="214"/>
      <c r="BA573" s="214"/>
      <c r="BB573" s="214"/>
      <c r="BC573" s="214"/>
      <c r="BD573" s="214"/>
      <c r="BE573" s="214"/>
      <c r="BF573" s="214"/>
      <c r="BG573" s="214"/>
      <c r="BH573" s="214"/>
      <c r="BI573" s="214"/>
      <c r="BJ573" s="210" t="s">
        <v>6083</v>
      </c>
      <c r="BK573" s="214"/>
      <c r="BL573" s="214"/>
      <c r="BM573" s="214"/>
      <c r="BN573" s="214"/>
      <c r="BO573" s="214"/>
      <c r="BP573" s="214"/>
      <c r="BQ573" s="214"/>
      <c r="BR573" s="214"/>
      <c r="BS573" s="214"/>
      <c r="BT573" s="214"/>
      <c r="BU573" s="214"/>
      <c r="BV573" s="214"/>
      <c r="BW573" s="213"/>
      <c r="BX573" s="213"/>
      <c r="BY573" s="213"/>
      <c r="BZ573" s="225"/>
      <c r="CA573" s="225"/>
      <c r="CB573" s="225"/>
      <c r="CC573" s="225"/>
      <c r="CD573" s="225"/>
      <c r="CE573" s="225"/>
      <c r="CF573" s="225"/>
      <c r="CG573" s="225"/>
      <c r="CH573" s="225"/>
      <c r="CI573" s="225"/>
      <c r="CJ573" s="225"/>
      <c r="CK573" s="225"/>
      <c r="CL573" s="225"/>
      <c r="CM573" s="225"/>
      <c r="CN573" s="225"/>
      <c r="CO573" s="225"/>
      <c r="CP573" s="225"/>
      <c r="CQ573" s="225"/>
      <c r="CR573" s="225"/>
      <c r="CS573" s="221" t="s">
        <v>6084</v>
      </c>
      <c r="CT573" s="225"/>
      <c r="CU573" s="225"/>
      <c r="CV573" s="225"/>
      <c r="CW573" s="225"/>
      <c r="CX573" s="225"/>
      <c r="CY573" s="225"/>
      <c r="CZ573" s="225"/>
      <c r="DA573" s="225"/>
      <c r="DB573" s="225"/>
      <c r="DC573" s="225"/>
      <c r="DD573" s="225"/>
      <c r="DE573" s="225"/>
    </row>
    <row r="574" spans="38:109" ht="15" hidden="1" customHeight="1">
      <c r="AL574" s="229" t="str">
        <f t="shared" si="17"/>
        <v/>
      </c>
      <c r="AM574" s="229" t="str">
        <f t="shared" si="16"/>
        <v/>
      </c>
      <c r="AN574"/>
      <c r="AO574" s="213"/>
      <c r="AP574" s="206">
        <v>572</v>
      </c>
      <c r="AQ574" s="214"/>
      <c r="AR574" s="214"/>
      <c r="AS574" s="214"/>
      <c r="AT574" s="214"/>
      <c r="AU574" s="214"/>
      <c r="AV574" s="214"/>
      <c r="AW574" s="214"/>
      <c r="AX574" s="214"/>
      <c r="AY574" s="214"/>
      <c r="AZ574" s="214"/>
      <c r="BA574" s="214"/>
      <c r="BB574" s="214"/>
      <c r="BC574" s="214"/>
      <c r="BD574" s="214"/>
      <c r="BE574" s="214"/>
      <c r="BF574" s="214"/>
      <c r="BG574" s="214"/>
      <c r="BH574" s="214"/>
      <c r="BI574" s="214"/>
      <c r="BJ574" s="214">
        <v>20999</v>
      </c>
      <c r="BK574" s="214"/>
      <c r="BL574" s="214"/>
      <c r="BM574" s="214"/>
      <c r="BN574" s="214"/>
      <c r="BO574" s="214"/>
      <c r="BP574" s="214"/>
      <c r="BQ574" s="214"/>
      <c r="BR574" s="214"/>
      <c r="BS574" s="214"/>
      <c r="BT574" s="214"/>
      <c r="BU574" s="214"/>
      <c r="BV574" s="214"/>
      <c r="BW574" s="213"/>
      <c r="BX574" s="213"/>
      <c r="BY574" s="213"/>
      <c r="BZ574" s="225"/>
      <c r="CA574" s="225"/>
      <c r="CB574" s="225"/>
      <c r="CC574" s="225"/>
      <c r="CD574" s="225"/>
      <c r="CE574" s="225"/>
      <c r="CF574" s="225"/>
      <c r="CG574" s="225"/>
      <c r="CH574" s="225"/>
      <c r="CI574" s="225"/>
      <c r="CJ574" s="225"/>
      <c r="CK574" s="225"/>
      <c r="CL574" s="225"/>
      <c r="CM574" s="225"/>
      <c r="CN574" s="225"/>
      <c r="CO574" s="225"/>
      <c r="CP574" s="225"/>
      <c r="CQ574" s="225"/>
      <c r="CR574" s="225"/>
      <c r="CS574" s="221" t="s">
        <v>357</v>
      </c>
      <c r="CT574" s="225"/>
      <c r="CU574" s="225"/>
      <c r="CV574" s="225"/>
      <c r="CW574" s="225"/>
      <c r="CX574" s="225"/>
      <c r="CY574" s="225"/>
      <c r="CZ574" s="225"/>
      <c r="DA574" s="225"/>
      <c r="DB574" s="225"/>
      <c r="DC574" s="225"/>
      <c r="DD574" s="225"/>
      <c r="DE574" s="225"/>
    </row>
  </sheetData>
  <sheetProtection algorithmName="SHA-512" hashValue="HeEHfia2kl6EaNLtLf++cpcbYw3yIljWzGbrOSib1z2e0E/sBuGsqW4S/tTcMhHhULXsKiAI6S4yboOtqtmRnA==" saltValue="QLXDcqB4m8Ctf4Pw53dL1A==" spinCount="100000" sheet="1" objects="1"/>
  <mergeCells count="71">
    <mergeCell ref="H115:AC115"/>
    <mergeCell ref="H117:AC117"/>
    <mergeCell ref="K101:Z101"/>
    <mergeCell ref="F102:J102"/>
    <mergeCell ref="K102:Z102"/>
    <mergeCell ref="F103:J103"/>
    <mergeCell ref="K103:Z103"/>
    <mergeCell ref="C105:AC105"/>
    <mergeCell ref="G125:AC125"/>
    <mergeCell ref="I126:AC126"/>
    <mergeCell ref="G127:Q127"/>
    <mergeCell ref="U127:AC127"/>
    <mergeCell ref="C89:AC89"/>
    <mergeCell ref="C91:AC91"/>
    <mergeCell ref="C93:AC93"/>
    <mergeCell ref="C95:AC95"/>
    <mergeCell ref="C97:AC97"/>
    <mergeCell ref="F99:J99"/>
    <mergeCell ref="C121:AC121"/>
    <mergeCell ref="G123:AC123"/>
    <mergeCell ref="K124:AC124"/>
    <mergeCell ref="F101:J101"/>
    <mergeCell ref="D109:AC109"/>
    <mergeCell ref="D113:AC113"/>
    <mergeCell ref="C83:AC83"/>
    <mergeCell ref="C85:AC85"/>
    <mergeCell ref="K99:Z99"/>
    <mergeCell ref="F100:J100"/>
    <mergeCell ref="K100:Z100"/>
    <mergeCell ref="C81:AC81"/>
    <mergeCell ref="D59:AC59"/>
    <mergeCell ref="C61:AC61"/>
    <mergeCell ref="D63:AC63"/>
    <mergeCell ref="D65:AC65"/>
    <mergeCell ref="D67:AC67"/>
    <mergeCell ref="D69:AC69"/>
    <mergeCell ref="D71:AC71"/>
    <mergeCell ref="C73:AC73"/>
    <mergeCell ref="C75:AC75"/>
    <mergeCell ref="C77:AC77"/>
    <mergeCell ref="D79:AC79"/>
    <mergeCell ref="C29:AC29"/>
    <mergeCell ref="C57:AC57"/>
    <mergeCell ref="C33:AC33"/>
    <mergeCell ref="C35:AC35"/>
    <mergeCell ref="D37:AC37"/>
    <mergeCell ref="C39:AC39"/>
    <mergeCell ref="C41:AC41"/>
    <mergeCell ref="C43:AC43"/>
    <mergeCell ref="C45:AC45"/>
    <mergeCell ref="C47:AC47"/>
    <mergeCell ref="C51:AC51"/>
    <mergeCell ref="C53:AC53"/>
    <mergeCell ref="C55:AC55"/>
    <mergeCell ref="C49:AC49"/>
    <mergeCell ref="B1:AD1"/>
    <mergeCell ref="B3:AD3"/>
    <mergeCell ref="B5:AD5"/>
    <mergeCell ref="C31:AC31"/>
    <mergeCell ref="AA7:AD7"/>
    <mergeCell ref="B8:L8"/>
    <mergeCell ref="N8:O8"/>
    <mergeCell ref="C11:K11"/>
    <mergeCell ref="O11:AC11"/>
    <mergeCell ref="C14:AC14"/>
    <mergeCell ref="C17:AC17"/>
    <mergeCell ref="C19:AC19"/>
    <mergeCell ref="C21:AC21"/>
    <mergeCell ref="D23:AC23"/>
    <mergeCell ref="C25:AC25"/>
    <mergeCell ref="C27:AC27"/>
  </mergeCells>
  <dataValidations count="1">
    <dataValidation type="list" showInputMessage="1" showErrorMessage="1" errorTitle="Datos incorrectos" error="Los datos ingresados no son correctos, revise las opciones disponibles" sqref="B8" xr:uid="{00000000-0002-0000-0100-000000000000}">
      <formula1>$AH$3:$AH$34</formula1>
    </dataValidation>
  </dataValidations>
  <hyperlinks>
    <hyperlink ref="AA7" location="Índice!B9" display="Índice" xr:uid="{00000000-0004-0000-0100-000000000000}"/>
    <hyperlink ref="I126" r:id="rId1" xr:uid="{D89584AF-8847-46F5-9A6A-ADB39FDB8216}"/>
  </hyperlinks>
  <printOptions horizontalCentered="1" verticalCentered="1"/>
  <pageMargins left="0.70866141732283472" right="0.70866141732283472" top="0.74803149606299213" bottom="0.74803149606299213" header="0.31496062992125978" footer="0.31496062992125978"/>
  <pageSetup scale="75" orientation="portrait"/>
  <headerFooter>
    <oddHeader>&amp;CMódulo 4
Presentación</oddHeader>
    <oddFooter>&amp;LCenso Nacional de Gobiernos Estatales 2023&amp;R&amp;P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56"/>
  <sheetViews>
    <sheetView showGridLines="0" zoomScaleNormal="100" workbookViewId="0">
      <selection activeCell="AA7" sqref="AA7:AD7"/>
    </sheetView>
  </sheetViews>
  <sheetFormatPr baseColWidth="10" defaultColWidth="0" defaultRowHeight="15" customHeight="1" zeroHeight="1"/>
  <cols>
    <col min="1" max="1" width="5.7109375" style="1" customWidth="1"/>
    <col min="2" max="30" width="3.7109375" style="1" customWidth="1"/>
    <col min="31" max="31" width="5.7109375" style="1" customWidth="1"/>
    <col min="32" max="32" width="11.42578125" style="1" hidden="1" customWidth="1"/>
    <col min="33" max="16384" width="11.42578125" style="1" hidden="1"/>
  </cols>
  <sheetData>
    <row r="1" spans="2:30" ht="173.25" customHeight="1">
      <c r="B1" s="233" t="s">
        <v>0</v>
      </c>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row>
    <row r="2" spans="2:30" ht="15" customHeight="1"/>
    <row r="3" spans="2:30" ht="45" customHeight="1">
      <c r="B3" s="234" t="s">
        <v>1</v>
      </c>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row>
    <row r="4" spans="2:30" ht="15" customHeight="1"/>
    <row r="5" spans="2:30" ht="60" customHeight="1">
      <c r="B5" s="234" t="s">
        <v>147</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row>
    <row r="6" spans="2:30" ht="15" customHeight="1"/>
    <row r="7" spans="2:30" ht="15" customHeight="1" thickBot="1">
      <c r="B7" s="3" t="s">
        <v>3</v>
      </c>
      <c r="C7" s="8"/>
      <c r="D7" s="8"/>
      <c r="E7" s="8"/>
      <c r="F7" s="8"/>
      <c r="G7" s="8"/>
      <c r="H7" s="8"/>
      <c r="I7" s="8"/>
      <c r="J7" s="8"/>
      <c r="K7" s="8"/>
      <c r="L7" s="8"/>
      <c r="M7" s="8"/>
      <c r="N7" s="3" t="s">
        <v>4</v>
      </c>
      <c r="O7" s="8"/>
      <c r="AA7" s="242" t="s">
        <v>2</v>
      </c>
      <c r="AB7" s="231"/>
      <c r="AC7" s="231"/>
      <c r="AD7" s="231"/>
    </row>
    <row r="8" spans="2:30" ht="15" customHeight="1" thickBot="1">
      <c r="B8" s="236" t="str">
        <f>IF(Presentación!B8="","",Presentación!B8)</f>
        <v/>
      </c>
      <c r="C8" s="237"/>
      <c r="D8" s="237"/>
      <c r="E8" s="237"/>
      <c r="F8" s="237"/>
      <c r="G8" s="237"/>
      <c r="H8" s="237"/>
      <c r="I8" s="237"/>
      <c r="J8" s="237"/>
      <c r="K8" s="237"/>
      <c r="L8" s="238"/>
      <c r="M8" s="9"/>
      <c r="N8" s="236" t="str">
        <f>IF(Presentación!N8="","",Presentación!N8)</f>
        <v/>
      </c>
      <c r="O8" s="238"/>
    </row>
    <row r="9" spans="2:30" ht="15" customHeight="1" thickBot="1"/>
    <row r="10" spans="2:30" s="9" customFormat="1" ht="15" customHeight="1" thickBot="1">
      <c r="B10" s="253" t="s">
        <v>148</v>
      </c>
      <c r="C10" s="254"/>
      <c r="D10" s="254"/>
      <c r="E10" s="254"/>
      <c r="F10" s="254"/>
      <c r="G10" s="254"/>
      <c r="H10" s="254"/>
      <c r="I10" s="254"/>
      <c r="J10" s="254"/>
      <c r="K10" s="254"/>
      <c r="L10" s="254"/>
      <c r="M10" s="254"/>
      <c r="N10" s="254"/>
      <c r="O10" s="254"/>
      <c r="P10" s="254"/>
      <c r="Q10" s="254"/>
      <c r="R10" s="255"/>
      <c r="T10" s="253" t="s">
        <v>149</v>
      </c>
      <c r="U10" s="254"/>
      <c r="V10" s="254"/>
      <c r="W10" s="254"/>
      <c r="X10" s="254"/>
      <c r="Y10" s="254"/>
      <c r="Z10" s="254"/>
      <c r="AA10" s="254"/>
      <c r="AB10" s="254"/>
      <c r="AC10" s="254"/>
      <c r="AD10" s="255"/>
    </row>
    <row r="11" spans="2:30" s="57" customFormat="1" ht="48" customHeight="1" thickBot="1">
      <c r="B11" s="55"/>
      <c r="C11" s="256" t="s">
        <v>150</v>
      </c>
      <c r="D11" s="254"/>
      <c r="E11" s="254"/>
      <c r="F11" s="254"/>
      <c r="G11" s="254"/>
      <c r="H11" s="254"/>
      <c r="I11" s="254"/>
      <c r="J11" s="254"/>
      <c r="K11" s="254"/>
      <c r="L11" s="254"/>
      <c r="M11" s="254"/>
      <c r="N11" s="254"/>
      <c r="O11" s="254"/>
      <c r="P11" s="254"/>
      <c r="Q11" s="254"/>
      <c r="R11" s="56"/>
      <c r="T11" s="257" t="s">
        <v>151</v>
      </c>
      <c r="U11" s="258"/>
      <c r="V11" s="258"/>
      <c r="W11" s="258"/>
      <c r="X11" s="258"/>
      <c r="Y11" s="258"/>
      <c r="Z11" s="258"/>
      <c r="AA11" s="258"/>
      <c r="AB11" s="258"/>
      <c r="AC11" s="258"/>
      <c r="AD11" s="259"/>
    </row>
    <row r="12" spans="2:30" s="57" customFormat="1" ht="15" customHeight="1">
      <c r="B12" s="58"/>
      <c r="C12" s="59"/>
      <c r="D12" s="59"/>
      <c r="E12" s="59"/>
      <c r="F12" s="59"/>
      <c r="G12" s="59"/>
      <c r="H12" s="59"/>
      <c r="I12" s="59"/>
      <c r="J12" s="59"/>
      <c r="K12" s="59"/>
      <c r="L12" s="59"/>
      <c r="M12" s="59"/>
      <c r="N12" s="59"/>
      <c r="O12" s="59"/>
      <c r="P12" s="59"/>
      <c r="Q12" s="59"/>
      <c r="R12" s="60"/>
      <c r="T12" s="61"/>
      <c r="W12" s="62"/>
      <c r="X12" s="62"/>
      <c r="Y12" s="62"/>
      <c r="Z12" s="62"/>
      <c r="AA12" s="62"/>
      <c r="AD12" s="63"/>
    </row>
    <row r="13" spans="2:30" s="57" customFormat="1" ht="15" customHeight="1">
      <c r="B13" s="61"/>
      <c r="C13" s="54" t="s">
        <v>152</v>
      </c>
      <c r="D13" s="4"/>
      <c r="E13" s="4"/>
      <c r="F13" s="4"/>
      <c r="G13" s="4"/>
      <c r="H13" s="1"/>
      <c r="I13" s="1"/>
      <c r="J13" s="1"/>
      <c r="K13" s="1"/>
      <c r="L13" s="1"/>
      <c r="M13" s="260"/>
      <c r="N13" s="252"/>
      <c r="O13" s="252"/>
      <c r="P13" s="252"/>
      <c r="Q13" s="252"/>
      <c r="R13" s="63"/>
      <c r="T13" s="61"/>
      <c r="U13" s="251" t="s">
        <v>153</v>
      </c>
      <c r="V13" s="249"/>
      <c r="W13" s="249"/>
      <c r="X13" s="249"/>
      <c r="Y13" s="249"/>
      <c r="Z13" s="249"/>
      <c r="AA13" s="249"/>
      <c r="AB13" s="249"/>
      <c r="AC13" s="250"/>
      <c r="AD13" s="63"/>
    </row>
    <row r="14" spans="2:30" s="57" customFormat="1" ht="15" customHeight="1">
      <c r="B14" s="61"/>
      <c r="C14" s="54" t="s">
        <v>154</v>
      </c>
      <c r="D14" s="4"/>
      <c r="E14" s="4"/>
      <c r="F14" s="260"/>
      <c r="G14" s="252"/>
      <c r="H14" s="252"/>
      <c r="I14" s="252"/>
      <c r="J14" s="252"/>
      <c r="K14" s="252"/>
      <c r="L14" s="252"/>
      <c r="M14" s="252"/>
      <c r="N14" s="252"/>
      <c r="O14" s="252"/>
      <c r="P14" s="252"/>
      <c r="Q14" s="252"/>
      <c r="R14" s="63"/>
      <c r="T14" s="61"/>
      <c r="U14" s="261"/>
      <c r="V14" s="262"/>
      <c r="W14" s="262"/>
      <c r="X14" s="262"/>
      <c r="Y14" s="262"/>
      <c r="Z14" s="262"/>
      <c r="AA14" s="262"/>
      <c r="AB14" s="262"/>
      <c r="AC14" s="263"/>
      <c r="AD14" s="63"/>
    </row>
    <row r="15" spans="2:30" s="57" customFormat="1" ht="15" customHeight="1">
      <c r="B15" s="61"/>
      <c r="C15" s="54" t="s">
        <v>155</v>
      </c>
      <c r="D15" s="4"/>
      <c r="E15" s="4"/>
      <c r="F15" s="4"/>
      <c r="G15" s="268"/>
      <c r="H15" s="249"/>
      <c r="I15" s="249"/>
      <c r="J15" s="249"/>
      <c r="K15" s="249"/>
      <c r="L15" s="249"/>
      <c r="M15" s="249"/>
      <c r="N15" s="249"/>
      <c r="O15" s="249"/>
      <c r="P15" s="249"/>
      <c r="Q15" s="249"/>
      <c r="R15" s="63"/>
      <c r="T15" s="61"/>
      <c r="U15" s="264"/>
      <c r="V15" s="231"/>
      <c r="W15" s="231"/>
      <c r="X15" s="231"/>
      <c r="Y15" s="231"/>
      <c r="Z15" s="231"/>
      <c r="AA15" s="231"/>
      <c r="AB15" s="231"/>
      <c r="AC15" s="265"/>
      <c r="AD15" s="63"/>
    </row>
    <row r="16" spans="2:30" s="57" customFormat="1" ht="15" customHeight="1">
      <c r="B16" s="61"/>
      <c r="C16" s="54" t="s">
        <v>156</v>
      </c>
      <c r="D16" s="4"/>
      <c r="E16" s="4"/>
      <c r="F16" s="4"/>
      <c r="G16" s="4"/>
      <c r="H16" s="268"/>
      <c r="I16" s="249"/>
      <c r="J16" s="249"/>
      <c r="K16" s="249"/>
      <c r="L16" s="249"/>
      <c r="M16" s="249"/>
      <c r="N16" s="249"/>
      <c r="O16" s="249"/>
      <c r="P16" s="249"/>
      <c r="Q16" s="249"/>
      <c r="R16" s="63"/>
      <c r="T16" s="61"/>
      <c r="U16" s="264"/>
      <c r="V16" s="231"/>
      <c r="W16" s="231"/>
      <c r="X16" s="231"/>
      <c r="Y16" s="231"/>
      <c r="Z16" s="231"/>
      <c r="AA16" s="231"/>
      <c r="AB16" s="231"/>
      <c r="AC16" s="265"/>
      <c r="AD16" s="63"/>
    </row>
    <row r="17" spans="2:30" s="57" customFormat="1" ht="15" customHeight="1">
      <c r="B17" s="61"/>
      <c r="C17" s="54" t="s">
        <v>157</v>
      </c>
      <c r="D17" s="4"/>
      <c r="E17" s="4"/>
      <c r="F17" s="4"/>
      <c r="G17" s="4"/>
      <c r="H17" s="268"/>
      <c r="I17" s="249"/>
      <c r="J17" s="249"/>
      <c r="K17" s="249"/>
      <c r="L17" s="249"/>
      <c r="M17" s="249"/>
      <c r="N17" s="249"/>
      <c r="O17" s="249"/>
      <c r="P17" s="249"/>
      <c r="Q17" s="249"/>
      <c r="R17" s="63"/>
      <c r="T17" s="61"/>
      <c r="U17" s="264"/>
      <c r="V17" s="231"/>
      <c r="W17" s="231"/>
      <c r="X17" s="231"/>
      <c r="Y17" s="231"/>
      <c r="Z17" s="231"/>
      <c r="AA17" s="231"/>
      <c r="AB17" s="231"/>
      <c r="AC17" s="265"/>
      <c r="AD17" s="63"/>
    </row>
    <row r="18" spans="2:30" s="57" customFormat="1" ht="15" customHeight="1">
      <c r="B18" s="61"/>
      <c r="C18" s="54" t="s">
        <v>143</v>
      </c>
      <c r="D18" s="4"/>
      <c r="E18" s="260"/>
      <c r="F18" s="252"/>
      <c r="G18" s="252"/>
      <c r="H18" s="252"/>
      <c r="I18" s="252"/>
      <c r="J18" s="252"/>
      <c r="K18" s="252"/>
      <c r="L18" s="252"/>
      <c r="M18" s="252"/>
      <c r="N18" s="252"/>
      <c r="O18" s="252"/>
      <c r="P18" s="252"/>
      <c r="Q18" s="252"/>
      <c r="R18" s="63"/>
      <c r="T18" s="61"/>
      <c r="U18" s="264"/>
      <c r="V18" s="231"/>
      <c r="W18" s="231"/>
      <c r="X18" s="231"/>
      <c r="Y18" s="231"/>
      <c r="Z18" s="231"/>
      <c r="AA18" s="231"/>
      <c r="AB18" s="231"/>
      <c r="AC18" s="265"/>
      <c r="AD18" s="63"/>
    </row>
    <row r="19" spans="2:30" s="57" customFormat="1" ht="15" customHeight="1">
      <c r="B19" s="61"/>
      <c r="C19" s="54" t="s">
        <v>145</v>
      </c>
      <c r="D19" s="4"/>
      <c r="E19" s="4"/>
      <c r="F19" s="268"/>
      <c r="G19" s="249"/>
      <c r="H19" s="249"/>
      <c r="I19" s="249"/>
      <c r="J19" s="249"/>
      <c r="K19" s="249"/>
      <c r="L19" s="249"/>
      <c r="M19" s="249"/>
      <c r="N19" s="249"/>
      <c r="O19" s="249"/>
      <c r="P19" s="249"/>
      <c r="Q19" s="249"/>
      <c r="R19" s="63"/>
      <c r="T19" s="61"/>
      <c r="U19" s="264"/>
      <c r="V19" s="231"/>
      <c r="W19" s="231"/>
      <c r="X19" s="231"/>
      <c r="Y19" s="231"/>
      <c r="Z19" s="231"/>
      <c r="AA19" s="231"/>
      <c r="AB19" s="231"/>
      <c r="AC19" s="265"/>
      <c r="AD19" s="63"/>
    </row>
    <row r="20" spans="2:30" s="57" customFormat="1" ht="15" customHeight="1">
      <c r="B20" s="61"/>
      <c r="C20" s="54" t="s">
        <v>144</v>
      </c>
      <c r="D20" s="4"/>
      <c r="E20" s="4"/>
      <c r="F20" s="64"/>
      <c r="G20" s="64"/>
      <c r="H20" s="268"/>
      <c r="I20" s="249"/>
      <c r="J20" s="249"/>
      <c r="K20" s="249"/>
      <c r="L20" s="249"/>
      <c r="M20" s="249"/>
      <c r="N20" s="249"/>
      <c r="O20" s="249"/>
      <c r="P20" s="249"/>
      <c r="Q20" s="249"/>
      <c r="R20" s="63"/>
      <c r="T20" s="61"/>
      <c r="U20" s="266"/>
      <c r="V20" s="252"/>
      <c r="W20" s="252"/>
      <c r="X20" s="252"/>
      <c r="Y20" s="252"/>
      <c r="Z20" s="252"/>
      <c r="AA20" s="252"/>
      <c r="AB20" s="252"/>
      <c r="AC20" s="267"/>
      <c r="AD20" s="63"/>
    </row>
    <row r="21" spans="2:30" s="57" customFormat="1" thickBot="1">
      <c r="B21" s="65"/>
      <c r="C21" s="66"/>
      <c r="D21" s="66"/>
      <c r="E21" s="66"/>
      <c r="F21" s="66"/>
      <c r="G21" s="66"/>
      <c r="H21" s="66"/>
      <c r="I21" s="66"/>
      <c r="J21" s="66"/>
      <c r="K21" s="66"/>
      <c r="L21" s="66"/>
      <c r="M21" s="66"/>
      <c r="N21" s="66"/>
      <c r="O21" s="66"/>
      <c r="P21" s="66"/>
      <c r="Q21" s="66"/>
      <c r="R21" s="67"/>
      <c r="T21" s="65"/>
      <c r="U21" s="66"/>
      <c r="V21" s="66"/>
      <c r="W21" s="66"/>
      <c r="X21" s="66"/>
      <c r="Y21" s="66"/>
      <c r="Z21" s="66"/>
      <c r="AA21" s="66"/>
      <c r="AB21" s="66"/>
      <c r="AC21" s="66"/>
      <c r="AD21" s="67"/>
    </row>
    <row r="22" spans="2:30" ht="15" customHeight="1" thickBot="1"/>
    <row r="23" spans="2:30" s="9" customFormat="1" ht="15" customHeight="1" thickBot="1">
      <c r="B23" s="253" t="s">
        <v>158</v>
      </c>
      <c r="C23" s="254"/>
      <c r="D23" s="254"/>
      <c r="E23" s="254"/>
      <c r="F23" s="254"/>
      <c r="G23" s="254"/>
      <c r="H23" s="254"/>
      <c r="I23" s="254"/>
      <c r="J23" s="254"/>
      <c r="K23" s="254"/>
      <c r="L23" s="254"/>
      <c r="M23" s="254"/>
      <c r="N23" s="254"/>
      <c r="O23" s="254"/>
      <c r="P23" s="254"/>
      <c r="Q23" s="254"/>
      <c r="R23" s="255"/>
      <c r="T23" s="253" t="s">
        <v>149</v>
      </c>
      <c r="U23" s="254"/>
      <c r="V23" s="254"/>
      <c r="W23" s="254"/>
      <c r="X23" s="254"/>
      <c r="Y23" s="254"/>
      <c r="Z23" s="254"/>
      <c r="AA23" s="254"/>
      <c r="AB23" s="254"/>
      <c r="AC23" s="254"/>
      <c r="AD23" s="255"/>
    </row>
    <row r="24" spans="2:30" s="57" customFormat="1" ht="60" customHeight="1" thickBot="1">
      <c r="B24" s="55"/>
      <c r="C24" s="256" t="s">
        <v>159</v>
      </c>
      <c r="D24" s="254"/>
      <c r="E24" s="254"/>
      <c r="F24" s="254"/>
      <c r="G24" s="254"/>
      <c r="H24" s="254"/>
      <c r="I24" s="254"/>
      <c r="J24" s="254"/>
      <c r="K24" s="254"/>
      <c r="L24" s="254"/>
      <c r="M24" s="254"/>
      <c r="N24" s="254"/>
      <c r="O24" s="254"/>
      <c r="P24" s="254"/>
      <c r="Q24" s="254"/>
      <c r="R24" s="56"/>
      <c r="T24" s="257" t="s">
        <v>151</v>
      </c>
      <c r="U24" s="258"/>
      <c r="V24" s="258"/>
      <c r="W24" s="258"/>
      <c r="X24" s="258"/>
      <c r="Y24" s="258"/>
      <c r="Z24" s="258"/>
      <c r="AA24" s="258"/>
      <c r="AB24" s="258"/>
      <c r="AC24" s="258"/>
      <c r="AD24" s="259"/>
    </row>
    <row r="25" spans="2:30" s="57" customFormat="1" ht="15" customHeight="1">
      <c r="B25" s="58"/>
      <c r="C25" s="59"/>
      <c r="D25" s="59"/>
      <c r="E25" s="59"/>
      <c r="F25" s="59"/>
      <c r="G25" s="59"/>
      <c r="H25" s="59"/>
      <c r="I25" s="59"/>
      <c r="J25" s="59"/>
      <c r="K25" s="59"/>
      <c r="L25" s="59"/>
      <c r="M25" s="59"/>
      <c r="N25" s="59"/>
      <c r="O25" s="59"/>
      <c r="P25" s="59"/>
      <c r="Q25" s="59"/>
      <c r="R25" s="60"/>
      <c r="T25" s="61"/>
      <c r="W25" s="62"/>
      <c r="X25" s="62"/>
      <c r="Y25" s="62"/>
      <c r="Z25" s="62"/>
      <c r="AA25" s="62"/>
      <c r="AD25" s="63"/>
    </row>
    <row r="26" spans="2:30" s="57" customFormat="1" ht="15" customHeight="1">
      <c r="B26" s="61"/>
      <c r="C26" s="54" t="s">
        <v>152</v>
      </c>
      <c r="D26" s="4"/>
      <c r="E26" s="4"/>
      <c r="F26" s="4"/>
      <c r="G26" s="4"/>
      <c r="H26" s="1"/>
      <c r="I26" s="1"/>
      <c r="J26" s="1"/>
      <c r="K26" s="1"/>
      <c r="L26" s="1"/>
      <c r="M26" s="260"/>
      <c r="N26" s="252"/>
      <c r="O26" s="252"/>
      <c r="P26" s="252"/>
      <c r="Q26" s="252"/>
      <c r="R26" s="63"/>
      <c r="T26" s="61"/>
      <c r="U26" s="251" t="s">
        <v>153</v>
      </c>
      <c r="V26" s="249"/>
      <c r="W26" s="249"/>
      <c r="X26" s="249"/>
      <c r="Y26" s="249"/>
      <c r="Z26" s="249"/>
      <c r="AA26" s="249"/>
      <c r="AB26" s="249"/>
      <c r="AC26" s="250"/>
      <c r="AD26" s="63"/>
    </row>
    <row r="27" spans="2:30" s="57" customFormat="1" ht="15" customHeight="1">
      <c r="B27" s="61"/>
      <c r="C27" s="54" t="s">
        <v>154</v>
      </c>
      <c r="D27" s="4"/>
      <c r="E27" s="4"/>
      <c r="F27" s="260"/>
      <c r="G27" s="252"/>
      <c r="H27" s="252"/>
      <c r="I27" s="252"/>
      <c r="J27" s="252"/>
      <c r="K27" s="252"/>
      <c r="L27" s="252"/>
      <c r="M27" s="252"/>
      <c r="N27" s="252"/>
      <c r="O27" s="252"/>
      <c r="P27" s="252"/>
      <c r="Q27" s="252"/>
      <c r="R27" s="63"/>
      <c r="T27" s="61"/>
      <c r="U27" s="261"/>
      <c r="V27" s="262"/>
      <c r="W27" s="262"/>
      <c r="X27" s="262"/>
      <c r="Y27" s="262"/>
      <c r="Z27" s="262"/>
      <c r="AA27" s="262"/>
      <c r="AB27" s="262"/>
      <c r="AC27" s="263"/>
      <c r="AD27" s="63"/>
    </row>
    <row r="28" spans="2:30" s="57" customFormat="1" ht="15" customHeight="1">
      <c r="B28" s="61"/>
      <c r="C28" s="54" t="s">
        <v>155</v>
      </c>
      <c r="D28" s="4"/>
      <c r="E28" s="4"/>
      <c r="F28" s="4"/>
      <c r="G28" s="268"/>
      <c r="H28" s="249"/>
      <c r="I28" s="249"/>
      <c r="J28" s="249"/>
      <c r="K28" s="249"/>
      <c r="L28" s="249"/>
      <c r="M28" s="249"/>
      <c r="N28" s="249"/>
      <c r="O28" s="249"/>
      <c r="P28" s="249"/>
      <c r="Q28" s="249"/>
      <c r="R28" s="63"/>
      <c r="T28" s="61"/>
      <c r="U28" s="264"/>
      <c r="V28" s="231"/>
      <c r="W28" s="231"/>
      <c r="X28" s="231"/>
      <c r="Y28" s="231"/>
      <c r="Z28" s="231"/>
      <c r="AA28" s="231"/>
      <c r="AB28" s="231"/>
      <c r="AC28" s="265"/>
      <c r="AD28" s="63"/>
    </row>
    <row r="29" spans="2:30" s="57" customFormat="1" ht="15" customHeight="1">
      <c r="B29" s="61"/>
      <c r="C29" s="54" t="s">
        <v>156</v>
      </c>
      <c r="D29" s="4"/>
      <c r="E29" s="4"/>
      <c r="F29" s="4"/>
      <c r="G29" s="4"/>
      <c r="H29" s="268"/>
      <c r="I29" s="249"/>
      <c r="J29" s="249"/>
      <c r="K29" s="249"/>
      <c r="L29" s="249"/>
      <c r="M29" s="249"/>
      <c r="N29" s="249"/>
      <c r="O29" s="249"/>
      <c r="P29" s="249"/>
      <c r="Q29" s="249"/>
      <c r="R29" s="63"/>
      <c r="T29" s="61"/>
      <c r="U29" s="264"/>
      <c r="V29" s="231"/>
      <c r="W29" s="231"/>
      <c r="X29" s="231"/>
      <c r="Y29" s="231"/>
      <c r="Z29" s="231"/>
      <c r="AA29" s="231"/>
      <c r="AB29" s="231"/>
      <c r="AC29" s="265"/>
      <c r="AD29" s="63"/>
    </row>
    <row r="30" spans="2:30" s="57" customFormat="1" ht="15" customHeight="1">
      <c r="B30" s="61"/>
      <c r="C30" s="54" t="s">
        <v>157</v>
      </c>
      <c r="D30" s="4"/>
      <c r="E30" s="4"/>
      <c r="F30" s="4"/>
      <c r="G30" s="4"/>
      <c r="H30" s="268"/>
      <c r="I30" s="249"/>
      <c r="J30" s="249"/>
      <c r="K30" s="249"/>
      <c r="L30" s="249"/>
      <c r="M30" s="249"/>
      <c r="N30" s="249"/>
      <c r="O30" s="249"/>
      <c r="P30" s="249"/>
      <c r="Q30" s="249"/>
      <c r="R30" s="63"/>
      <c r="T30" s="61"/>
      <c r="U30" s="264"/>
      <c r="V30" s="231"/>
      <c r="W30" s="231"/>
      <c r="X30" s="231"/>
      <c r="Y30" s="231"/>
      <c r="Z30" s="231"/>
      <c r="AA30" s="231"/>
      <c r="AB30" s="231"/>
      <c r="AC30" s="265"/>
      <c r="AD30" s="63"/>
    </row>
    <row r="31" spans="2:30" s="57" customFormat="1" ht="15" customHeight="1">
      <c r="B31" s="61"/>
      <c r="C31" s="54" t="s">
        <v>143</v>
      </c>
      <c r="D31" s="4"/>
      <c r="E31" s="260"/>
      <c r="F31" s="252"/>
      <c r="G31" s="252"/>
      <c r="H31" s="252"/>
      <c r="I31" s="252"/>
      <c r="J31" s="252"/>
      <c r="K31" s="252"/>
      <c r="L31" s="252"/>
      <c r="M31" s="252"/>
      <c r="N31" s="252"/>
      <c r="O31" s="252"/>
      <c r="P31" s="252"/>
      <c r="Q31" s="252"/>
      <c r="R31" s="63"/>
      <c r="T31" s="61"/>
      <c r="U31" s="264"/>
      <c r="V31" s="231"/>
      <c r="W31" s="231"/>
      <c r="X31" s="231"/>
      <c r="Y31" s="231"/>
      <c r="Z31" s="231"/>
      <c r="AA31" s="231"/>
      <c r="AB31" s="231"/>
      <c r="AC31" s="265"/>
      <c r="AD31" s="63"/>
    </row>
    <row r="32" spans="2:30" s="57" customFormat="1" ht="15" customHeight="1">
      <c r="B32" s="61"/>
      <c r="C32" s="54" t="s">
        <v>145</v>
      </c>
      <c r="D32" s="4"/>
      <c r="E32" s="4"/>
      <c r="F32" s="268"/>
      <c r="G32" s="249"/>
      <c r="H32" s="249"/>
      <c r="I32" s="249"/>
      <c r="J32" s="249"/>
      <c r="K32" s="249"/>
      <c r="L32" s="249"/>
      <c r="M32" s="249"/>
      <c r="N32" s="249"/>
      <c r="O32" s="249"/>
      <c r="P32" s="249"/>
      <c r="Q32" s="249"/>
      <c r="R32" s="63"/>
      <c r="T32" s="61"/>
      <c r="U32" s="264"/>
      <c r="V32" s="231"/>
      <c r="W32" s="231"/>
      <c r="X32" s="231"/>
      <c r="Y32" s="231"/>
      <c r="Z32" s="231"/>
      <c r="AA32" s="231"/>
      <c r="AB32" s="231"/>
      <c r="AC32" s="265"/>
      <c r="AD32" s="63"/>
    </row>
    <row r="33" spans="2:30" s="57" customFormat="1" ht="15" customHeight="1">
      <c r="B33" s="61"/>
      <c r="C33" s="54" t="s">
        <v>144</v>
      </c>
      <c r="D33" s="4"/>
      <c r="E33" s="4"/>
      <c r="F33" s="64"/>
      <c r="G33" s="64"/>
      <c r="H33" s="268"/>
      <c r="I33" s="249"/>
      <c r="J33" s="249"/>
      <c r="K33" s="249"/>
      <c r="L33" s="249"/>
      <c r="M33" s="249"/>
      <c r="N33" s="249"/>
      <c r="O33" s="249"/>
      <c r="P33" s="249"/>
      <c r="Q33" s="249"/>
      <c r="R33" s="63"/>
      <c r="T33" s="61"/>
      <c r="U33" s="266"/>
      <c r="V33" s="252"/>
      <c r="W33" s="252"/>
      <c r="X33" s="252"/>
      <c r="Y33" s="252"/>
      <c r="Z33" s="252"/>
      <c r="AA33" s="252"/>
      <c r="AB33" s="252"/>
      <c r="AC33" s="267"/>
      <c r="AD33" s="63"/>
    </row>
    <row r="34" spans="2:30" s="57" customFormat="1" ht="15" customHeight="1" thickBot="1">
      <c r="B34" s="65"/>
      <c r="C34" s="66"/>
      <c r="D34" s="66"/>
      <c r="E34" s="66"/>
      <c r="F34" s="66"/>
      <c r="G34" s="66"/>
      <c r="H34" s="66"/>
      <c r="I34" s="66"/>
      <c r="J34" s="66"/>
      <c r="K34" s="66"/>
      <c r="L34" s="66"/>
      <c r="M34" s="66"/>
      <c r="N34" s="66"/>
      <c r="O34" s="66"/>
      <c r="P34" s="66"/>
      <c r="Q34" s="66"/>
      <c r="R34" s="67"/>
      <c r="T34" s="65"/>
      <c r="U34" s="66"/>
      <c r="V34" s="66"/>
      <c r="W34" s="66"/>
      <c r="X34" s="66"/>
      <c r="Y34" s="66"/>
      <c r="Z34" s="66"/>
      <c r="AA34" s="66"/>
      <c r="AB34" s="66"/>
      <c r="AC34" s="66"/>
      <c r="AD34" s="67"/>
    </row>
    <row r="35" spans="2:30" ht="15" customHeight="1" thickBot="1"/>
    <row r="36" spans="2:30" s="9" customFormat="1" ht="15" customHeight="1" thickBot="1">
      <c r="B36" s="253" t="s">
        <v>160</v>
      </c>
      <c r="C36" s="254"/>
      <c r="D36" s="254"/>
      <c r="E36" s="254"/>
      <c r="F36" s="254"/>
      <c r="G36" s="254"/>
      <c r="H36" s="254"/>
      <c r="I36" s="254"/>
      <c r="J36" s="254"/>
      <c r="K36" s="254"/>
      <c r="L36" s="254"/>
      <c r="M36" s="254"/>
      <c r="N36" s="254"/>
      <c r="O36" s="254"/>
      <c r="P36" s="254"/>
      <c r="Q36" s="254"/>
      <c r="R36" s="255"/>
      <c r="T36" s="253" t="s">
        <v>149</v>
      </c>
      <c r="U36" s="254"/>
      <c r="V36" s="254"/>
      <c r="W36" s="254"/>
      <c r="X36" s="254"/>
      <c r="Y36" s="254"/>
      <c r="Z36" s="254"/>
      <c r="AA36" s="254"/>
      <c r="AB36" s="254"/>
      <c r="AC36" s="254"/>
      <c r="AD36" s="255"/>
    </row>
    <row r="37" spans="2:30" s="57" customFormat="1" ht="72" customHeight="1" thickBot="1">
      <c r="B37" s="55"/>
      <c r="C37" s="269" t="s">
        <v>161</v>
      </c>
      <c r="D37" s="254"/>
      <c r="E37" s="254"/>
      <c r="F37" s="254"/>
      <c r="G37" s="254"/>
      <c r="H37" s="254"/>
      <c r="I37" s="254"/>
      <c r="J37" s="254"/>
      <c r="K37" s="254"/>
      <c r="L37" s="254"/>
      <c r="M37" s="254"/>
      <c r="N37" s="254"/>
      <c r="O37" s="254"/>
      <c r="P37" s="254"/>
      <c r="Q37" s="254"/>
      <c r="R37" s="56"/>
      <c r="T37" s="257" t="s">
        <v>151</v>
      </c>
      <c r="U37" s="258"/>
      <c r="V37" s="258"/>
      <c r="W37" s="258"/>
      <c r="X37" s="258"/>
      <c r="Y37" s="258"/>
      <c r="Z37" s="258"/>
      <c r="AA37" s="258"/>
      <c r="AB37" s="258"/>
      <c r="AC37" s="258"/>
      <c r="AD37" s="259"/>
    </row>
    <row r="38" spans="2:30" s="57" customFormat="1" ht="15" customHeight="1">
      <c r="B38" s="58"/>
      <c r="C38" s="59"/>
      <c r="D38" s="59"/>
      <c r="E38" s="59"/>
      <c r="F38" s="59"/>
      <c r="G38" s="59"/>
      <c r="H38" s="59"/>
      <c r="I38" s="59"/>
      <c r="J38" s="59"/>
      <c r="K38" s="59"/>
      <c r="L38" s="59"/>
      <c r="M38" s="59"/>
      <c r="N38" s="59"/>
      <c r="O38" s="59"/>
      <c r="P38" s="59"/>
      <c r="Q38" s="59"/>
      <c r="R38" s="60"/>
      <c r="T38" s="61"/>
      <c r="W38" s="62"/>
      <c r="X38" s="62"/>
      <c r="Y38" s="62"/>
      <c r="Z38" s="62"/>
      <c r="AA38" s="62"/>
      <c r="AD38" s="63"/>
    </row>
    <row r="39" spans="2:30" s="57" customFormat="1" ht="15" customHeight="1">
      <c r="B39" s="61"/>
      <c r="C39" s="54" t="s">
        <v>152</v>
      </c>
      <c r="D39" s="4"/>
      <c r="E39" s="4"/>
      <c r="F39" s="4"/>
      <c r="G39" s="4"/>
      <c r="H39" s="1"/>
      <c r="I39" s="1"/>
      <c r="J39" s="1"/>
      <c r="K39" s="1"/>
      <c r="L39" s="1"/>
      <c r="M39" s="260"/>
      <c r="N39" s="252"/>
      <c r="O39" s="252"/>
      <c r="P39" s="252"/>
      <c r="Q39" s="252"/>
      <c r="R39" s="63"/>
      <c r="T39" s="61"/>
      <c r="U39" s="251" t="s">
        <v>153</v>
      </c>
      <c r="V39" s="249"/>
      <c r="W39" s="249"/>
      <c r="X39" s="249"/>
      <c r="Y39" s="249"/>
      <c r="Z39" s="249"/>
      <c r="AA39" s="249"/>
      <c r="AB39" s="249"/>
      <c r="AC39" s="250"/>
      <c r="AD39" s="63"/>
    </row>
    <row r="40" spans="2:30" s="57" customFormat="1" ht="15" customHeight="1">
      <c r="B40" s="61"/>
      <c r="C40" s="54" t="s">
        <v>154</v>
      </c>
      <c r="D40" s="4"/>
      <c r="E40" s="4"/>
      <c r="F40" s="260"/>
      <c r="G40" s="252"/>
      <c r="H40" s="252"/>
      <c r="I40" s="252"/>
      <c r="J40" s="252"/>
      <c r="K40" s="252"/>
      <c r="L40" s="252"/>
      <c r="M40" s="252"/>
      <c r="N40" s="252"/>
      <c r="O40" s="252"/>
      <c r="P40" s="252"/>
      <c r="Q40" s="252"/>
      <c r="R40" s="63"/>
      <c r="T40" s="61"/>
      <c r="U40" s="261"/>
      <c r="V40" s="262"/>
      <c r="W40" s="262"/>
      <c r="X40" s="262"/>
      <c r="Y40" s="262"/>
      <c r="Z40" s="262"/>
      <c r="AA40" s="262"/>
      <c r="AB40" s="262"/>
      <c r="AC40" s="263"/>
      <c r="AD40" s="63"/>
    </row>
    <row r="41" spans="2:30" s="57" customFormat="1" ht="15" customHeight="1">
      <c r="B41" s="61"/>
      <c r="C41" s="54" t="s">
        <v>155</v>
      </c>
      <c r="D41" s="4"/>
      <c r="E41" s="4"/>
      <c r="F41" s="4"/>
      <c r="G41" s="268"/>
      <c r="H41" s="249"/>
      <c r="I41" s="249"/>
      <c r="J41" s="249"/>
      <c r="K41" s="249"/>
      <c r="L41" s="249"/>
      <c r="M41" s="249"/>
      <c r="N41" s="249"/>
      <c r="O41" s="249"/>
      <c r="P41" s="249"/>
      <c r="Q41" s="249"/>
      <c r="R41" s="63"/>
      <c r="T41" s="61"/>
      <c r="U41" s="264"/>
      <c r="V41" s="231"/>
      <c r="W41" s="231"/>
      <c r="X41" s="231"/>
      <c r="Y41" s="231"/>
      <c r="Z41" s="231"/>
      <c r="AA41" s="231"/>
      <c r="AB41" s="231"/>
      <c r="AC41" s="265"/>
      <c r="AD41" s="63"/>
    </row>
    <row r="42" spans="2:30" s="57" customFormat="1" ht="15" customHeight="1">
      <c r="B42" s="61"/>
      <c r="C42" s="54" t="s">
        <v>156</v>
      </c>
      <c r="D42" s="4"/>
      <c r="E42" s="4"/>
      <c r="F42" s="4"/>
      <c r="G42" s="4"/>
      <c r="H42" s="268"/>
      <c r="I42" s="249"/>
      <c r="J42" s="249"/>
      <c r="K42" s="249"/>
      <c r="L42" s="249"/>
      <c r="M42" s="249"/>
      <c r="N42" s="249"/>
      <c r="O42" s="249"/>
      <c r="P42" s="249"/>
      <c r="Q42" s="249"/>
      <c r="R42" s="63"/>
      <c r="T42" s="61"/>
      <c r="U42" s="264"/>
      <c r="V42" s="231"/>
      <c r="W42" s="231"/>
      <c r="X42" s="231"/>
      <c r="Y42" s="231"/>
      <c r="Z42" s="231"/>
      <c r="AA42" s="231"/>
      <c r="AB42" s="231"/>
      <c r="AC42" s="265"/>
      <c r="AD42" s="63"/>
    </row>
    <row r="43" spans="2:30" s="57" customFormat="1" ht="15" customHeight="1">
      <c r="B43" s="61"/>
      <c r="C43" s="54" t="s">
        <v>157</v>
      </c>
      <c r="D43" s="4"/>
      <c r="E43" s="4"/>
      <c r="F43" s="4"/>
      <c r="G43" s="4"/>
      <c r="H43" s="268"/>
      <c r="I43" s="249"/>
      <c r="J43" s="249"/>
      <c r="K43" s="249"/>
      <c r="L43" s="249"/>
      <c r="M43" s="249"/>
      <c r="N43" s="249"/>
      <c r="O43" s="249"/>
      <c r="P43" s="249"/>
      <c r="Q43" s="249"/>
      <c r="R43" s="63"/>
      <c r="T43" s="61"/>
      <c r="U43" s="264"/>
      <c r="V43" s="231"/>
      <c r="W43" s="231"/>
      <c r="X43" s="231"/>
      <c r="Y43" s="231"/>
      <c r="Z43" s="231"/>
      <c r="AA43" s="231"/>
      <c r="AB43" s="231"/>
      <c r="AC43" s="265"/>
      <c r="AD43" s="63"/>
    </row>
    <row r="44" spans="2:30" s="57" customFormat="1" ht="15" customHeight="1">
      <c r="B44" s="61"/>
      <c r="C44" s="54" t="s">
        <v>143</v>
      </c>
      <c r="D44" s="4"/>
      <c r="E44" s="260"/>
      <c r="F44" s="252"/>
      <c r="G44" s="252"/>
      <c r="H44" s="252"/>
      <c r="I44" s="252"/>
      <c r="J44" s="252"/>
      <c r="K44" s="252"/>
      <c r="L44" s="252"/>
      <c r="M44" s="252"/>
      <c r="N44" s="252"/>
      <c r="O44" s="252"/>
      <c r="P44" s="252"/>
      <c r="Q44" s="252"/>
      <c r="R44" s="63"/>
      <c r="T44" s="61"/>
      <c r="U44" s="264"/>
      <c r="V44" s="231"/>
      <c r="W44" s="231"/>
      <c r="X44" s="231"/>
      <c r="Y44" s="231"/>
      <c r="Z44" s="231"/>
      <c r="AA44" s="231"/>
      <c r="AB44" s="231"/>
      <c r="AC44" s="265"/>
      <c r="AD44" s="63"/>
    </row>
    <row r="45" spans="2:30" s="57" customFormat="1" ht="15" customHeight="1">
      <c r="B45" s="61"/>
      <c r="C45" s="54" t="s">
        <v>145</v>
      </c>
      <c r="D45" s="4"/>
      <c r="E45" s="4"/>
      <c r="F45" s="268"/>
      <c r="G45" s="249"/>
      <c r="H45" s="249"/>
      <c r="I45" s="249"/>
      <c r="J45" s="249"/>
      <c r="K45" s="249"/>
      <c r="L45" s="249"/>
      <c r="M45" s="249"/>
      <c r="N45" s="249"/>
      <c r="O45" s="249"/>
      <c r="P45" s="249"/>
      <c r="Q45" s="249"/>
      <c r="R45" s="63"/>
      <c r="T45" s="61"/>
      <c r="U45" s="264"/>
      <c r="V45" s="231"/>
      <c r="W45" s="231"/>
      <c r="X45" s="231"/>
      <c r="Y45" s="231"/>
      <c r="Z45" s="231"/>
      <c r="AA45" s="231"/>
      <c r="AB45" s="231"/>
      <c r="AC45" s="265"/>
      <c r="AD45" s="63"/>
    </row>
    <row r="46" spans="2:30" s="57" customFormat="1" ht="15" customHeight="1">
      <c r="B46" s="61"/>
      <c r="C46" s="54" t="s">
        <v>144</v>
      </c>
      <c r="D46" s="4"/>
      <c r="E46" s="4"/>
      <c r="F46" s="64"/>
      <c r="G46" s="64"/>
      <c r="H46" s="268"/>
      <c r="I46" s="249"/>
      <c r="J46" s="249"/>
      <c r="K46" s="249"/>
      <c r="L46" s="249"/>
      <c r="M46" s="249"/>
      <c r="N46" s="249"/>
      <c r="O46" s="249"/>
      <c r="P46" s="249"/>
      <c r="Q46" s="249"/>
      <c r="R46" s="63"/>
      <c r="T46" s="61"/>
      <c r="U46" s="266"/>
      <c r="V46" s="252"/>
      <c r="W46" s="252"/>
      <c r="X46" s="252"/>
      <c r="Y46" s="252"/>
      <c r="Z46" s="252"/>
      <c r="AA46" s="252"/>
      <c r="AB46" s="252"/>
      <c r="AC46" s="267"/>
      <c r="AD46" s="63"/>
    </row>
    <row r="47" spans="2:30" s="57" customFormat="1" ht="15" customHeight="1" thickBot="1">
      <c r="B47" s="65"/>
      <c r="C47" s="66"/>
      <c r="D47" s="66"/>
      <c r="E47" s="66"/>
      <c r="F47" s="66"/>
      <c r="G47" s="66"/>
      <c r="H47" s="66"/>
      <c r="I47" s="66"/>
      <c r="J47" s="66"/>
      <c r="K47" s="66"/>
      <c r="L47" s="66"/>
      <c r="M47" s="66"/>
      <c r="N47" s="66"/>
      <c r="O47" s="66"/>
      <c r="P47" s="66"/>
      <c r="Q47" s="66"/>
      <c r="R47" s="67"/>
      <c r="T47" s="65"/>
      <c r="U47" s="66"/>
      <c r="V47" s="66"/>
      <c r="W47" s="66"/>
      <c r="X47" s="66"/>
      <c r="Y47" s="66"/>
      <c r="Z47" s="66"/>
      <c r="AA47" s="66"/>
      <c r="AB47" s="66"/>
      <c r="AC47" s="66"/>
      <c r="AD47" s="67"/>
    </row>
    <row r="48" spans="2:30" ht="15" customHeight="1" thickBot="1"/>
    <row r="49" spans="2:30" s="9" customFormat="1" ht="15" customHeight="1">
      <c r="B49" s="68"/>
      <c r="C49" s="69" t="s">
        <v>162</v>
      </c>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70"/>
    </row>
    <row r="50" spans="2:30" s="9" customFormat="1" ht="72" customHeight="1" thickBot="1">
      <c r="B50" s="71"/>
      <c r="C50" s="270"/>
      <c r="D50" s="271"/>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72"/>
    </row>
    <row r="51" spans="2:30" ht="15" customHeight="1">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row>
    <row r="52" spans="2:30" ht="15" customHeight="1"/>
    <row r="53" spans="2:30" ht="15" customHeight="1"/>
    <row r="54" spans="2:30" ht="15" customHeight="1"/>
    <row r="55" spans="2:30" ht="15" customHeight="1"/>
    <row r="56" spans="2:30" ht="15" customHeight="1"/>
  </sheetData>
  <sheetProtection password="DC70" sheet="1" objects="1"/>
  <mergeCells count="49">
    <mergeCell ref="C50:AC50"/>
    <mergeCell ref="F40:Q40"/>
    <mergeCell ref="U40:AC46"/>
    <mergeCell ref="G41:Q41"/>
    <mergeCell ref="H42:Q42"/>
    <mergeCell ref="H43:Q43"/>
    <mergeCell ref="E44:Q44"/>
    <mergeCell ref="F45:Q45"/>
    <mergeCell ref="H46:Q46"/>
    <mergeCell ref="B36:R36"/>
    <mergeCell ref="T36:AD36"/>
    <mergeCell ref="C37:Q37"/>
    <mergeCell ref="T37:AD37"/>
    <mergeCell ref="M39:Q39"/>
    <mergeCell ref="U39:AC39"/>
    <mergeCell ref="F27:Q27"/>
    <mergeCell ref="U27:AC33"/>
    <mergeCell ref="G28:Q28"/>
    <mergeCell ref="H29:Q29"/>
    <mergeCell ref="H30:Q30"/>
    <mergeCell ref="E31:Q31"/>
    <mergeCell ref="F32:Q32"/>
    <mergeCell ref="H33:Q33"/>
    <mergeCell ref="B23:R23"/>
    <mergeCell ref="T23:AD23"/>
    <mergeCell ref="C24:Q24"/>
    <mergeCell ref="T24:AD24"/>
    <mergeCell ref="M26:Q26"/>
    <mergeCell ref="U26:AC26"/>
    <mergeCell ref="F14:Q14"/>
    <mergeCell ref="U14:AC20"/>
    <mergeCell ref="G15:Q15"/>
    <mergeCell ref="H16:Q16"/>
    <mergeCell ref="H17:Q17"/>
    <mergeCell ref="E18:Q18"/>
    <mergeCell ref="F19:Q19"/>
    <mergeCell ref="H20:Q20"/>
    <mergeCell ref="B10:R10"/>
    <mergeCell ref="T10:AD10"/>
    <mergeCell ref="C11:Q11"/>
    <mergeCell ref="T11:AD11"/>
    <mergeCell ref="M13:Q13"/>
    <mergeCell ref="U13:AC13"/>
    <mergeCell ref="B1:AD1"/>
    <mergeCell ref="B3:AD3"/>
    <mergeCell ref="B5:AD5"/>
    <mergeCell ref="AA7:AD7"/>
    <mergeCell ref="B8:L8"/>
    <mergeCell ref="N8:O8"/>
  </mergeCells>
  <hyperlinks>
    <hyperlink ref="AA7" location="Índice!B11" display="Índice" xr:uid="{00000000-0004-0000-0200-000000000000}"/>
  </hyperlinks>
  <printOptions horizontalCentered="1" verticalCentered="1"/>
  <pageMargins left="0.70866141732283472" right="0.70866141732283472" top="0.74803149606299213" bottom="0.74803149606299213" header="0.31496062992125978" footer="0.31496062992125978"/>
  <pageSetup scale="75" orientation="portrait"/>
  <headerFooter>
    <oddHeader>&amp;CMódulo 4
Informantes</oddHeader>
    <oddFooter>&amp;LCenso Nacional de Gobiernos Estatales 2023&amp;R&amp;P de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C70"/>
  <sheetViews>
    <sheetView showGridLines="0" zoomScaleNormal="100" zoomScalePageLayoutView="80" workbookViewId="0">
      <selection activeCell="B8" sqref="B8:L8"/>
    </sheetView>
  </sheetViews>
  <sheetFormatPr baseColWidth="10" defaultColWidth="0" defaultRowHeight="15" customHeight="1" zeroHeight="1"/>
  <cols>
    <col min="1" max="1" width="5.7109375" style="1" customWidth="1"/>
    <col min="2" max="57" width="3.7109375" style="1" customWidth="1"/>
    <col min="58" max="58" width="6.28515625" style="1" customWidth="1"/>
    <col min="59" max="16383" width="11.42578125" style="1" hidden="1" customWidth="1"/>
    <col min="16384" max="16384" width="3.5703125" style="1" hidden="1" customWidth="1"/>
  </cols>
  <sheetData>
    <row r="1" spans="1:60" ht="173.25" customHeight="1">
      <c r="B1" s="233" t="s">
        <v>0</v>
      </c>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row>
    <row r="2" spans="1:60" ht="15" customHeight="1"/>
    <row r="3" spans="1:60" ht="45" customHeight="1">
      <c r="B3" s="234" t="s">
        <v>1</v>
      </c>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row>
    <row r="4" spans="1:60" ht="15" customHeight="1"/>
    <row r="5" spans="1:60" ht="84" customHeight="1">
      <c r="B5" s="272" t="s">
        <v>163</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1"/>
      <c r="AP5" s="231"/>
      <c r="AQ5" s="231"/>
      <c r="AR5" s="231"/>
      <c r="AS5" s="231"/>
      <c r="AT5" s="231"/>
      <c r="AU5" s="231"/>
      <c r="AV5" s="231"/>
      <c r="AW5" s="231"/>
      <c r="AX5" s="231"/>
      <c r="AY5" s="231"/>
      <c r="AZ5" s="231"/>
      <c r="BA5" s="231"/>
      <c r="BB5" s="231"/>
      <c r="BC5" s="231"/>
      <c r="BD5" s="231"/>
      <c r="BE5" s="231"/>
    </row>
    <row r="6" spans="1:60" ht="15" customHeight="1"/>
    <row r="7" spans="1:60" ht="15" customHeight="1" thickBot="1">
      <c r="B7" s="3" t="s">
        <v>3</v>
      </c>
      <c r="C7" s="8"/>
      <c r="D7" s="8"/>
      <c r="E7" s="8"/>
      <c r="F7" s="8"/>
      <c r="G7" s="8"/>
      <c r="H7" s="8"/>
      <c r="I7" s="8"/>
      <c r="J7" s="8"/>
      <c r="K7" s="8"/>
      <c r="L7" s="8"/>
      <c r="M7" s="8"/>
      <c r="N7" s="3" t="s">
        <v>4</v>
      </c>
      <c r="O7" s="8"/>
      <c r="P7" s="4"/>
      <c r="Q7" s="4"/>
      <c r="R7" s="4"/>
      <c r="S7" s="4"/>
      <c r="T7" s="4"/>
      <c r="V7" s="4"/>
      <c r="W7" s="4"/>
      <c r="X7" s="4"/>
      <c r="Y7" s="4"/>
      <c r="Z7" s="4"/>
      <c r="AE7" s="4"/>
      <c r="AF7" s="4"/>
      <c r="AG7" s="4"/>
      <c r="AH7" s="4"/>
      <c r="AI7" s="4"/>
      <c r="AJ7" s="4"/>
      <c r="AK7" s="4"/>
      <c r="AL7" s="4"/>
      <c r="AM7" s="4"/>
      <c r="AN7" s="4"/>
      <c r="AO7" s="4"/>
      <c r="AP7" s="4"/>
      <c r="AQ7" s="4"/>
      <c r="AR7" s="4"/>
      <c r="AS7" s="4"/>
      <c r="AT7" s="4"/>
      <c r="AU7" s="4"/>
      <c r="AV7" s="4"/>
      <c r="AW7" s="4"/>
      <c r="AX7" s="4"/>
      <c r="AY7" s="4"/>
      <c r="AZ7" s="4"/>
      <c r="BA7" s="4"/>
      <c r="BB7" s="242" t="s">
        <v>2</v>
      </c>
      <c r="BC7" s="231"/>
      <c r="BD7" s="231"/>
      <c r="BE7" s="231"/>
    </row>
    <row r="8" spans="1:60" ht="15" customHeight="1" thickBot="1">
      <c r="B8" s="236" t="str">
        <f>IF(Presentación!B8="","",Presentación!B8)</f>
        <v/>
      </c>
      <c r="C8" s="237"/>
      <c r="D8" s="237"/>
      <c r="E8" s="237"/>
      <c r="F8" s="237"/>
      <c r="G8" s="237"/>
      <c r="H8" s="237"/>
      <c r="I8" s="237"/>
      <c r="J8" s="237"/>
      <c r="K8" s="237"/>
      <c r="L8" s="238"/>
      <c r="M8" s="9"/>
      <c r="N8" s="236" t="str">
        <f>IF(Presentación!N8="","",Presentación!N8)</f>
        <v/>
      </c>
      <c r="O8" s="238"/>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row>
    <row r="9" spans="1:60" ht="15" customHeight="1" thickBot="1"/>
    <row r="10" spans="1:60" ht="15" customHeight="1" thickBot="1">
      <c r="B10" s="276" t="s">
        <v>164</v>
      </c>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4"/>
      <c r="AX10" s="254"/>
      <c r="AY10" s="254"/>
      <c r="AZ10" s="254"/>
      <c r="BA10" s="254"/>
      <c r="BB10" s="254"/>
      <c r="BC10" s="254"/>
      <c r="BD10" s="254"/>
      <c r="BE10" s="254"/>
      <c r="BF10" s="74"/>
      <c r="BG10" s="74"/>
      <c r="BH10" s="74"/>
    </row>
    <row r="11" spans="1:60">
      <c r="A11" s="75"/>
      <c r="B11" s="277" t="s">
        <v>165</v>
      </c>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c r="AW11" s="258"/>
      <c r="AX11" s="258"/>
      <c r="AY11" s="258"/>
      <c r="AZ11" s="258"/>
      <c r="BA11" s="258"/>
      <c r="BB11" s="258"/>
      <c r="BC11" s="258"/>
      <c r="BD11" s="258"/>
      <c r="BE11" s="278"/>
    </row>
    <row r="12" spans="1:60" ht="15" customHeight="1">
      <c r="A12" s="75"/>
      <c r="B12" s="76"/>
      <c r="C12" s="273" t="s">
        <v>166</v>
      </c>
      <c r="D12" s="231"/>
      <c r="E12" s="231"/>
      <c r="F12" s="231"/>
      <c r="G12" s="231"/>
      <c r="H12" s="231"/>
      <c r="I12" s="231"/>
      <c r="J12" s="231"/>
      <c r="K12" s="231"/>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1"/>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65"/>
      <c r="BF12" s="78"/>
    </row>
    <row r="13" spans="1:60" ht="15" customHeight="1">
      <c r="A13" s="75"/>
      <c r="B13" s="76"/>
      <c r="C13" s="273" t="s">
        <v>167</v>
      </c>
      <c r="D13" s="231"/>
      <c r="E13" s="231"/>
      <c r="F13" s="231"/>
      <c r="G13" s="231"/>
      <c r="H13" s="231"/>
      <c r="I13" s="231"/>
      <c r="J13" s="231"/>
      <c r="K13" s="231"/>
      <c r="L13" s="231"/>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65"/>
      <c r="BF13" s="78"/>
    </row>
    <row r="14" spans="1:60" ht="15" customHeight="1">
      <c r="A14" s="75"/>
      <c r="B14" s="76"/>
      <c r="C14" s="273" t="s">
        <v>168</v>
      </c>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1"/>
      <c r="AY14" s="231"/>
      <c r="AZ14" s="231"/>
      <c r="BA14" s="231"/>
      <c r="BB14" s="231"/>
      <c r="BC14" s="231"/>
      <c r="BD14" s="231"/>
      <c r="BE14" s="265"/>
      <c r="BF14" s="78"/>
    </row>
    <row r="15" spans="1:60" ht="15" customHeight="1">
      <c r="A15" s="75"/>
      <c r="B15" s="76"/>
      <c r="C15" s="273" t="s">
        <v>169</v>
      </c>
      <c r="D15" s="231"/>
      <c r="E15" s="231"/>
      <c r="F15" s="231"/>
      <c r="G15" s="231"/>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231"/>
      <c r="BB15" s="231"/>
      <c r="BC15" s="231"/>
      <c r="BD15" s="231"/>
      <c r="BE15" s="265"/>
      <c r="BF15" s="78"/>
    </row>
    <row r="16" spans="1:60" ht="15" customHeight="1">
      <c r="A16" s="75"/>
      <c r="B16" s="79"/>
      <c r="C16" s="273" t="s">
        <v>170</v>
      </c>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65"/>
      <c r="BF16" s="78"/>
    </row>
    <row r="17" spans="1:60" ht="15" customHeight="1">
      <c r="A17" s="75"/>
      <c r="B17" s="79"/>
      <c r="C17" s="273" t="s">
        <v>171</v>
      </c>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65"/>
      <c r="BF17" s="78"/>
    </row>
    <row r="18" spans="1:60" ht="48" customHeight="1">
      <c r="A18" s="75"/>
      <c r="B18" s="79"/>
      <c r="C18" s="273" t="s">
        <v>172</v>
      </c>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265"/>
      <c r="BF18" s="78"/>
    </row>
    <row r="19" spans="1:60" ht="15" customHeight="1">
      <c r="A19" s="75"/>
      <c r="B19" s="79"/>
      <c r="C19" s="274" t="s">
        <v>173</v>
      </c>
      <c r="D19" s="231"/>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1"/>
      <c r="BA19" s="231"/>
      <c r="BB19" s="231"/>
      <c r="BC19" s="231"/>
      <c r="BD19" s="231"/>
      <c r="BE19" s="265"/>
    </row>
    <row r="20" spans="1:60" ht="15" customHeight="1">
      <c r="A20" s="75"/>
      <c r="B20" s="79"/>
      <c r="D20" s="275" t="s">
        <v>174</v>
      </c>
      <c r="E20" s="231"/>
      <c r="F20" s="231"/>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1"/>
      <c r="BA20" s="231"/>
      <c r="BB20" s="231"/>
      <c r="BC20" s="231"/>
      <c r="BD20" s="231"/>
      <c r="BE20" s="265"/>
    </row>
    <row r="21" spans="1:60" ht="15" customHeight="1">
      <c r="A21" s="75"/>
      <c r="B21" s="79"/>
      <c r="D21" s="275" t="s">
        <v>175</v>
      </c>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1"/>
      <c r="BA21" s="231"/>
      <c r="BB21" s="231"/>
      <c r="BC21" s="231"/>
      <c r="BD21" s="231"/>
      <c r="BE21" s="265"/>
    </row>
    <row r="22" spans="1:60" ht="15" customHeight="1">
      <c r="A22" s="75"/>
      <c r="B22" s="79"/>
      <c r="D22" s="275" t="s">
        <v>176</v>
      </c>
      <c r="E22" s="231"/>
      <c r="F22" s="231"/>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1"/>
      <c r="AY22" s="231"/>
      <c r="AZ22" s="231"/>
      <c r="BA22" s="231"/>
      <c r="BB22" s="231"/>
      <c r="BC22" s="231"/>
      <c r="BD22" s="231"/>
      <c r="BE22" s="265"/>
    </row>
    <row r="23" spans="1:60" s="80" customFormat="1" ht="216" customHeight="1">
      <c r="B23" s="81"/>
      <c r="E23" s="273" t="s">
        <v>177</v>
      </c>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65"/>
    </row>
    <row r="24" spans="1:60" ht="15" customHeight="1">
      <c r="A24" s="75"/>
      <c r="B24" s="82"/>
      <c r="C24" s="287" t="s">
        <v>178</v>
      </c>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2"/>
      <c r="AM24" s="252"/>
      <c r="AN24" s="252"/>
      <c r="AO24" s="252"/>
      <c r="AP24" s="252"/>
      <c r="AQ24" s="252"/>
      <c r="AR24" s="252"/>
      <c r="AS24" s="252"/>
      <c r="AT24" s="252"/>
      <c r="AU24" s="252"/>
      <c r="AV24" s="252"/>
      <c r="AW24" s="252"/>
      <c r="AX24" s="252"/>
      <c r="AY24" s="252"/>
      <c r="AZ24" s="252"/>
      <c r="BA24" s="252"/>
      <c r="BB24" s="252"/>
      <c r="BC24" s="252"/>
      <c r="BD24" s="252"/>
      <c r="BE24" s="267"/>
    </row>
    <row r="25" spans="1:60" ht="15" customHeight="1" thickBot="1">
      <c r="A25" s="75"/>
      <c r="B25" s="31"/>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row>
    <row r="26" spans="1:60" ht="15" customHeight="1">
      <c r="A26" s="84"/>
      <c r="B26" s="288" t="s">
        <v>179</v>
      </c>
      <c r="C26" s="279" t="s">
        <v>180</v>
      </c>
      <c r="D26" s="280"/>
      <c r="E26" s="281"/>
      <c r="F26" s="279" t="s">
        <v>181</v>
      </c>
      <c r="G26" s="280"/>
      <c r="H26" s="281"/>
      <c r="I26" s="279" t="s">
        <v>182</v>
      </c>
      <c r="J26" s="280"/>
      <c r="K26" s="281"/>
      <c r="L26" s="279" t="s">
        <v>183</v>
      </c>
      <c r="M26" s="280"/>
      <c r="N26" s="281"/>
      <c r="O26" s="279" t="s">
        <v>184</v>
      </c>
      <c r="P26" s="280"/>
      <c r="Q26" s="280"/>
      <c r="R26" s="281"/>
      <c r="S26" s="279" t="s">
        <v>185</v>
      </c>
      <c r="T26" s="280"/>
      <c r="U26" s="281"/>
      <c r="V26" s="279" t="s">
        <v>186</v>
      </c>
      <c r="W26" s="280"/>
      <c r="X26" s="281"/>
      <c r="Y26" s="279" t="s">
        <v>187</v>
      </c>
      <c r="Z26" s="280"/>
      <c r="AA26" s="281"/>
      <c r="AB26" s="279" t="s">
        <v>188</v>
      </c>
      <c r="AC26" s="294"/>
      <c r="AD26" s="294"/>
      <c r="AE26" s="294"/>
      <c r="AF26" s="294"/>
      <c r="AG26" s="294"/>
      <c r="AH26" s="294"/>
      <c r="AI26" s="294"/>
      <c r="AJ26" s="294"/>
      <c r="AK26" s="294"/>
      <c r="AL26" s="294"/>
      <c r="AM26" s="294"/>
      <c r="AN26" s="294"/>
      <c r="AO26" s="294"/>
      <c r="AP26" s="294"/>
      <c r="AQ26" s="294"/>
      <c r="AR26" s="294"/>
      <c r="AS26" s="294"/>
      <c r="AT26" s="294"/>
      <c r="AU26" s="294"/>
      <c r="AV26" s="294"/>
      <c r="AW26" s="294"/>
      <c r="AX26" s="294"/>
      <c r="AY26" s="294"/>
      <c r="AZ26" s="294"/>
      <c r="BA26" s="294"/>
      <c r="BB26" s="294"/>
      <c r="BC26" s="294"/>
      <c r="BD26" s="294"/>
      <c r="BE26" s="295"/>
      <c r="BF26" s="85"/>
      <c r="BG26" s="85"/>
      <c r="BH26" s="85"/>
    </row>
    <row r="27" spans="1:60" ht="15" customHeight="1">
      <c r="A27" s="84"/>
      <c r="B27" s="289"/>
      <c r="C27" s="282"/>
      <c r="D27" s="231"/>
      <c r="E27" s="283"/>
      <c r="F27" s="282"/>
      <c r="G27" s="231"/>
      <c r="H27" s="283"/>
      <c r="I27" s="282"/>
      <c r="J27" s="231"/>
      <c r="K27" s="283"/>
      <c r="L27" s="282"/>
      <c r="M27" s="231"/>
      <c r="N27" s="283"/>
      <c r="O27" s="282"/>
      <c r="P27" s="231"/>
      <c r="Q27" s="231"/>
      <c r="R27" s="283"/>
      <c r="S27" s="282"/>
      <c r="T27" s="231"/>
      <c r="U27" s="283"/>
      <c r="V27" s="282"/>
      <c r="W27" s="231"/>
      <c r="X27" s="283"/>
      <c r="Y27" s="282"/>
      <c r="Z27" s="231"/>
      <c r="AA27" s="283"/>
      <c r="AB27" s="291" t="s">
        <v>189</v>
      </c>
      <c r="AC27" s="292"/>
      <c r="AD27" s="292"/>
      <c r="AE27" s="292"/>
      <c r="AF27" s="292"/>
      <c r="AG27" s="292"/>
      <c r="AH27" s="292"/>
      <c r="AI27" s="293"/>
      <c r="AJ27" s="291" t="s">
        <v>190</v>
      </c>
      <c r="AK27" s="292"/>
      <c r="AL27" s="292"/>
      <c r="AM27" s="292"/>
      <c r="AN27" s="292"/>
      <c r="AO27" s="292"/>
      <c r="AP27" s="292"/>
      <c r="AQ27" s="293"/>
      <c r="AR27" s="291" t="s">
        <v>191</v>
      </c>
      <c r="AS27" s="292"/>
      <c r="AT27" s="292"/>
      <c r="AU27" s="292"/>
      <c r="AV27" s="292"/>
      <c r="AW27" s="292"/>
      <c r="AX27" s="292"/>
      <c r="AY27" s="293"/>
      <c r="AZ27" s="291" t="s">
        <v>192</v>
      </c>
      <c r="BA27" s="296"/>
      <c r="BB27" s="296"/>
      <c r="BC27" s="296"/>
      <c r="BD27" s="296"/>
      <c r="BE27" s="297"/>
      <c r="BF27" s="85"/>
      <c r="BG27" s="85"/>
      <c r="BH27" s="85"/>
    </row>
    <row r="28" spans="1:60" ht="24" customHeight="1">
      <c r="A28" s="84"/>
      <c r="B28" s="290"/>
      <c r="C28" s="284"/>
      <c r="D28" s="285"/>
      <c r="E28" s="286"/>
      <c r="F28" s="284"/>
      <c r="G28" s="285"/>
      <c r="H28" s="286"/>
      <c r="I28" s="284"/>
      <c r="J28" s="285"/>
      <c r="K28" s="286"/>
      <c r="L28" s="284"/>
      <c r="M28" s="285"/>
      <c r="N28" s="286"/>
      <c r="O28" s="284"/>
      <c r="P28" s="285"/>
      <c r="Q28" s="285"/>
      <c r="R28" s="286"/>
      <c r="S28" s="284"/>
      <c r="T28" s="285"/>
      <c r="U28" s="286"/>
      <c r="V28" s="284"/>
      <c r="W28" s="285"/>
      <c r="X28" s="286"/>
      <c r="Y28" s="284"/>
      <c r="Z28" s="285"/>
      <c r="AA28" s="286"/>
      <c r="AB28" s="291" t="s">
        <v>193</v>
      </c>
      <c r="AC28" s="292"/>
      <c r="AD28" s="292"/>
      <c r="AE28" s="293"/>
      <c r="AF28" s="291" t="s">
        <v>194</v>
      </c>
      <c r="AG28" s="292"/>
      <c r="AH28" s="292"/>
      <c r="AI28" s="293"/>
      <c r="AJ28" s="291" t="s">
        <v>193</v>
      </c>
      <c r="AK28" s="292"/>
      <c r="AL28" s="292"/>
      <c r="AM28" s="293"/>
      <c r="AN28" s="291" t="s">
        <v>194</v>
      </c>
      <c r="AO28" s="292"/>
      <c r="AP28" s="292"/>
      <c r="AQ28" s="293"/>
      <c r="AR28" s="291" t="s">
        <v>193</v>
      </c>
      <c r="AS28" s="292"/>
      <c r="AT28" s="292"/>
      <c r="AU28" s="293"/>
      <c r="AV28" s="291" t="s">
        <v>194</v>
      </c>
      <c r="AW28" s="292"/>
      <c r="AX28" s="292"/>
      <c r="AY28" s="293"/>
      <c r="AZ28" s="284"/>
      <c r="BA28" s="285"/>
      <c r="BB28" s="285"/>
      <c r="BC28" s="285"/>
      <c r="BD28" s="285"/>
      <c r="BE28" s="286"/>
      <c r="BF28" s="85"/>
      <c r="BG28" s="85"/>
      <c r="BH28" s="85"/>
    </row>
    <row r="29" spans="1:60" ht="48" customHeight="1">
      <c r="A29" s="86"/>
      <c r="B29" s="87" t="s">
        <v>195</v>
      </c>
      <c r="C29" s="304" t="s">
        <v>196</v>
      </c>
      <c r="D29" s="292"/>
      <c r="E29" s="293"/>
      <c r="F29" s="304" t="s">
        <v>197</v>
      </c>
      <c r="G29" s="292"/>
      <c r="H29" s="293"/>
      <c r="I29" s="304" t="s">
        <v>198</v>
      </c>
      <c r="J29" s="292"/>
      <c r="K29" s="293"/>
      <c r="L29" s="304" t="s">
        <v>199</v>
      </c>
      <c r="M29" s="292"/>
      <c r="N29" s="293"/>
      <c r="O29" s="304" t="s">
        <v>200</v>
      </c>
      <c r="P29" s="292"/>
      <c r="Q29" s="292"/>
      <c r="R29" s="293"/>
      <c r="S29" s="304" t="s">
        <v>201</v>
      </c>
      <c r="T29" s="292"/>
      <c r="U29" s="293"/>
      <c r="V29" s="305" t="s">
        <v>202</v>
      </c>
      <c r="W29" s="292"/>
      <c r="X29" s="293"/>
      <c r="Y29" s="304" t="s">
        <v>203</v>
      </c>
      <c r="Z29" s="292"/>
      <c r="AA29" s="293"/>
      <c r="AB29" s="298" t="s">
        <v>204</v>
      </c>
      <c r="AC29" s="292"/>
      <c r="AD29" s="292"/>
      <c r="AE29" s="293"/>
      <c r="AF29" s="298" t="s">
        <v>205</v>
      </c>
      <c r="AG29" s="292"/>
      <c r="AH29" s="292"/>
      <c r="AI29" s="293"/>
      <c r="AJ29" s="298" t="s">
        <v>206</v>
      </c>
      <c r="AK29" s="292"/>
      <c r="AL29" s="292"/>
      <c r="AM29" s="293"/>
      <c r="AN29" s="298" t="s">
        <v>207</v>
      </c>
      <c r="AO29" s="292"/>
      <c r="AP29" s="292"/>
      <c r="AQ29" s="293"/>
      <c r="AR29" s="298" t="s">
        <v>204</v>
      </c>
      <c r="AS29" s="292"/>
      <c r="AT29" s="292"/>
      <c r="AU29" s="293"/>
      <c r="AV29" s="298" t="s">
        <v>208</v>
      </c>
      <c r="AW29" s="292"/>
      <c r="AX29" s="292"/>
      <c r="AY29" s="293"/>
      <c r="AZ29" s="299"/>
      <c r="BA29" s="292"/>
      <c r="BB29" s="292"/>
      <c r="BC29" s="292"/>
      <c r="BD29" s="292"/>
      <c r="BE29" s="293"/>
      <c r="BF29" s="75"/>
      <c r="BG29" s="75"/>
      <c r="BH29" s="75"/>
    </row>
    <row r="30" spans="1:60" ht="15" customHeight="1">
      <c r="B30" s="88" t="s">
        <v>209</v>
      </c>
      <c r="C30" s="300"/>
      <c r="D30" s="301"/>
      <c r="E30" s="302"/>
      <c r="F30" s="300"/>
      <c r="G30" s="301"/>
      <c r="H30" s="302"/>
      <c r="I30" s="300"/>
      <c r="J30" s="301"/>
      <c r="K30" s="302"/>
      <c r="L30" s="303"/>
      <c r="M30" s="301"/>
      <c r="N30" s="302"/>
      <c r="O30" s="300"/>
      <c r="P30" s="301"/>
      <c r="Q30" s="301"/>
      <c r="R30" s="302"/>
      <c r="S30" s="300"/>
      <c r="T30" s="301"/>
      <c r="U30" s="302"/>
      <c r="V30" s="300"/>
      <c r="W30" s="301"/>
      <c r="X30" s="302"/>
      <c r="Y30" s="300"/>
      <c r="Z30" s="301"/>
      <c r="AA30" s="302"/>
      <c r="AB30" s="300"/>
      <c r="AC30" s="301"/>
      <c r="AD30" s="301"/>
      <c r="AE30" s="302"/>
      <c r="AF30" s="300"/>
      <c r="AG30" s="301"/>
      <c r="AH30" s="301"/>
      <c r="AI30" s="302"/>
      <c r="AJ30" s="300"/>
      <c r="AK30" s="301"/>
      <c r="AL30" s="301"/>
      <c r="AM30" s="302"/>
      <c r="AN30" s="300"/>
      <c r="AO30" s="301"/>
      <c r="AP30" s="301"/>
      <c r="AQ30" s="302"/>
      <c r="AR30" s="300"/>
      <c r="AS30" s="301"/>
      <c r="AT30" s="301"/>
      <c r="AU30" s="302"/>
      <c r="AV30" s="300"/>
      <c r="AW30" s="301"/>
      <c r="AX30" s="301"/>
      <c r="AY30" s="302"/>
      <c r="AZ30" s="306"/>
      <c r="BA30" s="301"/>
      <c r="BB30" s="301"/>
      <c r="BC30" s="301"/>
      <c r="BD30" s="301"/>
      <c r="BE30" s="307"/>
      <c r="BG30">
        <v>1</v>
      </c>
      <c r="BH30" t="s">
        <v>207</v>
      </c>
    </row>
    <row r="31" spans="1:60" ht="15" customHeight="1">
      <c r="B31" s="88" t="s">
        <v>210</v>
      </c>
      <c r="C31" s="300"/>
      <c r="D31" s="301"/>
      <c r="E31" s="302"/>
      <c r="F31" s="300"/>
      <c r="G31" s="301"/>
      <c r="H31" s="302"/>
      <c r="I31" s="300"/>
      <c r="J31" s="301"/>
      <c r="K31" s="302"/>
      <c r="L31" s="300"/>
      <c r="M31" s="301"/>
      <c r="N31" s="302"/>
      <c r="O31" s="300"/>
      <c r="P31" s="301"/>
      <c r="Q31" s="301"/>
      <c r="R31" s="302"/>
      <c r="S31" s="300"/>
      <c r="T31" s="301"/>
      <c r="U31" s="302"/>
      <c r="V31" s="300"/>
      <c r="W31" s="301"/>
      <c r="X31" s="302"/>
      <c r="Y31" s="300"/>
      <c r="Z31" s="301"/>
      <c r="AA31" s="302"/>
      <c r="AB31" s="300"/>
      <c r="AC31" s="301"/>
      <c r="AD31" s="301"/>
      <c r="AE31" s="302"/>
      <c r="AF31" s="300"/>
      <c r="AG31" s="301"/>
      <c r="AH31" s="301"/>
      <c r="AI31" s="302"/>
      <c r="AJ31" s="300"/>
      <c r="AK31" s="301"/>
      <c r="AL31" s="301"/>
      <c r="AM31" s="302"/>
      <c r="AN31" s="300"/>
      <c r="AO31" s="301"/>
      <c r="AP31" s="301"/>
      <c r="AQ31" s="302"/>
      <c r="AR31" s="300"/>
      <c r="AS31" s="301"/>
      <c r="AT31" s="301"/>
      <c r="AU31" s="302"/>
      <c r="AV31" s="300"/>
      <c r="AW31" s="301"/>
      <c r="AX31" s="301"/>
      <c r="AY31" s="302"/>
      <c r="AZ31" s="306"/>
      <c r="BA31" s="301"/>
      <c r="BB31" s="301"/>
      <c r="BC31" s="301"/>
      <c r="BD31" s="301"/>
      <c r="BE31" s="307"/>
      <c r="BG31">
        <v>2</v>
      </c>
      <c r="BH31" t="s">
        <v>211</v>
      </c>
    </row>
    <row r="32" spans="1:60" ht="15" customHeight="1">
      <c r="B32" s="88" t="s">
        <v>212</v>
      </c>
      <c r="C32" s="300"/>
      <c r="D32" s="301"/>
      <c r="E32" s="302"/>
      <c r="F32" s="300"/>
      <c r="G32" s="301"/>
      <c r="H32" s="302"/>
      <c r="I32" s="300"/>
      <c r="J32" s="301"/>
      <c r="K32" s="302"/>
      <c r="L32" s="300"/>
      <c r="M32" s="301"/>
      <c r="N32" s="302"/>
      <c r="O32" s="300"/>
      <c r="P32" s="301"/>
      <c r="Q32" s="301"/>
      <c r="R32" s="302"/>
      <c r="S32" s="300"/>
      <c r="T32" s="301"/>
      <c r="U32" s="302"/>
      <c r="V32" s="300"/>
      <c r="W32" s="301"/>
      <c r="X32" s="302"/>
      <c r="Y32" s="300"/>
      <c r="Z32" s="301"/>
      <c r="AA32" s="302"/>
      <c r="AB32" s="300"/>
      <c r="AC32" s="301"/>
      <c r="AD32" s="301"/>
      <c r="AE32" s="302"/>
      <c r="AF32" s="300"/>
      <c r="AG32" s="301"/>
      <c r="AH32" s="301"/>
      <c r="AI32" s="302"/>
      <c r="AJ32" s="300"/>
      <c r="AK32" s="301"/>
      <c r="AL32" s="301"/>
      <c r="AM32" s="302"/>
      <c r="AN32" s="300"/>
      <c r="AO32" s="301"/>
      <c r="AP32" s="301"/>
      <c r="AQ32" s="302"/>
      <c r="AR32" s="300"/>
      <c r="AS32" s="301"/>
      <c r="AT32" s="301"/>
      <c r="AU32" s="302"/>
      <c r="AV32" s="300"/>
      <c r="AW32" s="301"/>
      <c r="AX32" s="301"/>
      <c r="AY32" s="302"/>
      <c r="AZ32" s="306"/>
      <c r="BA32" s="301"/>
      <c r="BB32" s="301"/>
      <c r="BC32" s="301"/>
      <c r="BD32" s="301"/>
      <c r="BE32" s="307"/>
      <c r="BG32">
        <v>3</v>
      </c>
      <c r="BH32" t="s">
        <v>213</v>
      </c>
    </row>
    <row r="33" spans="2:64" ht="15" customHeight="1">
      <c r="B33" s="88" t="s">
        <v>214</v>
      </c>
      <c r="C33" s="300"/>
      <c r="D33" s="301"/>
      <c r="E33" s="302"/>
      <c r="F33" s="300"/>
      <c r="G33" s="301"/>
      <c r="H33" s="302"/>
      <c r="I33" s="300"/>
      <c r="J33" s="301"/>
      <c r="K33" s="302"/>
      <c r="L33" s="300"/>
      <c r="M33" s="301"/>
      <c r="N33" s="302"/>
      <c r="O33" s="300"/>
      <c r="P33" s="301"/>
      <c r="Q33" s="301"/>
      <c r="R33" s="302"/>
      <c r="S33" s="300"/>
      <c r="T33" s="301"/>
      <c r="U33" s="302"/>
      <c r="V33" s="300"/>
      <c r="W33" s="301"/>
      <c r="X33" s="302"/>
      <c r="Y33" s="300"/>
      <c r="Z33" s="301"/>
      <c r="AA33" s="302"/>
      <c r="AB33" s="300"/>
      <c r="AC33" s="301"/>
      <c r="AD33" s="301"/>
      <c r="AE33" s="302"/>
      <c r="AF33" s="300"/>
      <c r="AG33" s="301"/>
      <c r="AH33" s="301"/>
      <c r="AI33" s="302"/>
      <c r="AJ33" s="300"/>
      <c r="AK33" s="301"/>
      <c r="AL33" s="301"/>
      <c r="AM33" s="302"/>
      <c r="AN33" s="300"/>
      <c r="AO33" s="301"/>
      <c r="AP33" s="301"/>
      <c r="AQ33" s="302"/>
      <c r="AR33" s="300"/>
      <c r="AS33" s="301"/>
      <c r="AT33" s="301"/>
      <c r="AU33" s="302"/>
      <c r="AV33" s="300"/>
      <c r="AW33" s="301"/>
      <c r="AX33" s="301"/>
      <c r="AY33" s="302"/>
      <c r="AZ33" s="306"/>
      <c r="BA33" s="301"/>
      <c r="BB33" s="301"/>
      <c r="BC33" s="301"/>
      <c r="BD33" s="301"/>
      <c r="BE33" s="307"/>
      <c r="BG33">
        <v>4</v>
      </c>
      <c r="BH33" s="89" t="s">
        <v>205</v>
      </c>
      <c r="BI33" s="89"/>
      <c r="BJ33" s="89"/>
      <c r="BK33" s="89"/>
      <c r="BL33" s="89"/>
    </row>
    <row r="34" spans="2:64" ht="15" customHeight="1">
      <c r="B34" s="88" t="s">
        <v>215</v>
      </c>
      <c r="C34" s="300"/>
      <c r="D34" s="301"/>
      <c r="E34" s="302"/>
      <c r="F34" s="300"/>
      <c r="G34" s="301"/>
      <c r="H34" s="302"/>
      <c r="I34" s="300"/>
      <c r="J34" s="301"/>
      <c r="K34" s="302"/>
      <c r="L34" s="300"/>
      <c r="M34" s="301"/>
      <c r="N34" s="302"/>
      <c r="O34" s="300"/>
      <c r="P34" s="301"/>
      <c r="Q34" s="301"/>
      <c r="R34" s="302"/>
      <c r="S34" s="300"/>
      <c r="T34" s="301"/>
      <c r="U34" s="302"/>
      <c r="V34" s="300"/>
      <c r="W34" s="301"/>
      <c r="X34" s="302"/>
      <c r="Y34" s="300"/>
      <c r="Z34" s="301"/>
      <c r="AA34" s="302"/>
      <c r="AB34" s="300"/>
      <c r="AC34" s="301"/>
      <c r="AD34" s="301"/>
      <c r="AE34" s="302"/>
      <c r="AF34" s="300"/>
      <c r="AG34" s="301"/>
      <c r="AH34" s="301"/>
      <c r="AI34" s="302"/>
      <c r="AJ34" s="300"/>
      <c r="AK34" s="301"/>
      <c r="AL34" s="301"/>
      <c r="AM34" s="302"/>
      <c r="AN34" s="300"/>
      <c r="AO34" s="301"/>
      <c r="AP34" s="301"/>
      <c r="AQ34" s="302"/>
      <c r="AR34" s="300"/>
      <c r="AS34" s="301"/>
      <c r="AT34" s="301"/>
      <c r="AU34" s="302"/>
      <c r="AV34" s="300"/>
      <c r="AW34" s="301"/>
      <c r="AX34" s="301"/>
      <c r="AY34" s="302"/>
      <c r="AZ34" s="306"/>
      <c r="BA34" s="301"/>
      <c r="BB34" s="301"/>
      <c r="BC34" s="301"/>
      <c r="BD34" s="301"/>
      <c r="BE34" s="307"/>
      <c r="BG34">
        <v>5</v>
      </c>
      <c r="BH34" t="s">
        <v>216</v>
      </c>
    </row>
    <row r="35" spans="2:64" ht="15" customHeight="1">
      <c r="B35" s="88" t="s">
        <v>217</v>
      </c>
      <c r="C35" s="300"/>
      <c r="D35" s="301"/>
      <c r="E35" s="302"/>
      <c r="F35" s="300"/>
      <c r="G35" s="301"/>
      <c r="H35" s="302"/>
      <c r="I35" s="300"/>
      <c r="J35" s="301"/>
      <c r="K35" s="302"/>
      <c r="L35" s="300"/>
      <c r="M35" s="301"/>
      <c r="N35" s="302"/>
      <c r="O35" s="300"/>
      <c r="P35" s="301"/>
      <c r="Q35" s="301"/>
      <c r="R35" s="302"/>
      <c r="S35" s="300"/>
      <c r="T35" s="301"/>
      <c r="U35" s="302"/>
      <c r="V35" s="300"/>
      <c r="W35" s="301"/>
      <c r="X35" s="302"/>
      <c r="Y35" s="300"/>
      <c r="Z35" s="301"/>
      <c r="AA35" s="302"/>
      <c r="AB35" s="300"/>
      <c r="AC35" s="301"/>
      <c r="AD35" s="301"/>
      <c r="AE35" s="302"/>
      <c r="AF35" s="300"/>
      <c r="AG35" s="301"/>
      <c r="AH35" s="301"/>
      <c r="AI35" s="302"/>
      <c r="AJ35" s="300"/>
      <c r="AK35" s="301"/>
      <c r="AL35" s="301"/>
      <c r="AM35" s="302"/>
      <c r="AN35" s="300"/>
      <c r="AO35" s="301"/>
      <c r="AP35" s="301"/>
      <c r="AQ35" s="302"/>
      <c r="AR35" s="300"/>
      <c r="AS35" s="301"/>
      <c r="AT35" s="301"/>
      <c r="AU35" s="302"/>
      <c r="AV35" s="300"/>
      <c r="AW35" s="301"/>
      <c r="AX35" s="301"/>
      <c r="AY35" s="302"/>
      <c r="AZ35" s="306"/>
      <c r="BA35" s="301"/>
      <c r="BB35" s="301"/>
      <c r="BC35" s="301"/>
      <c r="BD35" s="301"/>
      <c r="BE35" s="307"/>
      <c r="BG35">
        <v>6</v>
      </c>
      <c r="BH35" t="s">
        <v>218</v>
      </c>
    </row>
    <row r="36" spans="2:64" ht="15" customHeight="1">
      <c r="B36" s="88" t="s">
        <v>219</v>
      </c>
      <c r="C36" s="300"/>
      <c r="D36" s="301"/>
      <c r="E36" s="302"/>
      <c r="F36" s="300"/>
      <c r="G36" s="301"/>
      <c r="H36" s="302"/>
      <c r="I36" s="300"/>
      <c r="J36" s="301"/>
      <c r="K36" s="302"/>
      <c r="L36" s="300"/>
      <c r="M36" s="301"/>
      <c r="N36" s="302"/>
      <c r="O36" s="300"/>
      <c r="P36" s="301"/>
      <c r="Q36" s="301"/>
      <c r="R36" s="302"/>
      <c r="S36" s="300"/>
      <c r="T36" s="301"/>
      <c r="U36" s="302"/>
      <c r="V36" s="300"/>
      <c r="W36" s="301"/>
      <c r="X36" s="302"/>
      <c r="Y36" s="300"/>
      <c r="Z36" s="301"/>
      <c r="AA36" s="302"/>
      <c r="AB36" s="300"/>
      <c r="AC36" s="301"/>
      <c r="AD36" s="301"/>
      <c r="AE36" s="302"/>
      <c r="AF36" s="300"/>
      <c r="AG36" s="301"/>
      <c r="AH36" s="301"/>
      <c r="AI36" s="302"/>
      <c r="AJ36" s="300"/>
      <c r="AK36" s="301"/>
      <c r="AL36" s="301"/>
      <c r="AM36" s="302"/>
      <c r="AN36" s="300"/>
      <c r="AO36" s="301"/>
      <c r="AP36" s="301"/>
      <c r="AQ36" s="302"/>
      <c r="AR36" s="300"/>
      <c r="AS36" s="301"/>
      <c r="AT36" s="301"/>
      <c r="AU36" s="302"/>
      <c r="AV36" s="300"/>
      <c r="AW36" s="301"/>
      <c r="AX36" s="301"/>
      <c r="AY36" s="302"/>
      <c r="AZ36" s="306"/>
      <c r="BA36" s="301"/>
      <c r="BB36" s="301"/>
      <c r="BC36" s="301"/>
      <c r="BD36" s="301"/>
      <c r="BE36" s="307"/>
      <c r="BG36">
        <v>7</v>
      </c>
      <c r="BH36" t="s">
        <v>220</v>
      </c>
    </row>
    <row r="37" spans="2:64" ht="15" customHeight="1">
      <c r="B37" s="88" t="s">
        <v>221</v>
      </c>
      <c r="C37" s="300"/>
      <c r="D37" s="301"/>
      <c r="E37" s="302"/>
      <c r="F37" s="300"/>
      <c r="G37" s="301"/>
      <c r="H37" s="302"/>
      <c r="I37" s="300"/>
      <c r="J37" s="301"/>
      <c r="K37" s="302"/>
      <c r="L37" s="300"/>
      <c r="M37" s="301"/>
      <c r="N37" s="302"/>
      <c r="O37" s="300"/>
      <c r="P37" s="301"/>
      <c r="Q37" s="301"/>
      <c r="R37" s="302"/>
      <c r="S37" s="300"/>
      <c r="T37" s="301"/>
      <c r="U37" s="302"/>
      <c r="V37" s="300"/>
      <c r="W37" s="301"/>
      <c r="X37" s="302"/>
      <c r="Y37" s="300"/>
      <c r="Z37" s="301"/>
      <c r="AA37" s="302"/>
      <c r="AB37" s="300"/>
      <c r="AC37" s="301"/>
      <c r="AD37" s="301"/>
      <c r="AE37" s="302"/>
      <c r="AF37" s="300"/>
      <c r="AG37" s="301"/>
      <c r="AH37" s="301"/>
      <c r="AI37" s="302"/>
      <c r="AJ37" s="300"/>
      <c r="AK37" s="301"/>
      <c r="AL37" s="301"/>
      <c r="AM37" s="302"/>
      <c r="AN37" s="300"/>
      <c r="AO37" s="301"/>
      <c r="AP37" s="301"/>
      <c r="AQ37" s="302"/>
      <c r="AR37" s="300"/>
      <c r="AS37" s="301"/>
      <c r="AT37" s="301"/>
      <c r="AU37" s="302"/>
      <c r="AV37" s="300"/>
      <c r="AW37" s="301"/>
      <c r="AX37" s="301"/>
      <c r="AY37" s="302"/>
      <c r="AZ37" s="306"/>
      <c r="BA37" s="301"/>
      <c r="BB37" s="301"/>
      <c r="BC37" s="301"/>
      <c r="BD37" s="301"/>
      <c r="BE37" s="307"/>
      <c r="BG37">
        <v>8</v>
      </c>
      <c r="BH37" t="s">
        <v>222</v>
      </c>
    </row>
    <row r="38" spans="2:64" ht="15" customHeight="1">
      <c r="B38" s="88" t="s">
        <v>223</v>
      </c>
      <c r="C38" s="300"/>
      <c r="D38" s="301"/>
      <c r="E38" s="302"/>
      <c r="F38" s="300"/>
      <c r="G38" s="301"/>
      <c r="H38" s="302"/>
      <c r="I38" s="300"/>
      <c r="J38" s="301"/>
      <c r="K38" s="302"/>
      <c r="L38" s="300"/>
      <c r="M38" s="301"/>
      <c r="N38" s="302"/>
      <c r="O38" s="300"/>
      <c r="P38" s="301"/>
      <c r="Q38" s="301"/>
      <c r="R38" s="302"/>
      <c r="S38" s="300"/>
      <c r="T38" s="301"/>
      <c r="U38" s="302"/>
      <c r="V38" s="300"/>
      <c r="W38" s="301"/>
      <c r="X38" s="302"/>
      <c r="Y38" s="300"/>
      <c r="Z38" s="301"/>
      <c r="AA38" s="302"/>
      <c r="AB38" s="300"/>
      <c r="AC38" s="301"/>
      <c r="AD38" s="301"/>
      <c r="AE38" s="302"/>
      <c r="AF38" s="300"/>
      <c r="AG38" s="301"/>
      <c r="AH38" s="301"/>
      <c r="AI38" s="302"/>
      <c r="AJ38" s="300"/>
      <c r="AK38" s="301"/>
      <c r="AL38" s="301"/>
      <c r="AM38" s="302"/>
      <c r="AN38" s="300"/>
      <c r="AO38" s="301"/>
      <c r="AP38" s="301"/>
      <c r="AQ38" s="302"/>
      <c r="AR38" s="300"/>
      <c r="AS38" s="301"/>
      <c r="AT38" s="301"/>
      <c r="AU38" s="302"/>
      <c r="AV38" s="300"/>
      <c r="AW38" s="301"/>
      <c r="AX38" s="301"/>
      <c r="AY38" s="302"/>
      <c r="AZ38" s="306"/>
      <c r="BA38" s="301"/>
      <c r="BB38" s="301"/>
      <c r="BC38" s="301"/>
      <c r="BD38" s="301"/>
      <c r="BE38" s="307"/>
      <c r="BG38">
        <v>9</v>
      </c>
      <c r="BH38" t="s">
        <v>224</v>
      </c>
    </row>
    <row r="39" spans="2:64" ht="15" customHeight="1">
      <c r="B39" s="88" t="s">
        <v>225</v>
      </c>
      <c r="C39" s="300"/>
      <c r="D39" s="301"/>
      <c r="E39" s="302"/>
      <c r="F39" s="300"/>
      <c r="G39" s="301"/>
      <c r="H39" s="302"/>
      <c r="I39" s="300"/>
      <c r="J39" s="301"/>
      <c r="K39" s="302"/>
      <c r="L39" s="300"/>
      <c r="M39" s="301"/>
      <c r="N39" s="302"/>
      <c r="O39" s="300"/>
      <c r="P39" s="301"/>
      <c r="Q39" s="301"/>
      <c r="R39" s="302"/>
      <c r="S39" s="300"/>
      <c r="T39" s="301"/>
      <c r="U39" s="302"/>
      <c r="V39" s="300"/>
      <c r="W39" s="301"/>
      <c r="X39" s="302"/>
      <c r="Y39" s="300"/>
      <c r="Z39" s="301"/>
      <c r="AA39" s="302"/>
      <c r="AB39" s="300"/>
      <c r="AC39" s="301"/>
      <c r="AD39" s="301"/>
      <c r="AE39" s="302"/>
      <c r="AF39" s="300"/>
      <c r="AG39" s="301"/>
      <c r="AH39" s="301"/>
      <c r="AI39" s="302"/>
      <c r="AJ39" s="300"/>
      <c r="AK39" s="301"/>
      <c r="AL39" s="301"/>
      <c r="AM39" s="302"/>
      <c r="AN39" s="300"/>
      <c r="AO39" s="301"/>
      <c r="AP39" s="301"/>
      <c r="AQ39" s="302"/>
      <c r="AR39" s="300"/>
      <c r="AS39" s="301"/>
      <c r="AT39" s="301"/>
      <c r="AU39" s="302"/>
      <c r="AV39" s="300"/>
      <c r="AW39" s="301"/>
      <c r="AX39" s="301"/>
      <c r="AY39" s="302"/>
      <c r="AZ39" s="306"/>
      <c r="BA39" s="301"/>
      <c r="BB39" s="301"/>
      <c r="BC39" s="301"/>
      <c r="BD39" s="301"/>
      <c r="BE39" s="307"/>
      <c r="BG39">
        <v>10</v>
      </c>
      <c r="BH39" t="s">
        <v>226</v>
      </c>
    </row>
    <row r="40" spans="2:64" ht="15" customHeight="1">
      <c r="B40" s="88" t="s">
        <v>227</v>
      </c>
      <c r="C40" s="300"/>
      <c r="D40" s="301"/>
      <c r="E40" s="302"/>
      <c r="F40" s="300"/>
      <c r="G40" s="301"/>
      <c r="H40" s="302"/>
      <c r="I40" s="300"/>
      <c r="J40" s="301"/>
      <c r="K40" s="302"/>
      <c r="L40" s="300"/>
      <c r="M40" s="301"/>
      <c r="N40" s="302"/>
      <c r="O40" s="300"/>
      <c r="P40" s="301"/>
      <c r="Q40" s="301"/>
      <c r="R40" s="302"/>
      <c r="S40" s="300"/>
      <c r="T40" s="301"/>
      <c r="U40" s="302"/>
      <c r="V40" s="300"/>
      <c r="W40" s="301"/>
      <c r="X40" s="302"/>
      <c r="Y40" s="300"/>
      <c r="Z40" s="301"/>
      <c r="AA40" s="302"/>
      <c r="AB40" s="300"/>
      <c r="AC40" s="301"/>
      <c r="AD40" s="301"/>
      <c r="AE40" s="302"/>
      <c r="AF40" s="300"/>
      <c r="AG40" s="301"/>
      <c r="AH40" s="301"/>
      <c r="AI40" s="302"/>
      <c r="AJ40" s="300"/>
      <c r="AK40" s="301"/>
      <c r="AL40" s="301"/>
      <c r="AM40" s="302"/>
      <c r="AN40" s="300"/>
      <c r="AO40" s="301"/>
      <c r="AP40" s="301"/>
      <c r="AQ40" s="302"/>
      <c r="AR40" s="300"/>
      <c r="AS40" s="301"/>
      <c r="AT40" s="301"/>
      <c r="AU40" s="302"/>
      <c r="AV40" s="300"/>
      <c r="AW40" s="301"/>
      <c r="AX40" s="301"/>
      <c r="AY40" s="302"/>
      <c r="AZ40" s="306"/>
      <c r="BA40" s="301"/>
      <c r="BB40" s="301"/>
      <c r="BC40" s="301"/>
      <c r="BD40" s="301"/>
      <c r="BE40" s="307"/>
    </row>
    <row r="41" spans="2:64" ht="15" customHeight="1">
      <c r="B41" s="88" t="s">
        <v>228</v>
      </c>
      <c r="C41" s="300"/>
      <c r="D41" s="301"/>
      <c r="E41" s="302"/>
      <c r="F41" s="300"/>
      <c r="G41" s="301"/>
      <c r="H41" s="302"/>
      <c r="I41" s="300"/>
      <c r="J41" s="301"/>
      <c r="K41" s="302"/>
      <c r="L41" s="300"/>
      <c r="M41" s="301"/>
      <c r="N41" s="302"/>
      <c r="O41" s="300"/>
      <c r="P41" s="301"/>
      <c r="Q41" s="301"/>
      <c r="R41" s="302"/>
      <c r="S41" s="300"/>
      <c r="T41" s="301"/>
      <c r="U41" s="302"/>
      <c r="V41" s="300"/>
      <c r="W41" s="301"/>
      <c r="X41" s="302"/>
      <c r="Y41" s="300"/>
      <c r="Z41" s="301"/>
      <c r="AA41" s="302"/>
      <c r="AB41" s="300"/>
      <c r="AC41" s="301"/>
      <c r="AD41" s="301"/>
      <c r="AE41" s="302"/>
      <c r="AF41" s="300"/>
      <c r="AG41" s="301"/>
      <c r="AH41" s="301"/>
      <c r="AI41" s="302"/>
      <c r="AJ41" s="300"/>
      <c r="AK41" s="301"/>
      <c r="AL41" s="301"/>
      <c r="AM41" s="302"/>
      <c r="AN41" s="300"/>
      <c r="AO41" s="301"/>
      <c r="AP41" s="301"/>
      <c r="AQ41" s="302"/>
      <c r="AR41" s="300"/>
      <c r="AS41" s="301"/>
      <c r="AT41" s="301"/>
      <c r="AU41" s="302"/>
      <c r="AV41" s="300"/>
      <c r="AW41" s="301"/>
      <c r="AX41" s="301"/>
      <c r="AY41" s="302"/>
      <c r="AZ41" s="306"/>
      <c r="BA41" s="301"/>
      <c r="BB41" s="301"/>
      <c r="BC41" s="301"/>
      <c r="BD41" s="301"/>
      <c r="BE41" s="307"/>
    </row>
    <row r="42" spans="2:64" ht="15" customHeight="1">
      <c r="B42" s="88" t="s">
        <v>229</v>
      </c>
      <c r="C42" s="300"/>
      <c r="D42" s="301"/>
      <c r="E42" s="302"/>
      <c r="F42" s="300"/>
      <c r="G42" s="301"/>
      <c r="H42" s="302"/>
      <c r="I42" s="300"/>
      <c r="J42" s="301"/>
      <c r="K42" s="302"/>
      <c r="L42" s="300"/>
      <c r="M42" s="301"/>
      <c r="N42" s="302"/>
      <c r="O42" s="300"/>
      <c r="P42" s="301"/>
      <c r="Q42" s="301"/>
      <c r="R42" s="302"/>
      <c r="S42" s="300"/>
      <c r="T42" s="301"/>
      <c r="U42" s="302"/>
      <c r="V42" s="300"/>
      <c r="W42" s="301"/>
      <c r="X42" s="302"/>
      <c r="Y42" s="300"/>
      <c r="Z42" s="301"/>
      <c r="AA42" s="302"/>
      <c r="AB42" s="300"/>
      <c r="AC42" s="301"/>
      <c r="AD42" s="301"/>
      <c r="AE42" s="302"/>
      <c r="AF42" s="300"/>
      <c r="AG42" s="301"/>
      <c r="AH42" s="301"/>
      <c r="AI42" s="302"/>
      <c r="AJ42" s="300"/>
      <c r="AK42" s="301"/>
      <c r="AL42" s="301"/>
      <c r="AM42" s="302"/>
      <c r="AN42" s="300"/>
      <c r="AO42" s="301"/>
      <c r="AP42" s="301"/>
      <c r="AQ42" s="302"/>
      <c r="AR42" s="300"/>
      <c r="AS42" s="301"/>
      <c r="AT42" s="301"/>
      <c r="AU42" s="302"/>
      <c r="AV42" s="300"/>
      <c r="AW42" s="301"/>
      <c r="AX42" s="301"/>
      <c r="AY42" s="302"/>
      <c r="AZ42" s="306"/>
      <c r="BA42" s="301"/>
      <c r="BB42" s="301"/>
      <c r="BC42" s="301"/>
      <c r="BD42" s="301"/>
      <c r="BE42" s="307"/>
    </row>
    <row r="43" spans="2:64" ht="15" customHeight="1">
      <c r="B43" s="88" t="s">
        <v>230</v>
      </c>
      <c r="C43" s="300"/>
      <c r="D43" s="301"/>
      <c r="E43" s="302"/>
      <c r="F43" s="300"/>
      <c r="G43" s="301"/>
      <c r="H43" s="302"/>
      <c r="I43" s="300"/>
      <c r="J43" s="301"/>
      <c r="K43" s="302"/>
      <c r="L43" s="300"/>
      <c r="M43" s="301"/>
      <c r="N43" s="302"/>
      <c r="O43" s="300"/>
      <c r="P43" s="301"/>
      <c r="Q43" s="301"/>
      <c r="R43" s="302"/>
      <c r="S43" s="300"/>
      <c r="T43" s="301"/>
      <c r="U43" s="302"/>
      <c r="V43" s="300"/>
      <c r="W43" s="301"/>
      <c r="X43" s="302"/>
      <c r="Y43" s="300"/>
      <c r="Z43" s="301"/>
      <c r="AA43" s="302"/>
      <c r="AB43" s="300"/>
      <c r="AC43" s="301"/>
      <c r="AD43" s="301"/>
      <c r="AE43" s="302"/>
      <c r="AF43" s="300"/>
      <c r="AG43" s="301"/>
      <c r="AH43" s="301"/>
      <c r="AI43" s="302"/>
      <c r="AJ43" s="300"/>
      <c r="AK43" s="301"/>
      <c r="AL43" s="301"/>
      <c r="AM43" s="302"/>
      <c r="AN43" s="300"/>
      <c r="AO43" s="301"/>
      <c r="AP43" s="301"/>
      <c r="AQ43" s="302"/>
      <c r="AR43" s="300"/>
      <c r="AS43" s="301"/>
      <c r="AT43" s="301"/>
      <c r="AU43" s="302"/>
      <c r="AV43" s="300"/>
      <c r="AW43" s="301"/>
      <c r="AX43" s="301"/>
      <c r="AY43" s="302"/>
      <c r="AZ43" s="306"/>
      <c r="BA43" s="301"/>
      <c r="BB43" s="301"/>
      <c r="BC43" s="301"/>
      <c r="BD43" s="301"/>
      <c r="BE43" s="307"/>
    </row>
    <row r="44" spans="2:64" ht="15" customHeight="1">
      <c r="B44" s="88" t="s">
        <v>231</v>
      </c>
      <c r="C44" s="300"/>
      <c r="D44" s="301"/>
      <c r="E44" s="302"/>
      <c r="F44" s="300"/>
      <c r="G44" s="301"/>
      <c r="H44" s="302"/>
      <c r="I44" s="300"/>
      <c r="J44" s="301"/>
      <c r="K44" s="302"/>
      <c r="L44" s="300"/>
      <c r="M44" s="301"/>
      <c r="N44" s="302"/>
      <c r="O44" s="300"/>
      <c r="P44" s="301"/>
      <c r="Q44" s="301"/>
      <c r="R44" s="302"/>
      <c r="S44" s="300"/>
      <c r="T44" s="301"/>
      <c r="U44" s="302"/>
      <c r="V44" s="300"/>
      <c r="W44" s="301"/>
      <c r="X44" s="302"/>
      <c r="Y44" s="300"/>
      <c r="Z44" s="301"/>
      <c r="AA44" s="302"/>
      <c r="AB44" s="300"/>
      <c r="AC44" s="301"/>
      <c r="AD44" s="301"/>
      <c r="AE44" s="302"/>
      <c r="AF44" s="300"/>
      <c r="AG44" s="301"/>
      <c r="AH44" s="301"/>
      <c r="AI44" s="302"/>
      <c r="AJ44" s="300"/>
      <c r="AK44" s="301"/>
      <c r="AL44" s="301"/>
      <c r="AM44" s="302"/>
      <c r="AN44" s="300"/>
      <c r="AO44" s="301"/>
      <c r="AP44" s="301"/>
      <c r="AQ44" s="302"/>
      <c r="AR44" s="300"/>
      <c r="AS44" s="301"/>
      <c r="AT44" s="301"/>
      <c r="AU44" s="302"/>
      <c r="AV44" s="300"/>
      <c r="AW44" s="301"/>
      <c r="AX44" s="301"/>
      <c r="AY44" s="302"/>
      <c r="AZ44" s="306"/>
      <c r="BA44" s="301"/>
      <c r="BB44" s="301"/>
      <c r="BC44" s="301"/>
      <c r="BD44" s="301"/>
      <c r="BE44" s="307"/>
    </row>
    <row r="45" spans="2:64" ht="15" customHeight="1">
      <c r="B45" s="88" t="s">
        <v>232</v>
      </c>
      <c r="C45" s="300"/>
      <c r="D45" s="301"/>
      <c r="E45" s="302"/>
      <c r="F45" s="300"/>
      <c r="G45" s="301"/>
      <c r="H45" s="302"/>
      <c r="I45" s="300"/>
      <c r="J45" s="301"/>
      <c r="K45" s="302"/>
      <c r="L45" s="300"/>
      <c r="M45" s="301"/>
      <c r="N45" s="302"/>
      <c r="O45" s="300"/>
      <c r="P45" s="301"/>
      <c r="Q45" s="301"/>
      <c r="R45" s="302"/>
      <c r="S45" s="300"/>
      <c r="T45" s="301"/>
      <c r="U45" s="302"/>
      <c r="V45" s="300"/>
      <c r="W45" s="301"/>
      <c r="X45" s="302"/>
      <c r="Y45" s="300"/>
      <c r="Z45" s="301"/>
      <c r="AA45" s="302"/>
      <c r="AB45" s="300"/>
      <c r="AC45" s="301"/>
      <c r="AD45" s="301"/>
      <c r="AE45" s="302"/>
      <c r="AF45" s="300"/>
      <c r="AG45" s="301"/>
      <c r="AH45" s="301"/>
      <c r="AI45" s="302"/>
      <c r="AJ45" s="300"/>
      <c r="AK45" s="301"/>
      <c r="AL45" s="301"/>
      <c r="AM45" s="302"/>
      <c r="AN45" s="300"/>
      <c r="AO45" s="301"/>
      <c r="AP45" s="301"/>
      <c r="AQ45" s="302"/>
      <c r="AR45" s="300"/>
      <c r="AS45" s="301"/>
      <c r="AT45" s="301"/>
      <c r="AU45" s="302"/>
      <c r="AV45" s="300"/>
      <c r="AW45" s="301"/>
      <c r="AX45" s="301"/>
      <c r="AY45" s="302"/>
      <c r="AZ45" s="306"/>
      <c r="BA45" s="301"/>
      <c r="BB45" s="301"/>
      <c r="BC45" s="301"/>
      <c r="BD45" s="301"/>
      <c r="BE45" s="307"/>
    </row>
    <row r="46" spans="2:64" ht="15" customHeight="1">
      <c r="B46" s="88" t="s">
        <v>233</v>
      </c>
      <c r="C46" s="300"/>
      <c r="D46" s="301"/>
      <c r="E46" s="302"/>
      <c r="F46" s="300"/>
      <c r="G46" s="301"/>
      <c r="H46" s="302"/>
      <c r="I46" s="300"/>
      <c r="J46" s="301"/>
      <c r="K46" s="302"/>
      <c r="L46" s="300"/>
      <c r="M46" s="301"/>
      <c r="N46" s="302"/>
      <c r="O46" s="300"/>
      <c r="P46" s="301"/>
      <c r="Q46" s="301"/>
      <c r="R46" s="302"/>
      <c r="S46" s="300"/>
      <c r="T46" s="301"/>
      <c r="U46" s="302"/>
      <c r="V46" s="300"/>
      <c r="W46" s="301"/>
      <c r="X46" s="302"/>
      <c r="Y46" s="300"/>
      <c r="Z46" s="301"/>
      <c r="AA46" s="302"/>
      <c r="AB46" s="300"/>
      <c r="AC46" s="301"/>
      <c r="AD46" s="301"/>
      <c r="AE46" s="302"/>
      <c r="AF46" s="300"/>
      <c r="AG46" s="301"/>
      <c r="AH46" s="301"/>
      <c r="AI46" s="302"/>
      <c r="AJ46" s="300"/>
      <c r="AK46" s="301"/>
      <c r="AL46" s="301"/>
      <c r="AM46" s="302"/>
      <c r="AN46" s="300"/>
      <c r="AO46" s="301"/>
      <c r="AP46" s="301"/>
      <c r="AQ46" s="302"/>
      <c r="AR46" s="300"/>
      <c r="AS46" s="301"/>
      <c r="AT46" s="301"/>
      <c r="AU46" s="302"/>
      <c r="AV46" s="300"/>
      <c r="AW46" s="301"/>
      <c r="AX46" s="301"/>
      <c r="AY46" s="302"/>
      <c r="AZ46" s="306"/>
      <c r="BA46" s="301"/>
      <c r="BB46" s="301"/>
      <c r="BC46" s="301"/>
      <c r="BD46" s="301"/>
      <c r="BE46" s="307"/>
    </row>
    <row r="47" spans="2:64" ht="15" customHeight="1">
      <c r="B47" s="88" t="s">
        <v>234</v>
      </c>
      <c r="C47" s="300"/>
      <c r="D47" s="301"/>
      <c r="E47" s="302"/>
      <c r="F47" s="300"/>
      <c r="G47" s="301"/>
      <c r="H47" s="302"/>
      <c r="I47" s="300"/>
      <c r="J47" s="301"/>
      <c r="K47" s="302"/>
      <c r="L47" s="300"/>
      <c r="M47" s="301"/>
      <c r="N47" s="302"/>
      <c r="O47" s="300"/>
      <c r="P47" s="301"/>
      <c r="Q47" s="301"/>
      <c r="R47" s="302"/>
      <c r="S47" s="300"/>
      <c r="T47" s="301"/>
      <c r="U47" s="302"/>
      <c r="V47" s="300"/>
      <c r="W47" s="301"/>
      <c r="X47" s="302"/>
      <c r="Y47" s="300"/>
      <c r="Z47" s="301"/>
      <c r="AA47" s="302"/>
      <c r="AB47" s="300"/>
      <c r="AC47" s="301"/>
      <c r="AD47" s="301"/>
      <c r="AE47" s="302"/>
      <c r="AF47" s="300"/>
      <c r="AG47" s="301"/>
      <c r="AH47" s="301"/>
      <c r="AI47" s="302"/>
      <c r="AJ47" s="300"/>
      <c r="AK47" s="301"/>
      <c r="AL47" s="301"/>
      <c r="AM47" s="302"/>
      <c r="AN47" s="300"/>
      <c r="AO47" s="301"/>
      <c r="AP47" s="301"/>
      <c r="AQ47" s="302"/>
      <c r="AR47" s="300"/>
      <c r="AS47" s="301"/>
      <c r="AT47" s="301"/>
      <c r="AU47" s="302"/>
      <c r="AV47" s="300"/>
      <c r="AW47" s="301"/>
      <c r="AX47" s="301"/>
      <c r="AY47" s="302"/>
      <c r="AZ47" s="306"/>
      <c r="BA47" s="301"/>
      <c r="BB47" s="301"/>
      <c r="BC47" s="301"/>
      <c r="BD47" s="301"/>
      <c r="BE47" s="307"/>
    </row>
    <row r="48" spans="2:64" ht="15" customHeight="1">
      <c r="B48" s="88" t="s">
        <v>235</v>
      </c>
      <c r="C48" s="300"/>
      <c r="D48" s="301"/>
      <c r="E48" s="302"/>
      <c r="F48" s="300"/>
      <c r="G48" s="301"/>
      <c r="H48" s="302"/>
      <c r="I48" s="300"/>
      <c r="J48" s="301"/>
      <c r="K48" s="302"/>
      <c r="L48" s="300"/>
      <c r="M48" s="301"/>
      <c r="N48" s="302"/>
      <c r="O48" s="300"/>
      <c r="P48" s="301"/>
      <c r="Q48" s="301"/>
      <c r="R48" s="302"/>
      <c r="S48" s="300"/>
      <c r="T48" s="301"/>
      <c r="U48" s="302"/>
      <c r="V48" s="300"/>
      <c r="W48" s="301"/>
      <c r="X48" s="302"/>
      <c r="Y48" s="300"/>
      <c r="Z48" s="301"/>
      <c r="AA48" s="302"/>
      <c r="AB48" s="300"/>
      <c r="AC48" s="301"/>
      <c r="AD48" s="301"/>
      <c r="AE48" s="302"/>
      <c r="AF48" s="300"/>
      <c r="AG48" s="301"/>
      <c r="AH48" s="301"/>
      <c r="AI48" s="302"/>
      <c r="AJ48" s="300"/>
      <c r="AK48" s="301"/>
      <c r="AL48" s="301"/>
      <c r="AM48" s="302"/>
      <c r="AN48" s="300"/>
      <c r="AO48" s="301"/>
      <c r="AP48" s="301"/>
      <c r="AQ48" s="302"/>
      <c r="AR48" s="300"/>
      <c r="AS48" s="301"/>
      <c r="AT48" s="301"/>
      <c r="AU48" s="302"/>
      <c r="AV48" s="300"/>
      <c r="AW48" s="301"/>
      <c r="AX48" s="301"/>
      <c r="AY48" s="302"/>
      <c r="AZ48" s="306"/>
      <c r="BA48" s="301"/>
      <c r="BB48" s="301"/>
      <c r="BC48" s="301"/>
      <c r="BD48" s="301"/>
      <c r="BE48" s="307"/>
    </row>
    <row r="49" spans="2:57" ht="15" customHeight="1">
      <c r="B49" s="88" t="s">
        <v>236</v>
      </c>
      <c r="C49" s="300"/>
      <c r="D49" s="301"/>
      <c r="E49" s="302"/>
      <c r="F49" s="300"/>
      <c r="G49" s="301"/>
      <c r="H49" s="302"/>
      <c r="I49" s="300"/>
      <c r="J49" s="301"/>
      <c r="K49" s="302"/>
      <c r="L49" s="300"/>
      <c r="M49" s="301"/>
      <c r="N49" s="302"/>
      <c r="O49" s="300"/>
      <c r="P49" s="301"/>
      <c r="Q49" s="301"/>
      <c r="R49" s="302"/>
      <c r="S49" s="300"/>
      <c r="T49" s="301"/>
      <c r="U49" s="302"/>
      <c r="V49" s="300"/>
      <c r="W49" s="301"/>
      <c r="X49" s="302"/>
      <c r="Y49" s="300"/>
      <c r="Z49" s="301"/>
      <c r="AA49" s="302"/>
      <c r="AB49" s="300"/>
      <c r="AC49" s="301"/>
      <c r="AD49" s="301"/>
      <c r="AE49" s="302"/>
      <c r="AF49" s="300"/>
      <c r="AG49" s="301"/>
      <c r="AH49" s="301"/>
      <c r="AI49" s="302"/>
      <c r="AJ49" s="300"/>
      <c r="AK49" s="301"/>
      <c r="AL49" s="301"/>
      <c r="AM49" s="302"/>
      <c r="AN49" s="300"/>
      <c r="AO49" s="301"/>
      <c r="AP49" s="301"/>
      <c r="AQ49" s="302"/>
      <c r="AR49" s="300"/>
      <c r="AS49" s="301"/>
      <c r="AT49" s="301"/>
      <c r="AU49" s="302"/>
      <c r="AV49" s="300"/>
      <c r="AW49" s="301"/>
      <c r="AX49" s="301"/>
      <c r="AY49" s="302"/>
      <c r="AZ49" s="306"/>
      <c r="BA49" s="301"/>
      <c r="BB49" s="301"/>
      <c r="BC49" s="301"/>
      <c r="BD49" s="301"/>
      <c r="BE49" s="307"/>
    </row>
    <row r="50" spans="2:57" ht="15" customHeight="1">
      <c r="B50" s="88" t="s">
        <v>237</v>
      </c>
      <c r="C50" s="300"/>
      <c r="D50" s="301"/>
      <c r="E50" s="302"/>
      <c r="F50" s="300"/>
      <c r="G50" s="301"/>
      <c r="H50" s="302"/>
      <c r="I50" s="300"/>
      <c r="J50" s="301"/>
      <c r="K50" s="302"/>
      <c r="L50" s="300"/>
      <c r="M50" s="301"/>
      <c r="N50" s="302"/>
      <c r="O50" s="300"/>
      <c r="P50" s="301"/>
      <c r="Q50" s="301"/>
      <c r="R50" s="302"/>
      <c r="S50" s="300"/>
      <c r="T50" s="301"/>
      <c r="U50" s="302"/>
      <c r="V50" s="300"/>
      <c r="W50" s="301"/>
      <c r="X50" s="302"/>
      <c r="Y50" s="300"/>
      <c r="Z50" s="301"/>
      <c r="AA50" s="302"/>
      <c r="AB50" s="300"/>
      <c r="AC50" s="301"/>
      <c r="AD50" s="301"/>
      <c r="AE50" s="302"/>
      <c r="AF50" s="300"/>
      <c r="AG50" s="301"/>
      <c r="AH50" s="301"/>
      <c r="AI50" s="302"/>
      <c r="AJ50" s="300"/>
      <c r="AK50" s="301"/>
      <c r="AL50" s="301"/>
      <c r="AM50" s="302"/>
      <c r="AN50" s="300"/>
      <c r="AO50" s="301"/>
      <c r="AP50" s="301"/>
      <c r="AQ50" s="302"/>
      <c r="AR50" s="300"/>
      <c r="AS50" s="301"/>
      <c r="AT50" s="301"/>
      <c r="AU50" s="302"/>
      <c r="AV50" s="300"/>
      <c r="AW50" s="301"/>
      <c r="AX50" s="301"/>
      <c r="AY50" s="302"/>
      <c r="AZ50" s="306"/>
      <c r="BA50" s="301"/>
      <c r="BB50" s="301"/>
      <c r="BC50" s="301"/>
      <c r="BD50" s="301"/>
      <c r="BE50" s="307"/>
    </row>
    <row r="51" spans="2:57" ht="15" customHeight="1">
      <c r="B51" s="88" t="s">
        <v>238</v>
      </c>
      <c r="C51" s="300"/>
      <c r="D51" s="301"/>
      <c r="E51" s="302"/>
      <c r="F51" s="300"/>
      <c r="G51" s="301"/>
      <c r="H51" s="302"/>
      <c r="I51" s="300"/>
      <c r="J51" s="301"/>
      <c r="K51" s="302"/>
      <c r="L51" s="300"/>
      <c r="M51" s="301"/>
      <c r="N51" s="302"/>
      <c r="O51" s="300"/>
      <c r="P51" s="301"/>
      <c r="Q51" s="301"/>
      <c r="R51" s="302"/>
      <c r="S51" s="300"/>
      <c r="T51" s="301"/>
      <c r="U51" s="302"/>
      <c r="V51" s="300"/>
      <c r="W51" s="301"/>
      <c r="X51" s="302"/>
      <c r="Y51" s="300"/>
      <c r="Z51" s="301"/>
      <c r="AA51" s="302"/>
      <c r="AB51" s="300"/>
      <c r="AC51" s="301"/>
      <c r="AD51" s="301"/>
      <c r="AE51" s="302"/>
      <c r="AF51" s="300"/>
      <c r="AG51" s="301"/>
      <c r="AH51" s="301"/>
      <c r="AI51" s="302"/>
      <c r="AJ51" s="300"/>
      <c r="AK51" s="301"/>
      <c r="AL51" s="301"/>
      <c r="AM51" s="302"/>
      <c r="AN51" s="300"/>
      <c r="AO51" s="301"/>
      <c r="AP51" s="301"/>
      <c r="AQ51" s="302"/>
      <c r="AR51" s="300"/>
      <c r="AS51" s="301"/>
      <c r="AT51" s="301"/>
      <c r="AU51" s="302"/>
      <c r="AV51" s="300"/>
      <c r="AW51" s="301"/>
      <c r="AX51" s="301"/>
      <c r="AY51" s="302"/>
      <c r="AZ51" s="306"/>
      <c r="BA51" s="301"/>
      <c r="BB51" s="301"/>
      <c r="BC51" s="301"/>
      <c r="BD51" s="301"/>
      <c r="BE51" s="307"/>
    </row>
    <row r="52" spans="2:57" ht="15" customHeight="1">
      <c r="B52" s="88" t="s">
        <v>239</v>
      </c>
      <c r="C52" s="300"/>
      <c r="D52" s="301"/>
      <c r="E52" s="302"/>
      <c r="F52" s="300"/>
      <c r="G52" s="301"/>
      <c r="H52" s="302"/>
      <c r="I52" s="300"/>
      <c r="J52" s="301"/>
      <c r="K52" s="302"/>
      <c r="L52" s="300"/>
      <c r="M52" s="301"/>
      <c r="N52" s="302"/>
      <c r="O52" s="300"/>
      <c r="P52" s="301"/>
      <c r="Q52" s="301"/>
      <c r="R52" s="302"/>
      <c r="S52" s="300"/>
      <c r="T52" s="301"/>
      <c r="U52" s="302"/>
      <c r="V52" s="300"/>
      <c r="W52" s="301"/>
      <c r="X52" s="302"/>
      <c r="Y52" s="300"/>
      <c r="Z52" s="301"/>
      <c r="AA52" s="302"/>
      <c r="AB52" s="300"/>
      <c r="AC52" s="301"/>
      <c r="AD52" s="301"/>
      <c r="AE52" s="302"/>
      <c r="AF52" s="300"/>
      <c r="AG52" s="301"/>
      <c r="AH52" s="301"/>
      <c r="AI52" s="302"/>
      <c r="AJ52" s="300"/>
      <c r="AK52" s="301"/>
      <c r="AL52" s="301"/>
      <c r="AM52" s="302"/>
      <c r="AN52" s="300"/>
      <c r="AO52" s="301"/>
      <c r="AP52" s="301"/>
      <c r="AQ52" s="302"/>
      <c r="AR52" s="300"/>
      <c r="AS52" s="301"/>
      <c r="AT52" s="301"/>
      <c r="AU52" s="302"/>
      <c r="AV52" s="300"/>
      <c r="AW52" s="301"/>
      <c r="AX52" s="301"/>
      <c r="AY52" s="302"/>
      <c r="AZ52" s="306"/>
      <c r="BA52" s="301"/>
      <c r="BB52" s="301"/>
      <c r="BC52" s="301"/>
      <c r="BD52" s="301"/>
      <c r="BE52" s="307"/>
    </row>
    <row r="53" spans="2:57" ht="15" customHeight="1">
      <c r="B53" s="88" t="s">
        <v>240</v>
      </c>
      <c r="C53" s="300"/>
      <c r="D53" s="301"/>
      <c r="E53" s="302"/>
      <c r="F53" s="300"/>
      <c r="G53" s="301"/>
      <c r="H53" s="302"/>
      <c r="I53" s="300"/>
      <c r="J53" s="301"/>
      <c r="K53" s="302"/>
      <c r="L53" s="300"/>
      <c r="M53" s="301"/>
      <c r="N53" s="302"/>
      <c r="O53" s="300"/>
      <c r="P53" s="301"/>
      <c r="Q53" s="301"/>
      <c r="R53" s="302"/>
      <c r="S53" s="300"/>
      <c r="T53" s="301"/>
      <c r="U53" s="302"/>
      <c r="V53" s="300"/>
      <c r="W53" s="301"/>
      <c r="X53" s="302"/>
      <c r="Y53" s="300"/>
      <c r="Z53" s="301"/>
      <c r="AA53" s="302"/>
      <c r="AB53" s="300"/>
      <c r="AC53" s="301"/>
      <c r="AD53" s="301"/>
      <c r="AE53" s="302"/>
      <c r="AF53" s="300"/>
      <c r="AG53" s="301"/>
      <c r="AH53" s="301"/>
      <c r="AI53" s="302"/>
      <c r="AJ53" s="300"/>
      <c r="AK53" s="301"/>
      <c r="AL53" s="301"/>
      <c r="AM53" s="302"/>
      <c r="AN53" s="300"/>
      <c r="AO53" s="301"/>
      <c r="AP53" s="301"/>
      <c r="AQ53" s="302"/>
      <c r="AR53" s="300"/>
      <c r="AS53" s="301"/>
      <c r="AT53" s="301"/>
      <c r="AU53" s="302"/>
      <c r="AV53" s="300"/>
      <c r="AW53" s="301"/>
      <c r="AX53" s="301"/>
      <c r="AY53" s="302"/>
      <c r="AZ53" s="306"/>
      <c r="BA53" s="301"/>
      <c r="BB53" s="301"/>
      <c r="BC53" s="301"/>
      <c r="BD53" s="301"/>
      <c r="BE53" s="307"/>
    </row>
    <row r="54" spans="2:57" ht="15" customHeight="1">
      <c r="B54" s="88" t="s">
        <v>241</v>
      </c>
      <c r="C54" s="300"/>
      <c r="D54" s="301"/>
      <c r="E54" s="302"/>
      <c r="F54" s="300"/>
      <c r="G54" s="301"/>
      <c r="H54" s="302"/>
      <c r="I54" s="300"/>
      <c r="J54" s="301"/>
      <c r="K54" s="302"/>
      <c r="L54" s="300"/>
      <c r="M54" s="301"/>
      <c r="N54" s="302"/>
      <c r="O54" s="300"/>
      <c r="P54" s="301"/>
      <c r="Q54" s="301"/>
      <c r="R54" s="302"/>
      <c r="S54" s="300"/>
      <c r="T54" s="301"/>
      <c r="U54" s="302"/>
      <c r="V54" s="300"/>
      <c r="W54" s="301"/>
      <c r="X54" s="302"/>
      <c r="Y54" s="300"/>
      <c r="Z54" s="301"/>
      <c r="AA54" s="302"/>
      <c r="AB54" s="300"/>
      <c r="AC54" s="301"/>
      <c r="AD54" s="301"/>
      <c r="AE54" s="302"/>
      <c r="AF54" s="300"/>
      <c r="AG54" s="301"/>
      <c r="AH54" s="301"/>
      <c r="AI54" s="302"/>
      <c r="AJ54" s="300"/>
      <c r="AK54" s="301"/>
      <c r="AL54" s="301"/>
      <c r="AM54" s="302"/>
      <c r="AN54" s="300"/>
      <c r="AO54" s="301"/>
      <c r="AP54" s="301"/>
      <c r="AQ54" s="302"/>
      <c r="AR54" s="300"/>
      <c r="AS54" s="301"/>
      <c r="AT54" s="301"/>
      <c r="AU54" s="302"/>
      <c r="AV54" s="300"/>
      <c r="AW54" s="301"/>
      <c r="AX54" s="301"/>
      <c r="AY54" s="302"/>
      <c r="AZ54" s="306"/>
      <c r="BA54" s="301"/>
      <c r="BB54" s="301"/>
      <c r="BC54" s="301"/>
      <c r="BD54" s="301"/>
      <c r="BE54" s="307"/>
    </row>
    <row r="55" spans="2:57" ht="15" customHeight="1">
      <c r="B55" s="88" t="s">
        <v>242</v>
      </c>
      <c r="C55" s="300"/>
      <c r="D55" s="301"/>
      <c r="E55" s="302"/>
      <c r="F55" s="300"/>
      <c r="G55" s="301"/>
      <c r="H55" s="302"/>
      <c r="I55" s="300"/>
      <c r="J55" s="301"/>
      <c r="K55" s="302"/>
      <c r="L55" s="300"/>
      <c r="M55" s="301"/>
      <c r="N55" s="302"/>
      <c r="O55" s="300"/>
      <c r="P55" s="301"/>
      <c r="Q55" s="301"/>
      <c r="R55" s="302"/>
      <c r="S55" s="300"/>
      <c r="T55" s="301"/>
      <c r="U55" s="302"/>
      <c r="V55" s="300"/>
      <c r="W55" s="301"/>
      <c r="X55" s="302"/>
      <c r="Y55" s="300"/>
      <c r="Z55" s="301"/>
      <c r="AA55" s="302"/>
      <c r="AB55" s="300"/>
      <c r="AC55" s="301"/>
      <c r="AD55" s="301"/>
      <c r="AE55" s="302"/>
      <c r="AF55" s="300"/>
      <c r="AG55" s="301"/>
      <c r="AH55" s="301"/>
      <c r="AI55" s="302"/>
      <c r="AJ55" s="300"/>
      <c r="AK55" s="301"/>
      <c r="AL55" s="301"/>
      <c r="AM55" s="302"/>
      <c r="AN55" s="300"/>
      <c r="AO55" s="301"/>
      <c r="AP55" s="301"/>
      <c r="AQ55" s="302"/>
      <c r="AR55" s="300"/>
      <c r="AS55" s="301"/>
      <c r="AT55" s="301"/>
      <c r="AU55" s="302"/>
      <c r="AV55" s="300"/>
      <c r="AW55" s="301"/>
      <c r="AX55" s="301"/>
      <c r="AY55" s="302"/>
      <c r="AZ55" s="306"/>
      <c r="BA55" s="301"/>
      <c r="BB55" s="301"/>
      <c r="BC55" s="301"/>
      <c r="BD55" s="301"/>
      <c r="BE55" s="307"/>
    </row>
    <row r="56" spans="2:57" ht="15" customHeight="1">
      <c r="B56" s="88" t="s">
        <v>243</v>
      </c>
      <c r="C56" s="300"/>
      <c r="D56" s="301"/>
      <c r="E56" s="302"/>
      <c r="F56" s="300"/>
      <c r="G56" s="301"/>
      <c r="H56" s="302"/>
      <c r="I56" s="300"/>
      <c r="J56" s="301"/>
      <c r="K56" s="302"/>
      <c r="L56" s="300"/>
      <c r="M56" s="301"/>
      <c r="N56" s="302"/>
      <c r="O56" s="300"/>
      <c r="P56" s="301"/>
      <c r="Q56" s="301"/>
      <c r="R56" s="302"/>
      <c r="S56" s="300"/>
      <c r="T56" s="301"/>
      <c r="U56" s="302"/>
      <c r="V56" s="300"/>
      <c r="W56" s="301"/>
      <c r="X56" s="302"/>
      <c r="Y56" s="300"/>
      <c r="Z56" s="301"/>
      <c r="AA56" s="302"/>
      <c r="AB56" s="300"/>
      <c r="AC56" s="301"/>
      <c r="AD56" s="301"/>
      <c r="AE56" s="302"/>
      <c r="AF56" s="300"/>
      <c r="AG56" s="301"/>
      <c r="AH56" s="301"/>
      <c r="AI56" s="302"/>
      <c r="AJ56" s="300"/>
      <c r="AK56" s="301"/>
      <c r="AL56" s="301"/>
      <c r="AM56" s="302"/>
      <c r="AN56" s="300"/>
      <c r="AO56" s="301"/>
      <c r="AP56" s="301"/>
      <c r="AQ56" s="302"/>
      <c r="AR56" s="300"/>
      <c r="AS56" s="301"/>
      <c r="AT56" s="301"/>
      <c r="AU56" s="302"/>
      <c r="AV56" s="300"/>
      <c r="AW56" s="301"/>
      <c r="AX56" s="301"/>
      <c r="AY56" s="302"/>
      <c r="AZ56" s="306"/>
      <c r="BA56" s="301"/>
      <c r="BB56" s="301"/>
      <c r="BC56" s="301"/>
      <c r="BD56" s="301"/>
      <c r="BE56" s="307"/>
    </row>
    <row r="57" spans="2:57" ht="15" customHeight="1">
      <c r="B57" s="88" t="s">
        <v>244</v>
      </c>
      <c r="C57" s="300"/>
      <c r="D57" s="301"/>
      <c r="E57" s="302"/>
      <c r="F57" s="300"/>
      <c r="G57" s="301"/>
      <c r="H57" s="302"/>
      <c r="I57" s="300"/>
      <c r="J57" s="301"/>
      <c r="K57" s="302"/>
      <c r="L57" s="300"/>
      <c r="M57" s="301"/>
      <c r="N57" s="302"/>
      <c r="O57" s="300"/>
      <c r="P57" s="301"/>
      <c r="Q57" s="301"/>
      <c r="R57" s="302"/>
      <c r="S57" s="300"/>
      <c r="T57" s="301"/>
      <c r="U57" s="302"/>
      <c r="V57" s="300"/>
      <c r="W57" s="301"/>
      <c r="X57" s="302"/>
      <c r="Y57" s="300"/>
      <c r="Z57" s="301"/>
      <c r="AA57" s="302"/>
      <c r="AB57" s="300"/>
      <c r="AC57" s="301"/>
      <c r="AD57" s="301"/>
      <c r="AE57" s="302"/>
      <c r="AF57" s="300"/>
      <c r="AG57" s="301"/>
      <c r="AH57" s="301"/>
      <c r="AI57" s="302"/>
      <c r="AJ57" s="300"/>
      <c r="AK57" s="301"/>
      <c r="AL57" s="301"/>
      <c r="AM57" s="302"/>
      <c r="AN57" s="300"/>
      <c r="AO57" s="301"/>
      <c r="AP57" s="301"/>
      <c r="AQ57" s="302"/>
      <c r="AR57" s="300"/>
      <c r="AS57" s="301"/>
      <c r="AT57" s="301"/>
      <c r="AU57" s="302"/>
      <c r="AV57" s="300"/>
      <c r="AW57" s="301"/>
      <c r="AX57" s="301"/>
      <c r="AY57" s="302"/>
      <c r="AZ57" s="306"/>
      <c r="BA57" s="301"/>
      <c r="BB57" s="301"/>
      <c r="BC57" s="301"/>
      <c r="BD57" s="301"/>
      <c r="BE57" s="307"/>
    </row>
    <row r="58" spans="2:57" ht="15" customHeight="1">
      <c r="B58" s="88" t="s">
        <v>245</v>
      </c>
      <c r="C58" s="300"/>
      <c r="D58" s="301"/>
      <c r="E58" s="302"/>
      <c r="F58" s="300"/>
      <c r="G58" s="301"/>
      <c r="H58" s="302"/>
      <c r="I58" s="300"/>
      <c r="J58" s="301"/>
      <c r="K58" s="302"/>
      <c r="L58" s="300"/>
      <c r="M58" s="301"/>
      <c r="N58" s="302"/>
      <c r="O58" s="300"/>
      <c r="P58" s="301"/>
      <c r="Q58" s="301"/>
      <c r="R58" s="302"/>
      <c r="S58" s="300"/>
      <c r="T58" s="301"/>
      <c r="U58" s="302"/>
      <c r="V58" s="300"/>
      <c r="W58" s="301"/>
      <c r="X58" s="302"/>
      <c r="Y58" s="300"/>
      <c r="Z58" s="301"/>
      <c r="AA58" s="302"/>
      <c r="AB58" s="300"/>
      <c r="AC58" s="301"/>
      <c r="AD58" s="301"/>
      <c r="AE58" s="302"/>
      <c r="AF58" s="300"/>
      <c r="AG58" s="301"/>
      <c r="AH58" s="301"/>
      <c r="AI58" s="302"/>
      <c r="AJ58" s="300"/>
      <c r="AK58" s="301"/>
      <c r="AL58" s="301"/>
      <c r="AM58" s="302"/>
      <c r="AN58" s="300"/>
      <c r="AO58" s="301"/>
      <c r="AP58" s="301"/>
      <c r="AQ58" s="302"/>
      <c r="AR58" s="300"/>
      <c r="AS58" s="301"/>
      <c r="AT58" s="301"/>
      <c r="AU58" s="302"/>
      <c r="AV58" s="300"/>
      <c r="AW58" s="301"/>
      <c r="AX58" s="301"/>
      <c r="AY58" s="302"/>
      <c r="AZ58" s="306"/>
      <c r="BA58" s="301"/>
      <c r="BB58" s="301"/>
      <c r="BC58" s="301"/>
      <c r="BD58" s="301"/>
      <c r="BE58" s="307"/>
    </row>
    <row r="59" spans="2:57" ht="15" customHeight="1">
      <c r="B59" s="88" t="s">
        <v>246</v>
      </c>
      <c r="C59" s="300"/>
      <c r="D59" s="301"/>
      <c r="E59" s="302"/>
      <c r="F59" s="300"/>
      <c r="G59" s="301"/>
      <c r="H59" s="302"/>
      <c r="I59" s="300"/>
      <c r="J59" s="301"/>
      <c r="K59" s="302"/>
      <c r="L59" s="300"/>
      <c r="M59" s="301"/>
      <c r="N59" s="302"/>
      <c r="O59" s="300"/>
      <c r="P59" s="301"/>
      <c r="Q59" s="301"/>
      <c r="R59" s="302"/>
      <c r="S59" s="300"/>
      <c r="T59" s="301"/>
      <c r="U59" s="302"/>
      <c r="V59" s="300"/>
      <c r="W59" s="301"/>
      <c r="X59" s="302"/>
      <c r="Y59" s="300"/>
      <c r="Z59" s="301"/>
      <c r="AA59" s="302"/>
      <c r="AB59" s="300"/>
      <c r="AC59" s="301"/>
      <c r="AD59" s="301"/>
      <c r="AE59" s="302"/>
      <c r="AF59" s="300"/>
      <c r="AG59" s="301"/>
      <c r="AH59" s="301"/>
      <c r="AI59" s="302"/>
      <c r="AJ59" s="300"/>
      <c r="AK59" s="301"/>
      <c r="AL59" s="301"/>
      <c r="AM59" s="302"/>
      <c r="AN59" s="300"/>
      <c r="AO59" s="301"/>
      <c r="AP59" s="301"/>
      <c r="AQ59" s="302"/>
      <c r="AR59" s="300"/>
      <c r="AS59" s="301"/>
      <c r="AT59" s="301"/>
      <c r="AU59" s="302"/>
      <c r="AV59" s="300"/>
      <c r="AW59" s="301"/>
      <c r="AX59" s="301"/>
      <c r="AY59" s="302"/>
      <c r="AZ59" s="306"/>
      <c r="BA59" s="301"/>
      <c r="BB59" s="301"/>
      <c r="BC59" s="301"/>
      <c r="BD59" s="301"/>
      <c r="BE59" s="307"/>
    </row>
    <row r="60" spans="2:57" ht="15" customHeight="1">
      <c r="B60" s="88" t="s">
        <v>247</v>
      </c>
      <c r="C60" s="300"/>
      <c r="D60" s="301"/>
      <c r="E60" s="302"/>
      <c r="F60" s="300"/>
      <c r="G60" s="301"/>
      <c r="H60" s="302"/>
      <c r="I60" s="300"/>
      <c r="J60" s="301"/>
      <c r="K60" s="302"/>
      <c r="L60" s="300"/>
      <c r="M60" s="301"/>
      <c r="N60" s="302"/>
      <c r="O60" s="300"/>
      <c r="P60" s="301"/>
      <c r="Q60" s="301"/>
      <c r="R60" s="302"/>
      <c r="S60" s="300"/>
      <c r="T60" s="301"/>
      <c r="U60" s="302"/>
      <c r="V60" s="300"/>
      <c r="W60" s="301"/>
      <c r="X60" s="302"/>
      <c r="Y60" s="300"/>
      <c r="Z60" s="301"/>
      <c r="AA60" s="302"/>
      <c r="AB60" s="300"/>
      <c r="AC60" s="301"/>
      <c r="AD60" s="301"/>
      <c r="AE60" s="302"/>
      <c r="AF60" s="300"/>
      <c r="AG60" s="301"/>
      <c r="AH60" s="301"/>
      <c r="AI60" s="302"/>
      <c r="AJ60" s="300"/>
      <c r="AK60" s="301"/>
      <c r="AL60" s="301"/>
      <c r="AM60" s="302"/>
      <c r="AN60" s="300"/>
      <c r="AO60" s="301"/>
      <c r="AP60" s="301"/>
      <c r="AQ60" s="302"/>
      <c r="AR60" s="300"/>
      <c r="AS60" s="301"/>
      <c r="AT60" s="301"/>
      <c r="AU60" s="302"/>
      <c r="AV60" s="300"/>
      <c r="AW60" s="301"/>
      <c r="AX60" s="301"/>
      <c r="AY60" s="302"/>
      <c r="AZ60" s="306"/>
      <c r="BA60" s="301"/>
      <c r="BB60" s="301"/>
      <c r="BC60" s="301"/>
      <c r="BD60" s="301"/>
      <c r="BE60" s="307"/>
    </row>
    <row r="61" spans="2:57" ht="15" customHeight="1">
      <c r="B61" s="88" t="s">
        <v>248</v>
      </c>
      <c r="C61" s="300"/>
      <c r="D61" s="301"/>
      <c r="E61" s="302"/>
      <c r="F61" s="300"/>
      <c r="G61" s="301"/>
      <c r="H61" s="302"/>
      <c r="I61" s="300"/>
      <c r="J61" s="301"/>
      <c r="K61" s="302"/>
      <c r="L61" s="300"/>
      <c r="M61" s="301"/>
      <c r="N61" s="302"/>
      <c r="O61" s="300"/>
      <c r="P61" s="301"/>
      <c r="Q61" s="301"/>
      <c r="R61" s="302"/>
      <c r="S61" s="300"/>
      <c r="T61" s="301"/>
      <c r="U61" s="302"/>
      <c r="V61" s="300"/>
      <c r="W61" s="301"/>
      <c r="X61" s="302"/>
      <c r="Y61" s="300"/>
      <c r="Z61" s="301"/>
      <c r="AA61" s="302"/>
      <c r="AB61" s="300"/>
      <c r="AC61" s="301"/>
      <c r="AD61" s="301"/>
      <c r="AE61" s="302"/>
      <c r="AF61" s="300"/>
      <c r="AG61" s="301"/>
      <c r="AH61" s="301"/>
      <c r="AI61" s="302"/>
      <c r="AJ61" s="300"/>
      <c r="AK61" s="301"/>
      <c r="AL61" s="301"/>
      <c r="AM61" s="302"/>
      <c r="AN61" s="300"/>
      <c r="AO61" s="301"/>
      <c r="AP61" s="301"/>
      <c r="AQ61" s="302"/>
      <c r="AR61" s="300"/>
      <c r="AS61" s="301"/>
      <c r="AT61" s="301"/>
      <c r="AU61" s="302"/>
      <c r="AV61" s="300"/>
      <c r="AW61" s="301"/>
      <c r="AX61" s="301"/>
      <c r="AY61" s="302"/>
      <c r="AZ61" s="306"/>
      <c r="BA61" s="301"/>
      <c r="BB61" s="301"/>
      <c r="BC61" s="301"/>
      <c r="BD61" s="301"/>
      <c r="BE61" s="307"/>
    </row>
    <row r="62" spans="2:57" ht="15" customHeight="1">
      <c r="B62" s="88" t="s">
        <v>249</v>
      </c>
      <c r="C62" s="300"/>
      <c r="D62" s="301"/>
      <c r="E62" s="302"/>
      <c r="F62" s="300"/>
      <c r="G62" s="301"/>
      <c r="H62" s="302"/>
      <c r="I62" s="300"/>
      <c r="J62" s="301"/>
      <c r="K62" s="302"/>
      <c r="L62" s="300"/>
      <c r="M62" s="301"/>
      <c r="N62" s="302"/>
      <c r="O62" s="300"/>
      <c r="P62" s="301"/>
      <c r="Q62" s="301"/>
      <c r="R62" s="302"/>
      <c r="S62" s="300"/>
      <c r="T62" s="301"/>
      <c r="U62" s="302"/>
      <c r="V62" s="300"/>
      <c r="W62" s="301"/>
      <c r="X62" s="302"/>
      <c r="Y62" s="300"/>
      <c r="Z62" s="301"/>
      <c r="AA62" s="302"/>
      <c r="AB62" s="300"/>
      <c r="AC62" s="301"/>
      <c r="AD62" s="301"/>
      <c r="AE62" s="302"/>
      <c r="AF62" s="300"/>
      <c r="AG62" s="301"/>
      <c r="AH62" s="301"/>
      <c r="AI62" s="302"/>
      <c r="AJ62" s="300"/>
      <c r="AK62" s="301"/>
      <c r="AL62" s="301"/>
      <c r="AM62" s="302"/>
      <c r="AN62" s="300"/>
      <c r="AO62" s="301"/>
      <c r="AP62" s="301"/>
      <c r="AQ62" s="302"/>
      <c r="AR62" s="300"/>
      <c r="AS62" s="301"/>
      <c r="AT62" s="301"/>
      <c r="AU62" s="302"/>
      <c r="AV62" s="300"/>
      <c r="AW62" s="301"/>
      <c r="AX62" s="301"/>
      <c r="AY62" s="302"/>
      <c r="AZ62" s="306"/>
      <c r="BA62" s="301"/>
      <c r="BB62" s="301"/>
      <c r="BC62" s="301"/>
      <c r="BD62" s="301"/>
      <c r="BE62" s="307"/>
    </row>
    <row r="63" spans="2:57" ht="15" customHeight="1">
      <c r="B63" s="88" t="s">
        <v>250</v>
      </c>
      <c r="C63" s="300"/>
      <c r="D63" s="301"/>
      <c r="E63" s="302"/>
      <c r="F63" s="300"/>
      <c r="G63" s="301"/>
      <c r="H63" s="302"/>
      <c r="I63" s="300"/>
      <c r="J63" s="301"/>
      <c r="K63" s="302"/>
      <c r="L63" s="300"/>
      <c r="M63" s="301"/>
      <c r="N63" s="302"/>
      <c r="O63" s="300"/>
      <c r="P63" s="301"/>
      <c r="Q63" s="301"/>
      <c r="R63" s="302"/>
      <c r="S63" s="300"/>
      <c r="T63" s="301"/>
      <c r="U63" s="302"/>
      <c r="V63" s="300"/>
      <c r="W63" s="301"/>
      <c r="X63" s="302"/>
      <c r="Y63" s="300"/>
      <c r="Z63" s="301"/>
      <c r="AA63" s="302"/>
      <c r="AB63" s="300"/>
      <c r="AC63" s="301"/>
      <c r="AD63" s="301"/>
      <c r="AE63" s="302"/>
      <c r="AF63" s="300"/>
      <c r="AG63" s="301"/>
      <c r="AH63" s="301"/>
      <c r="AI63" s="302"/>
      <c r="AJ63" s="300"/>
      <c r="AK63" s="301"/>
      <c r="AL63" s="301"/>
      <c r="AM63" s="302"/>
      <c r="AN63" s="300"/>
      <c r="AO63" s="301"/>
      <c r="AP63" s="301"/>
      <c r="AQ63" s="302"/>
      <c r="AR63" s="300"/>
      <c r="AS63" s="301"/>
      <c r="AT63" s="301"/>
      <c r="AU63" s="302"/>
      <c r="AV63" s="300"/>
      <c r="AW63" s="301"/>
      <c r="AX63" s="301"/>
      <c r="AY63" s="302"/>
      <c r="AZ63" s="306"/>
      <c r="BA63" s="301"/>
      <c r="BB63" s="301"/>
      <c r="BC63" s="301"/>
      <c r="BD63" s="301"/>
      <c r="BE63" s="307"/>
    </row>
    <row r="64" spans="2:57" ht="15" customHeight="1" thickBot="1">
      <c r="B64" s="90" t="s">
        <v>251</v>
      </c>
      <c r="C64" s="308"/>
      <c r="D64" s="309"/>
      <c r="E64" s="310"/>
      <c r="F64" s="308"/>
      <c r="G64" s="309"/>
      <c r="H64" s="310"/>
      <c r="I64" s="308"/>
      <c r="J64" s="309"/>
      <c r="K64" s="310"/>
      <c r="L64" s="308"/>
      <c r="M64" s="309"/>
      <c r="N64" s="310"/>
      <c r="O64" s="308"/>
      <c r="P64" s="309"/>
      <c r="Q64" s="309"/>
      <c r="R64" s="310"/>
      <c r="S64" s="308"/>
      <c r="T64" s="309"/>
      <c r="U64" s="310"/>
      <c r="V64" s="308"/>
      <c r="W64" s="309"/>
      <c r="X64" s="310"/>
      <c r="Y64" s="308"/>
      <c r="Z64" s="309"/>
      <c r="AA64" s="310"/>
      <c r="AB64" s="308"/>
      <c r="AC64" s="309"/>
      <c r="AD64" s="309"/>
      <c r="AE64" s="310"/>
      <c r="AF64" s="308"/>
      <c r="AG64" s="309"/>
      <c r="AH64" s="309"/>
      <c r="AI64" s="310"/>
      <c r="AJ64" s="308"/>
      <c r="AK64" s="309"/>
      <c r="AL64" s="309"/>
      <c r="AM64" s="310"/>
      <c r="AN64" s="308"/>
      <c r="AO64" s="309"/>
      <c r="AP64" s="309"/>
      <c r="AQ64" s="310"/>
      <c r="AR64" s="308"/>
      <c r="AS64" s="309"/>
      <c r="AT64" s="309"/>
      <c r="AU64" s="310"/>
      <c r="AV64" s="308"/>
      <c r="AW64" s="309"/>
      <c r="AX64" s="309"/>
      <c r="AY64" s="310"/>
      <c r="AZ64" s="311"/>
      <c r="BA64" s="309"/>
      <c r="BB64" s="309"/>
      <c r="BC64" s="309"/>
      <c r="BD64" s="309"/>
      <c r="BE64" s="312"/>
    </row>
    <row r="65" ht="15" customHeight="1"/>
    <row r="66" ht="15" customHeight="1"/>
    <row r="67" ht="15" customHeight="1"/>
    <row r="68" ht="15" customHeight="1"/>
    <row r="69" ht="15" customHeight="1"/>
    <row r="70" ht="15" customHeight="1"/>
  </sheetData>
  <sheetProtection algorithmName="SHA-512" hashValue="YZ7321SeimLAlSlu9aFt3kaWWewNpwB+UjSP9jchYBZvH9ViYfvfi7kmKWX/hypTF2K+WJ+KjtkY0wf4EnvFyw==" saltValue="WokfHMsJlPDIf2n581B65g==" spinCount="100000" sheet="1" objects="1"/>
  <mergeCells count="581">
    <mergeCell ref="AR64:AU64"/>
    <mergeCell ref="AV64:AY64"/>
    <mergeCell ref="AZ64:BE64"/>
    <mergeCell ref="V64:X64"/>
    <mergeCell ref="Y64:AA64"/>
    <mergeCell ref="AB64:AE64"/>
    <mergeCell ref="AF64:AI64"/>
    <mergeCell ref="AJ64:AM64"/>
    <mergeCell ref="AN64:AQ64"/>
    <mergeCell ref="C64:E64"/>
    <mergeCell ref="F64:H64"/>
    <mergeCell ref="I64:K64"/>
    <mergeCell ref="L64:N64"/>
    <mergeCell ref="O64:R64"/>
    <mergeCell ref="S64:U64"/>
    <mergeCell ref="AF63:AI63"/>
    <mergeCell ref="AJ63:AM63"/>
    <mergeCell ref="AN63:AQ63"/>
    <mergeCell ref="C63:E63"/>
    <mergeCell ref="F63:H63"/>
    <mergeCell ref="I63:K63"/>
    <mergeCell ref="L63:N63"/>
    <mergeCell ref="O63:R63"/>
    <mergeCell ref="S63:U63"/>
    <mergeCell ref="V63:X63"/>
    <mergeCell ref="Y63:AA63"/>
    <mergeCell ref="AB63:AE63"/>
    <mergeCell ref="AR63:AU63"/>
    <mergeCell ref="AV63:AY63"/>
    <mergeCell ref="AZ63:BE63"/>
    <mergeCell ref="AZ62:BE62"/>
    <mergeCell ref="AB62:AE62"/>
    <mergeCell ref="AF62:AI62"/>
    <mergeCell ref="AJ62:AM62"/>
    <mergeCell ref="AN62:AQ62"/>
    <mergeCell ref="AR62:AU62"/>
    <mergeCell ref="AV62:AY62"/>
    <mergeCell ref="O60:R60"/>
    <mergeCell ref="S60:U60"/>
    <mergeCell ref="AV61:AY61"/>
    <mergeCell ref="AZ61:BE61"/>
    <mergeCell ref="C62:E62"/>
    <mergeCell ref="F62:H62"/>
    <mergeCell ref="I62:K62"/>
    <mergeCell ref="L62:N62"/>
    <mergeCell ref="O62:R62"/>
    <mergeCell ref="S62:U62"/>
    <mergeCell ref="V62:X62"/>
    <mergeCell ref="Y62:AA62"/>
    <mergeCell ref="Y61:AA61"/>
    <mergeCell ref="AB61:AE61"/>
    <mergeCell ref="AF61:AI61"/>
    <mergeCell ref="AJ61:AM61"/>
    <mergeCell ref="AN61:AQ61"/>
    <mergeCell ref="AR61:AU61"/>
    <mergeCell ref="I58:K58"/>
    <mergeCell ref="L58:N58"/>
    <mergeCell ref="O58:R58"/>
    <mergeCell ref="S58:U58"/>
    <mergeCell ref="AR60:AU60"/>
    <mergeCell ref="AV60:AY60"/>
    <mergeCell ref="AZ60:BE60"/>
    <mergeCell ref="C61:E61"/>
    <mergeCell ref="F61:H61"/>
    <mergeCell ref="I61:K61"/>
    <mergeCell ref="L61:N61"/>
    <mergeCell ref="O61:R61"/>
    <mergeCell ref="S61:U61"/>
    <mergeCell ref="V61:X61"/>
    <mergeCell ref="V60:X60"/>
    <mergeCell ref="Y60:AA60"/>
    <mergeCell ref="AB60:AE60"/>
    <mergeCell ref="AF60:AI60"/>
    <mergeCell ref="AJ60:AM60"/>
    <mergeCell ref="AN60:AQ60"/>
    <mergeCell ref="C60:E60"/>
    <mergeCell ref="F60:H60"/>
    <mergeCell ref="I60:K60"/>
    <mergeCell ref="L60:N60"/>
    <mergeCell ref="AF59:AI59"/>
    <mergeCell ref="AJ59:AM59"/>
    <mergeCell ref="AN59:AQ59"/>
    <mergeCell ref="AR59:AU59"/>
    <mergeCell ref="AV59:AY59"/>
    <mergeCell ref="AZ59:BE59"/>
    <mergeCell ref="AZ58:BE58"/>
    <mergeCell ref="C59:E59"/>
    <mergeCell ref="F59:H59"/>
    <mergeCell ref="I59:K59"/>
    <mergeCell ref="L59:N59"/>
    <mergeCell ref="O59:R59"/>
    <mergeCell ref="S59:U59"/>
    <mergeCell ref="V59:X59"/>
    <mergeCell ref="Y59:AA59"/>
    <mergeCell ref="AB59:AE59"/>
    <mergeCell ref="AB58:AE58"/>
    <mergeCell ref="AF58:AI58"/>
    <mergeCell ref="AJ58:AM58"/>
    <mergeCell ref="AN58:AQ58"/>
    <mergeCell ref="AR58:AU58"/>
    <mergeCell ref="AV58:AY58"/>
    <mergeCell ref="C58:E58"/>
    <mergeCell ref="F58:H58"/>
    <mergeCell ref="C56:E56"/>
    <mergeCell ref="F56:H56"/>
    <mergeCell ref="I56:K56"/>
    <mergeCell ref="L56:N56"/>
    <mergeCell ref="O56:R56"/>
    <mergeCell ref="AB57:AE57"/>
    <mergeCell ref="AF57:AI57"/>
    <mergeCell ref="AJ57:AM57"/>
    <mergeCell ref="AN57:AQ57"/>
    <mergeCell ref="AN54:AQ54"/>
    <mergeCell ref="AR54:AU54"/>
    <mergeCell ref="AV54:AY54"/>
    <mergeCell ref="C54:E54"/>
    <mergeCell ref="F54:H54"/>
    <mergeCell ref="I54:K54"/>
    <mergeCell ref="V58:X58"/>
    <mergeCell ref="Y58:AA58"/>
    <mergeCell ref="Y57:AA57"/>
    <mergeCell ref="AR56:AU56"/>
    <mergeCell ref="AV56:AY56"/>
    <mergeCell ref="C57:E57"/>
    <mergeCell ref="F57:H57"/>
    <mergeCell ref="I57:K57"/>
    <mergeCell ref="L57:N57"/>
    <mergeCell ref="O57:R57"/>
    <mergeCell ref="S57:U57"/>
    <mergeCell ref="V57:X57"/>
    <mergeCell ref="V56:X56"/>
    <mergeCell ref="Y56:AA56"/>
    <mergeCell ref="AB56:AE56"/>
    <mergeCell ref="AF56:AI56"/>
    <mergeCell ref="AJ56:AM56"/>
    <mergeCell ref="AN56:AQ56"/>
    <mergeCell ref="C55:E55"/>
    <mergeCell ref="F55:H55"/>
    <mergeCell ref="I55:K55"/>
    <mergeCell ref="L55:N55"/>
    <mergeCell ref="O55:R55"/>
    <mergeCell ref="S55:U55"/>
    <mergeCell ref="V55:X55"/>
    <mergeCell ref="Y55:AA55"/>
    <mergeCell ref="AB55:AE55"/>
    <mergeCell ref="AF55:AI55"/>
    <mergeCell ref="AJ55:AM55"/>
    <mergeCell ref="AN55:AQ55"/>
    <mergeCell ref="AR55:AU55"/>
    <mergeCell ref="S56:U56"/>
    <mergeCell ref="AV57:AY57"/>
    <mergeCell ref="AZ57:BE57"/>
    <mergeCell ref="AV55:AY55"/>
    <mergeCell ref="AZ55:BE55"/>
    <mergeCell ref="AZ56:BE56"/>
    <mergeCell ref="AR57:AU57"/>
    <mergeCell ref="L54:N54"/>
    <mergeCell ref="O54:R54"/>
    <mergeCell ref="S54:U54"/>
    <mergeCell ref="V54:X54"/>
    <mergeCell ref="Y54:AA54"/>
    <mergeCell ref="Y53:AA53"/>
    <mergeCell ref="AR52:AU52"/>
    <mergeCell ref="AV52:AY52"/>
    <mergeCell ref="AZ52:BE52"/>
    <mergeCell ref="AB52:AE52"/>
    <mergeCell ref="AF52:AI52"/>
    <mergeCell ref="AJ52:AM52"/>
    <mergeCell ref="AN52:AQ52"/>
    <mergeCell ref="AV53:AY53"/>
    <mergeCell ref="AZ53:BE53"/>
    <mergeCell ref="AB53:AE53"/>
    <mergeCell ref="AF53:AI53"/>
    <mergeCell ref="AJ53:AM53"/>
    <mergeCell ref="AN53:AQ53"/>
    <mergeCell ref="AR53:AU53"/>
    <mergeCell ref="AZ54:BE54"/>
    <mergeCell ref="AB54:AE54"/>
    <mergeCell ref="AF54:AI54"/>
    <mergeCell ref="AJ54:AM54"/>
    <mergeCell ref="V53:X53"/>
    <mergeCell ref="V52:X52"/>
    <mergeCell ref="Y52:AA52"/>
    <mergeCell ref="C52:E52"/>
    <mergeCell ref="F52:H52"/>
    <mergeCell ref="I52:K52"/>
    <mergeCell ref="L52:N52"/>
    <mergeCell ref="O52:R52"/>
    <mergeCell ref="S52:U52"/>
    <mergeCell ref="I50:K50"/>
    <mergeCell ref="L50:N50"/>
    <mergeCell ref="O50:R50"/>
    <mergeCell ref="S50:U50"/>
    <mergeCell ref="C53:E53"/>
    <mergeCell ref="F53:H53"/>
    <mergeCell ref="I53:K53"/>
    <mergeCell ref="L53:N53"/>
    <mergeCell ref="O53:R53"/>
    <mergeCell ref="S53:U53"/>
    <mergeCell ref="AF51:AI51"/>
    <mergeCell ref="AJ51:AM51"/>
    <mergeCell ref="AN51:AQ51"/>
    <mergeCell ref="AR51:AU51"/>
    <mergeCell ref="AV51:AY51"/>
    <mergeCell ref="AZ51:BE51"/>
    <mergeCell ref="AZ50:BE50"/>
    <mergeCell ref="C51:E51"/>
    <mergeCell ref="F51:H51"/>
    <mergeCell ref="I51:K51"/>
    <mergeCell ref="L51:N51"/>
    <mergeCell ref="O51:R51"/>
    <mergeCell ref="S51:U51"/>
    <mergeCell ref="V51:X51"/>
    <mergeCell ref="Y51:AA51"/>
    <mergeCell ref="AB51:AE51"/>
    <mergeCell ref="AB50:AE50"/>
    <mergeCell ref="AF50:AI50"/>
    <mergeCell ref="AJ50:AM50"/>
    <mergeCell ref="AN50:AQ50"/>
    <mergeCell ref="AR50:AU50"/>
    <mergeCell ref="AV50:AY50"/>
    <mergeCell ref="C50:E50"/>
    <mergeCell ref="F50:H50"/>
    <mergeCell ref="C48:E48"/>
    <mergeCell ref="F48:H48"/>
    <mergeCell ref="I48:K48"/>
    <mergeCell ref="L48:N48"/>
    <mergeCell ref="O48:R48"/>
    <mergeCell ref="AB49:AE49"/>
    <mergeCell ref="AF49:AI49"/>
    <mergeCell ref="AJ49:AM49"/>
    <mergeCell ref="AN49:AQ49"/>
    <mergeCell ref="AN46:AQ46"/>
    <mergeCell ref="AR46:AU46"/>
    <mergeCell ref="AV46:AY46"/>
    <mergeCell ref="C46:E46"/>
    <mergeCell ref="F46:H46"/>
    <mergeCell ref="I46:K46"/>
    <mergeCell ref="V50:X50"/>
    <mergeCell ref="Y50:AA50"/>
    <mergeCell ref="Y49:AA49"/>
    <mergeCell ref="AR48:AU48"/>
    <mergeCell ref="AV48:AY48"/>
    <mergeCell ref="C49:E49"/>
    <mergeCell ref="F49:H49"/>
    <mergeCell ref="I49:K49"/>
    <mergeCell ref="L49:N49"/>
    <mergeCell ref="O49:R49"/>
    <mergeCell ref="S49:U49"/>
    <mergeCell ref="V49:X49"/>
    <mergeCell ref="V48:X48"/>
    <mergeCell ref="Y48:AA48"/>
    <mergeCell ref="AB48:AE48"/>
    <mergeCell ref="AF48:AI48"/>
    <mergeCell ref="AJ48:AM48"/>
    <mergeCell ref="AN48:AQ48"/>
    <mergeCell ref="C47:E47"/>
    <mergeCell ref="F47:H47"/>
    <mergeCell ref="I47:K47"/>
    <mergeCell ref="L47:N47"/>
    <mergeCell ref="O47:R47"/>
    <mergeCell ref="S47:U47"/>
    <mergeCell ref="V47:X47"/>
    <mergeCell ref="Y47:AA47"/>
    <mergeCell ref="AB47:AE47"/>
    <mergeCell ref="AF47:AI47"/>
    <mergeCell ref="AJ47:AM47"/>
    <mergeCell ref="AN47:AQ47"/>
    <mergeCell ref="AR47:AU47"/>
    <mergeCell ref="S48:U48"/>
    <mergeCell ref="AV49:AY49"/>
    <mergeCell ref="AZ49:BE49"/>
    <mergeCell ref="AV47:AY47"/>
    <mergeCell ref="AZ47:BE47"/>
    <mergeCell ref="AZ48:BE48"/>
    <mergeCell ref="AR49:AU49"/>
    <mergeCell ref="L46:N46"/>
    <mergeCell ref="O46:R46"/>
    <mergeCell ref="S46:U46"/>
    <mergeCell ref="V46:X46"/>
    <mergeCell ref="Y46:AA46"/>
    <mergeCell ref="Y45:AA45"/>
    <mergeCell ref="AR44:AU44"/>
    <mergeCell ref="AV44:AY44"/>
    <mergeCell ref="AZ44:BE44"/>
    <mergeCell ref="AB44:AE44"/>
    <mergeCell ref="AF44:AI44"/>
    <mergeCell ref="AJ44:AM44"/>
    <mergeCell ref="AN44:AQ44"/>
    <mergeCell ref="AV45:AY45"/>
    <mergeCell ref="AZ45:BE45"/>
    <mergeCell ref="AB45:AE45"/>
    <mergeCell ref="AF45:AI45"/>
    <mergeCell ref="AJ45:AM45"/>
    <mergeCell ref="AN45:AQ45"/>
    <mergeCell ref="AR45:AU45"/>
    <mergeCell ref="AZ46:BE46"/>
    <mergeCell ref="AB46:AE46"/>
    <mergeCell ref="AF46:AI46"/>
    <mergeCell ref="AJ46:AM46"/>
    <mergeCell ref="V45:X45"/>
    <mergeCell ref="V44:X44"/>
    <mergeCell ref="Y44:AA44"/>
    <mergeCell ref="C44:E44"/>
    <mergeCell ref="F44:H44"/>
    <mergeCell ref="I44:K44"/>
    <mergeCell ref="L44:N44"/>
    <mergeCell ref="O44:R44"/>
    <mergeCell ref="S44:U44"/>
    <mergeCell ref="I42:K42"/>
    <mergeCell ref="L42:N42"/>
    <mergeCell ref="O42:R42"/>
    <mergeCell ref="S42:U42"/>
    <mergeCell ref="C45:E45"/>
    <mergeCell ref="F45:H45"/>
    <mergeCell ref="I45:K45"/>
    <mergeCell ref="L45:N45"/>
    <mergeCell ref="O45:R45"/>
    <mergeCell ref="S45:U45"/>
    <mergeCell ref="AF43:AI43"/>
    <mergeCell ref="AJ43:AM43"/>
    <mergeCell ref="AN43:AQ43"/>
    <mergeCell ref="AR43:AU43"/>
    <mergeCell ref="AV43:AY43"/>
    <mergeCell ref="AZ43:BE43"/>
    <mergeCell ref="AZ42:BE42"/>
    <mergeCell ref="C43:E43"/>
    <mergeCell ref="F43:H43"/>
    <mergeCell ref="I43:K43"/>
    <mergeCell ref="L43:N43"/>
    <mergeCell ref="O43:R43"/>
    <mergeCell ref="S43:U43"/>
    <mergeCell ref="V43:X43"/>
    <mergeCell ref="Y43:AA43"/>
    <mergeCell ref="AB43:AE43"/>
    <mergeCell ref="AB42:AE42"/>
    <mergeCell ref="AF42:AI42"/>
    <mergeCell ref="AJ42:AM42"/>
    <mergeCell ref="AN42:AQ42"/>
    <mergeCell ref="AR42:AU42"/>
    <mergeCell ref="AV42:AY42"/>
    <mergeCell ref="C42:E42"/>
    <mergeCell ref="F42:H42"/>
    <mergeCell ref="C40:E40"/>
    <mergeCell ref="F40:H40"/>
    <mergeCell ref="I40:K40"/>
    <mergeCell ref="L40:N40"/>
    <mergeCell ref="O40:R40"/>
    <mergeCell ref="AB41:AE41"/>
    <mergeCell ref="AF41:AI41"/>
    <mergeCell ref="AJ41:AM41"/>
    <mergeCell ref="AN41:AQ41"/>
    <mergeCell ref="AN38:AQ38"/>
    <mergeCell ref="AR38:AU38"/>
    <mergeCell ref="AV38:AY38"/>
    <mergeCell ref="C38:E38"/>
    <mergeCell ref="F38:H38"/>
    <mergeCell ref="I38:K38"/>
    <mergeCell ref="V42:X42"/>
    <mergeCell ref="Y42:AA42"/>
    <mergeCell ref="Y41:AA41"/>
    <mergeCell ref="AR40:AU40"/>
    <mergeCell ref="AV40:AY40"/>
    <mergeCell ref="C41:E41"/>
    <mergeCell ref="F41:H41"/>
    <mergeCell ref="I41:K41"/>
    <mergeCell ref="L41:N41"/>
    <mergeCell ref="O41:R41"/>
    <mergeCell ref="S41:U41"/>
    <mergeCell ref="V41:X41"/>
    <mergeCell ref="V40:X40"/>
    <mergeCell ref="Y40:AA40"/>
    <mergeCell ref="AB40:AE40"/>
    <mergeCell ref="AF40:AI40"/>
    <mergeCell ref="AJ40:AM40"/>
    <mergeCell ref="AN40:AQ40"/>
    <mergeCell ref="C39:E39"/>
    <mergeCell ref="F39:H39"/>
    <mergeCell ref="I39:K39"/>
    <mergeCell ref="L39:N39"/>
    <mergeCell ref="O39:R39"/>
    <mergeCell ref="S39:U39"/>
    <mergeCell ref="V39:X39"/>
    <mergeCell ref="Y39:AA39"/>
    <mergeCell ref="AB39:AE39"/>
    <mergeCell ref="AF39:AI39"/>
    <mergeCell ref="AJ39:AM39"/>
    <mergeCell ref="AN39:AQ39"/>
    <mergeCell ref="AR39:AU39"/>
    <mergeCell ref="S40:U40"/>
    <mergeCell ref="AV41:AY41"/>
    <mergeCell ref="AZ41:BE41"/>
    <mergeCell ref="AV39:AY39"/>
    <mergeCell ref="AZ39:BE39"/>
    <mergeCell ref="AZ40:BE40"/>
    <mergeCell ref="AR41:AU41"/>
    <mergeCell ref="L38:N38"/>
    <mergeCell ref="O38:R38"/>
    <mergeCell ref="S38:U38"/>
    <mergeCell ref="V38:X38"/>
    <mergeCell ref="Y38:AA38"/>
    <mergeCell ref="Y37:AA37"/>
    <mergeCell ref="AR36:AU36"/>
    <mergeCell ref="AV36:AY36"/>
    <mergeCell ref="AZ36:BE36"/>
    <mergeCell ref="AB36:AE36"/>
    <mergeCell ref="AF36:AI36"/>
    <mergeCell ref="AJ36:AM36"/>
    <mergeCell ref="AN36:AQ36"/>
    <mergeCell ref="AV37:AY37"/>
    <mergeCell ref="AZ37:BE37"/>
    <mergeCell ref="AB37:AE37"/>
    <mergeCell ref="AF37:AI37"/>
    <mergeCell ref="AJ37:AM37"/>
    <mergeCell ref="AN37:AQ37"/>
    <mergeCell ref="AR37:AU37"/>
    <mergeCell ref="AZ38:BE38"/>
    <mergeCell ref="AB38:AE38"/>
    <mergeCell ref="AF38:AI38"/>
    <mergeCell ref="AJ38:AM38"/>
    <mergeCell ref="V37:X37"/>
    <mergeCell ref="V36:X36"/>
    <mergeCell ref="Y36:AA36"/>
    <mergeCell ref="C36:E36"/>
    <mergeCell ref="F36:H36"/>
    <mergeCell ref="I36:K36"/>
    <mergeCell ref="L36:N36"/>
    <mergeCell ref="O36:R36"/>
    <mergeCell ref="S36:U36"/>
    <mergeCell ref="I34:K34"/>
    <mergeCell ref="L34:N34"/>
    <mergeCell ref="O34:R34"/>
    <mergeCell ref="S34:U34"/>
    <mergeCell ref="C37:E37"/>
    <mergeCell ref="F37:H37"/>
    <mergeCell ref="I37:K37"/>
    <mergeCell ref="L37:N37"/>
    <mergeCell ref="O37:R37"/>
    <mergeCell ref="S37:U37"/>
    <mergeCell ref="AF35:AI35"/>
    <mergeCell ref="AJ35:AM35"/>
    <mergeCell ref="AN35:AQ35"/>
    <mergeCell ref="AR35:AU35"/>
    <mergeCell ref="AV35:AY35"/>
    <mergeCell ref="AZ35:BE35"/>
    <mergeCell ref="AZ34:BE34"/>
    <mergeCell ref="C35:E35"/>
    <mergeCell ref="F35:H35"/>
    <mergeCell ref="I35:K35"/>
    <mergeCell ref="L35:N35"/>
    <mergeCell ref="O35:R35"/>
    <mergeCell ref="S35:U35"/>
    <mergeCell ref="V35:X35"/>
    <mergeCell ref="Y35:AA35"/>
    <mergeCell ref="AB35:AE35"/>
    <mergeCell ref="AB34:AE34"/>
    <mergeCell ref="AF34:AI34"/>
    <mergeCell ref="AJ34:AM34"/>
    <mergeCell ref="AN34:AQ34"/>
    <mergeCell ref="AR34:AU34"/>
    <mergeCell ref="AV34:AY34"/>
    <mergeCell ref="C34:E34"/>
    <mergeCell ref="F34:H34"/>
    <mergeCell ref="V34:X34"/>
    <mergeCell ref="Y34:AA34"/>
    <mergeCell ref="Y33:AA33"/>
    <mergeCell ref="AR32:AU32"/>
    <mergeCell ref="AV32:AY32"/>
    <mergeCell ref="AZ32:BE32"/>
    <mergeCell ref="C33:E33"/>
    <mergeCell ref="F33:H33"/>
    <mergeCell ref="I33:K33"/>
    <mergeCell ref="L33:N33"/>
    <mergeCell ref="O33:R33"/>
    <mergeCell ref="S33:U33"/>
    <mergeCell ref="V33:X33"/>
    <mergeCell ref="V32:X32"/>
    <mergeCell ref="Y32:AA32"/>
    <mergeCell ref="AB32:AE32"/>
    <mergeCell ref="AF32:AI32"/>
    <mergeCell ref="AJ32:AM32"/>
    <mergeCell ref="AN32:AQ32"/>
    <mergeCell ref="C32:E32"/>
    <mergeCell ref="F32:H32"/>
    <mergeCell ref="I32:K32"/>
    <mergeCell ref="L32:N32"/>
    <mergeCell ref="O32:R32"/>
    <mergeCell ref="AB30:AE30"/>
    <mergeCell ref="AF30:AI30"/>
    <mergeCell ref="AJ30:AM30"/>
    <mergeCell ref="AN30:AQ30"/>
    <mergeCell ref="AR30:AU30"/>
    <mergeCell ref="AV30:AY30"/>
    <mergeCell ref="S32:U32"/>
    <mergeCell ref="AV33:AY33"/>
    <mergeCell ref="AZ33:BE33"/>
    <mergeCell ref="AF31:AI31"/>
    <mergeCell ref="AJ31:AM31"/>
    <mergeCell ref="AN31:AQ31"/>
    <mergeCell ref="AR31:AU31"/>
    <mergeCell ref="AV31:AY31"/>
    <mergeCell ref="AZ31:BE31"/>
    <mergeCell ref="AB33:AE33"/>
    <mergeCell ref="AF33:AI33"/>
    <mergeCell ref="AJ33:AM33"/>
    <mergeCell ref="AN33:AQ33"/>
    <mergeCell ref="AR33:AU33"/>
    <mergeCell ref="C31:E31"/>
    <mergeCell ref="F31:H31"/>
    <mergeCell ref="I31:K31"/>
    <mergeCell ref="L31:N31"/>
    <mergeCell ref="O31:R31"/>
    <mergeCell ref="S31:U31"/>
    <mergeCell ref="V31:X31"/>
    <mergeCell ref="Y31:AA31"/>
    <mergeCell ref="AB31:AE31"/>
    <mergeCell ref="AV29:AY29"/>
    <mergeCell ref="AZ29:BE29"/>
    <mergeCell ref="C30:E30"/>
    <mergeCell ref="F30:H30"/>
    <mergeCell ref="I30:K30"/>
    <mergeCell ref="L30:N30"/>
    <mergeCell ref="O30:R30"/>
    <mergeCell ref="S30:U30"/>
    <mergeCell ref="V30:X30"/>
    <mergeCell ref="Y30:AA30"/>
    <mergeCell ref="Y29:AA29"/>
    <mergeCell ref="AB29:AE29"/>
    <mergeCell ref="AF29:AI29"/>
    <mergeCell ref="AJ29:AM29"/>
    <mergeCell ref="AN29:AQ29"/>
    <mergeCell ref="AR29:AU29"/>
    <mergeCell ref="C29:E29"/>
    <mergeCell ref="F29:H29"/>
    <mergeCell ref="I29:K29"/>
    <mergeCell ref="L29:N29"/>
    <mergeCell ref="O29:R29"/>
    <mergeCell ref="S29:U29"/>
    <mergeCell ref="V29:X29"/>
    <mergeCell ref="AZ30:BE30"/>
    <mergeCell ref="V26:X28"/>
    <mergeCell ref="Y26:AA28"/>
    <mergeCell ref="D22:BE22"/>
    <mergeCell ref="E23:BE23"/>
    <mergeCell ref="C24:BE24"/>
    <mergeCell ref="B26:B28"/>
    <mergeCell ref="C26:E28"/>
    <mergeCell ref="F26:H28"/>
    <mergeCell ref="I26:K28"/>
    <mergeCell ref="L26:N28"/>
    <mergeCell ref="O26:R28"/>
    <mergeCell ref="S26:U28"/>
    <mergeCell ref="AN28:AQ28"/>
    <mergeCell ref="AR28:AU28"/>
    <mergeCell ref="AV28:AY28"/>
    <mergeCell ref="AB26:BE26"/>
    <mergeCell ref="AB27:AI27"/>
    <mergeCell ref="AJ27:AQ27"/>
    <mergeCell ref="AR27:AY27"/>
    <mergeCell ref="AZ27:BE28"/>
    <mergeCell ref="AB28:AE28"/>
    <mergeCell ref="AF28:AI28"/>
    <mergeCell ref="AJ28:AM28"/>
    <mergeCell ref="C19:BE19"/>
    <mergeCell ref="D20:BE20"/>
    <mergeCell ref="D21:BE21"/>
    <mergeCell ref="B10:BE10"/>
    <mergeCell ref="B11:BE11"/>
    <mergeCell ref="C12:BE12"/>
    <mergeCell ref="C13:BE13"/>
    <mergeCell ref="C14:BE14"/>
    <mergeCell ref="C15:BE15"/>
    <mergeCell ref="BB7:BE7"/>
    <mergeCell ref="B8:L8"/>
    <mergeCell ref="N8:O8"/>
    <mergeCell ref="B5:BE5"/>
    <mergeCell ref="B1:BE1"/>
    <mergeCell ref="B3:BE3"/>
    <mergeCell ref="C16:BE16"/>
    <mergeCell ref="C17:BE17"/>
    <mergeCell ref="C18:BE18"/>
  </mergeCells>
  <dataValidations count="1">
    <dataValidation type="list" allowBlank="1" showInputMessage="1" showErrorMessage="1" sqref="AF29:AI64 AN29:AQ64 AV29:AY64" xr:uid="{00000000-0002-0000-0300-000000000000}">
      <formula1>$BH$30:$BH$39</formula1>
    </dataValidation>
  </dataValidations>
  <hyperlinks>
    <hyperlink ref="BB7" location="Índice!B13" display="Índice" xr:uid="{00000000-0004-0000-0300-000000000000}"/>
    <hyperlink ref="V29" r:id="rId1" xr:uid="{00000000-0004-0000-0300-000001000000}"/>
  </hyperlinks>
  <printOptions horizontalCentered="1" verticalCentered="1"/>
  <pageMargins left="0.70866141732283472" right="0.70866141732283472" top="0.74803149606299213" bottom="0.74803149606299213" header="0.31496062992125978" footer="0.31496062992125978"/>
  <pageSetup scale="40" orientation="portrait"/>
  <headerFooter>
    <oddHeader>&amp;CMódulo 4
Participantes</oddHeader>
    <oddFooter>&amp;LCenso Nacional de Gobiernos Estatales 2023&amp;R&amp;P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H989"/>
  <sheetViews>
    <sheetView showGridLines="0" zoomScaleNormal="100" workbookViewId="0">
      <selection activeCell="C12" sqref="C12:AD12"/>
    </sheetView>
  </sheetViews>
  <sheetFormatPr baseColWidth="10" defaultColWidth="0" defaultRowHeight="15" customHeight="1" zeroHeight="1"/>
  <cols>
    <col min="1" max="1" width="5.7109375" customWidth="1"/>
    <col min="2" max="30" width="3.7109375" customWidth="1"/>
    <col min="31" max="31" width="5.7109375" customWidth="1"/>
    <col min="32" max="16384" width="3.7109375" hidden="1"/>
  </cols>
  <sheetData>
    <row r="1" spans="1:31" ht="173.25" customHeight="1">
      <c r="A1" s="1"/>
      <c r="B1" s="233" t="s">
        <v>0</v>
      </c>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1"/>
    </row>
    <row r="2" spans="1:31" ht="1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45" customHeight="1">
      <c r="A3" s="1"/>
      <c r="B3" s="234" t="s">
        <v>1</v>
      </c>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1"/>
    </row>
    <row r="4" spans="1:31" ht="1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1" ht="45" customHeight="1">
      <c r="A5" s="1"/>
      <c r="B5" s="234" t="s">
        <v>8</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1"/>
    </row>
    <row r="6" spans="1:31" ht="1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91"/>
      <c r="AE6" s="1"/>
    </row>
    <row r="7" spans="1:31" ht="15" customHeight="1" thickBot="1">
      <c r="A7" s="92"/>
      <c r="B7" s="3" t="s">
        <v>3</v>
      </c>
      <c r="C7" s="8"/>
      <c r="D7" s="8"/>
      <c r="E7" s="8"/>
      <c r="F7" s="8"/>
      <c r="G7" s="8"/>
      <c r="H7" s="8"/>
      <c r="I7" s="8"/>
      <c r="J7" s="8"/>
      <c r="K7" s="8"/>
      <c r="L7" s="8"/>
      <c r="M7" s="8"/>
      <c r="N7" s="3" t="s">
        <v>4</v>
      </c>
      <c r="O7" s="8"/>
      <c r="AA7" s="242" t="s">
        <v>2</v>
      </c>
      <c r="AB7" s="231"/>
      <c r="AC7" s="231"/>
      <c r="AD7" s="231"/>
    </row>
    <row r="8" spans="1:31" ht="15" customHeight="1" thickBot="1">
      <c r="A8" s="92"/>
      <c r="B8" s="236" t="str">
        <f>IF(Presentación!B8="","",Presentación!B8)</f>
        <v/>
      </c>
      <c r="C8" s="237"/>
      <c r="D8" s="237"/>
      <c r="E8" s="237"/>
      <c r="F8" s="237"/>
      <c r="G8" s="237"/>
      <c r="H8" s="237"/>
      <c r="I8" s="237"/>
      <c r="J8" s="237"/>
      <c r="K8" s="237"/>
      <c r="L8" s="238"/>
      <c r="M8" s="9"/>
      <c r="N8" s="236" t="str">
        <f>IF(Presentación!N8="","",Presentación!N8)</f>
        <v/>
      </c>
      <c r="O8" s="238"/>
    </row>
    <row r="9" spans="1:31" ht="1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row>
    <row r="10" spans="1:31" ht="15" customHeight="1">
      <c r="A10" s="93"/>
      <c r="B10" s="363" t="s">
        <v>252</v>
      </c>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3"/>
      <c r="AE10" s="4"/>
    </row>
    <row r="11" spans="1:31" ht="36" customHeight="1">
      <c r="A11" s="93"/>
      <c r="B11" s="94"/>
      <c r="C11" s="376" t="s">
        <v>253</v>
      </c>
      <c r="D11" s="231"/>
      <c r="E11" s="231"/>
      <c r="F11" s="231"/>
      <c r="G11" s="231"/>
      <c r="H11" s="231"/>
      <c r="I11" s="231"/>
      <c r="J11" s="231"/>
      <c r="K11" s="231"/>
      <c r="L11" s="231"/>
      <c r="M11" s="231"/>
      <c r="N11" s="231"/>
      <c r="O11" s="231"/>
      <c r="P11" s="231"/>
      <c r="Q11" s="231"/>
      <c r="R11" s="231"/>
      <c r="S11" s="231"/>
      <c r="T11" s="231"/>
      <c r="U11" s="231"/>
      <c r="V11" s="231"/>
      <c r="W11" s="231"/>
      <c r="X11" s="231"/>
      <c r="Y11" s="231"/>
      <c r="Z11" s="231"/>
      <c r="AA11" s="231"/>
      <c r="AB11" s="231"/>
      <c r="AC11" s="231"/>
      <c r="AD11" s="377"/>
      <c r="AE11" s="4"/>
    </row>
    <row r="12" spans="1:31" ht="24" customHeight="1">
      <c r="A12" s="93"/>
      <c r="B12" s="94"/>
      <c r="C12" s="365" t="s">
        <v>254</v>
      </c>
      <c r="D12" s="231"/>
      <c r="E12" s="231"/>
      <c r="F12" s="231"/>
      <c r="G12" s="231"/>
      <c r="H12" s="231"/>
      <c r="I12" s="231"/>
      <c r="J12" s="231"/>
      <c r="K12" s="231"/>
      <c r="L12" s="231"/>
      <c r="M12" s="231"/>
      <c r="N12" s="231"/>
      <c r="O12" s="231"/>
      <c r="P12" s="231"/>
      <c r="Q12" s="231"/>
      <c r="R12" s="231"/>
      <c r="S12" s="231"/>
      <c r="T12" s="231"/>
      <c r="U12" s="231"/>
      <c r="V12" s="231"/>
      <c r="W12" s="231"/>
      <c r="X12" s="231"/>
      <c r="Y12" s="231"/>
      <c r="Z12" s="231"/>
      <c r="AA12" s="231"/>
      <c r="AB12" s="231"/>
      <c r="AC12" s="231"/>
      <c r="AD12" s="265"/>
      <c r="AE12" s="4"/>
    </row>
    <row r="13" spans="1:31" ht="48" customHeight="1">
      <c r="A13" s="93"/>
      <c r="B13" s="95"/>
      <c r="C13" s="376" t="s">
        <v>255</v>
      </c>
      <c r="D13" s="231"/>
      <c r="E13" s="231"/>
      <c r="F13" s="231"/>
      <c r="G13" s="231"/>
      <c r="H13" s="231"/>
      <c r="I13" s="231"/>
      <c r="J13" s="231"/>
      <c r="K13" s="231"/>
      <c r="L13" s="231"/>
      <c r="M13" s="231"/>
      <c r="N13" s="231"/>
      <c r="O13" s="231"/>
      <c r="P13" s="231"/>
      <c r="Q13" s="231"/>
      <c r="R13" s="231"/>
      <c r="S13" s="231"/>
      <c r="T13" s="231"/>
      <c r="U13" s="231"/>
      <c r="V13" s="231"/>
      <c r="W13" s="231"/>
      <c r="X13" s="231"/>
      <c r="Y13" s="231"/>
      <c r="Z13" s="231"/>
      <c r="AA13" s="231"/>
      <c r="AB13" s="231"/>
      <c r="AC13" s="231"/>
      <c r="AD13" s="377"/>
      <c r="AE13" s="4"/>
    </row>
    <row r="14" spans="1:31" ht="15" customHeight="1">
      <c r="A14" s="48"/>
      <c r="B14" s="97"/>
      <c r="C14" s="273" t="s">
        <v>256</v>
      </c>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65"/>
      <c r="AE14" s="9"/>
    </row>
    <row r="15" spans="1:31" ht="24" customHeight="1">
      <c r="A15" s="98"/>
      <c r="B15" s="99"/>
      <c r="C15" s="273" t="s">
        <v>257</v>
      </c>
      <c r="D15" s="231"/>
      <c r="E15" s="231"/>
      <c r="F15" s="231"/>
      <c r="G15" s="231"/>
      <c r="H15" s="231"/>
      <c r="I15" s="231"/>
      <c r="J15" s="231"/>
      <c r="K15" s="231"/>
      <c r="L15" s="231"/>
      <c r="M15" s="231"/>
      <c r="N15" s="231"/>
      <c r="O15" s="231"/>
      <c r="P15" s="231"/>
      <c r="Q15" s="231"/>
      <c r="R15" s="231"/>
      <c r="S15" s="231"/>
      <c r="T15" s="231"/>
      <c r="U15" s="231"/>
      <c r="V15" s="231"/>
      <c r="W15" s="231"/>
      <c r="X15" s="231"/>
      <c r="Y15" s="231"/>
      <c r="Z15" s="231"/>
      <c r="AA15" s="231"/>
      <c r="AB15" s="231"/>
      <c r="AC15" s="231"/>
      <c r="AD15" s="265"/>
    </row>
    <row r="16" spans="1:31" ht="36" customHeight="1">
      <c r="A16" s="98"/>
      <c r="B16" s="99"/>
      <c r="C16" s="273" t="s">
        <v>258</v>
      </c>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65"/>
    </row>
    <row r="17" spans="1:31" ht="48" customHeight="1">
      <c r="A17" s="93"/>
      <c r="B17" s="94"/>
      <c r="C17" s="273" t="s">
        <v>259</v>
      </c>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65"/>
      <c r="AE17" s="4"/>
    </row>
    <row r="18" spans="1:31" ht="15" customHeight="1">
      <c r="A18" s="93"/>
      <c r="B18" s="100"/>
      <c r="C18" s="287" t="s">
        <v>260</v>
      </c>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67"/>
      <c r="AE18" s="4"/>
    </row>
    <row r="19" spans="1:31" ht="15" customHeight="1">
      <c r="A19" s="93"/>
      <c r="B19" s="363" t="s">
        <v>261</v>
      </c>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3"/>
      <c r="AE19" s="4"/>
    </row>
    <row r="20" spans="1:31" ht="60" customHeight="1">
      <c r="A20" s="93"/>
      <c r="B20" s="94"/>
      <c r="C20" s="365" t="s">
        <v>262</v>
      </c>
      <c r="D20" s="231"/>
      <c r="E20" s="231"/>
      <c r="F20" s="231"/>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65"/>
      <c r="AE20" s="4"/>
    </row>
    <row r="21" spans="1:31" ht="36" customHeight="1">
      <c r="A21" s="93"/>
      <c r="B21" s="101"/>
      <c r="C21" s="372" t="s">
        <v>263</v>
      </c>
      <c r="D21" s="252"/>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67"/>
      <c r="AE21" s="4"/>
    </row>
    <row r="22" spans="1:31" ht="15" customHeight="1" thickBo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row>
    <row r="23" spans="1:31" ht="15" customHeight="1" thickBot="1">
      <c r="A23" s="102" t="s">
        <v>264</v>
      </c>
      <c r="B23" s="361" t="s">
        <v>265</v>
      </c>
      <c r="C23" s="328"/>
      <c r="D23" s="328"/>
      <c r="E23" s="328"/>
      <c r="F23" s="328"/>
      <c r="G23" s="328"/>
      <c r="H23" s="328"/>
      <c r="I23" s="328"/>
      <c r="J23" s="328"/>
      <c r="K23" s="328"/>
      <c r="L23" s="328"/>
      <c r="M23" s="328"/>
      <c r="N23" s="328"/>
      <c r="O23" s="328"/>
      <c r="P23" s="328"/>
      <c r="Q23" s="328"/>
      <c r="R23" s="328"/>
      <c r="S23" s="328"/>
      <c r="T23" s="328"/>
      <c r="U23" s="328"/>
      <c r="V23" s="328"/>
      <c r="W23" s="328"/>
      <c r="X23" s="328"/>
      <c r="Y23" s="328"/>
      <c r="Z23" s="328"/>
      <c r="AA23" s="328"/>
      <c r="AB23" s="328"/>
      <c r="AC23" s="328"/>
      <c r="AD23" s="329"/>
      <c r="AE23" s="4"/>
    </row>
    <row r="24" spans="1:31" ht="15" customHeight="1">
      <c r="A24" s="102"/>
      <c r="B24" s="330" t="s">
        <v>266</v>
      </c>
      <c r="C24" s="331"/>
      <c r="D24" s="331"/>
      <c r="E24" s="331"/>
      <c r="F24" s="331"/>
      <c r="G24" s="331"/>
      <c r="H24" s="331"/>
      <c r="I24" s="331"/>
      <c r="J24" s="331"/>
      <c r="K24" s="331"/>
      <c r="L24" s="331"/>
      <c r="M24" s="331"/>
      <c r="N24" s="331"/>
      <c r="O24" s="331"/>
      <c r="P24" s="331"/>
      <c r="Q24" s="331"/>
      <c r="R24" s="331"/>
      <c r="S24" s="331"/>
      <c r="T24" s="331"/>
      <c r="U24" s="331"/>
      <c r="V24" s="331"/>
      <c r="W24" s="331"/>
      <c r="X24" s="331"/>
      <c r="Y24" s="331"/>
      <c r="Z24" s="331"/>
      <c r="AA24" s="331"/>
      <c r="AB24" s="331"/>
      <c r="AC24" s="331"/>
      <c r="AD24" s="332"/>
      <c r="AE24" s="103"/>
    </row>
    <row r="25" spans="1:31" ht="24" customHeight="1">
      <c r="A25" s="102"/>
      <c r="B25" s="97"/>
      <c r="C25" s="365" t="s">
        <v>267</v>
      </c>
      <c r="D25" s="231"/>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65"/>
      <c r="AE25" s="103"/>
    </row>
    <row r="26" spans="1:31" ht="15" customHeight="1">
      <c r="A26" s="48"/>
      <c r="B26" s="378" t="s">
        <v>268</v>
      </c>
      <c r="C26" s="379"/>
      <c r="D26" s="379"/>
      <c r="E26" s="379"/>
      <c r="F26" s="379"/>
      <c r="G26" s="379"/>
      <c r="H26" s="379"/>
      <c r="I26" s="379"/>
      <c r="J26" s="379"/>
      <c r="K26" s="379"/>
      <c r="L26" s="379"/>
      <c r="M26" s="379"/>
      <c r="N26" s="379"/>
      <c r="O26" s="379"/>
      <c r="P26" s="379"/>
      <c r="Q26" s="379"/>
      <c r="R26" s="379"/>
      <c r="S26" s="379"/>
      <c r="T26" s="379"/>
      <c r="U26" s="379"/>
      <c r="V26" s="379"/>
      <c r="W26" s="379"/>
      <c r="X26" s="379"/>
      <c r="Y26" s="379"/>
      <c r="Z26" s="379"/>
      <c r="AA26" s="379"/>
      <c r="AB26" s="379"/>
      <c r="AC26" s="379"/>
      <c r="AD26" s="380"/>
      <c r="AE26" s="104"/>
    </row>
    <row r="27" spans="1:31" ht="36" customHeight="1">
      <c r="A27" s="93"/>
      <c r="B27" s="100"/>
      <c r="C27" s="372" t="s">
        <v>269</v>
      </c>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67"/>
      <c r="AE27" s="4"/>
    </row>
    <row r="28" spans="1:31" ht="1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row>
    <row r="29" spans="1:31" ht="24" customHeight="1">
      <c r="A29" s="105" t="s">
        <v>270</v>
      </c>
      <c r="B29" s="338" t="s">
        <v>271</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4"/>
    </row>
    <row r="30" spans="1:31" ht="36" customHeight="1">
      <c r="A30" s="107"/>
      <c r="B30" s="9"/>
      <c r="C30" s="333" t="s">
        <v>272</v>
      </c>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4"/>
    </row>
    <row r="31" spans="1:31" ht="24" customHeight="1">
      <c r="A31" s="107"/>
      <c r="B31" s="4"/>
      <c r="C31" s="319" t="s">
        <v>273</v>
      </c>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4"/>
    </row>
    <row r="32" spans="1:31" ht="24" customHeight="1">
      <c r="A32" s="48"/>
      <c r="B32" s="9"/>
      <c r="C32" s="333" t="s">
        <v>274</v>
      </c>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row>
    <row r="33" spans="1:34" ht="24" customHeight="1">
      <c r="A33" s="48"/>
      <c r="B33" s="106"/>
      <c r="C33" s="375" t="s">
        <v>275</v>
      </c>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73"/>
    </row>
    <row r="34" spans="1:34" ht="24" customHeight="1">
      <c r="A34" s="48"/>
      <c r="B34" s="106"/>
      <c r="C34" s="375" t="s">
        <v>276</v>
      </c>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73"/>
    </row>
    <row r="35" spans="1:34" ht="24" customHeight="1">
      <c r="A35" s="48"/>
      <c r="B35" s="108"/>
      <c r="C35" s="333" t="s">
        <v>277</v>
      </c>
      <c r="D35" s="231"/>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row>
    <row r="36" spans="1:34" ht="1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spans="1:34" ht="15" customHeight="1">
      <c r="A37" s="107"/>
      <c r="B37" s="4"/>
      <c r="C37" s="96"/>
      <c r="D37" s="96"/>
      <c r="E37" s="96"/>
      <c r="F37" s="96"/>
      <c r="G37" s="96"/>
      <c r="H37" s="96"/>
      <c r="I37" s="96"/>
      <c r="J37" s="96"/>
      <c r="K37" s="96"/>
      <c r="L37" s="96"/>
      <c r="M37" s="96"/>
      <c r="N37" s="96"/>
      <c r="O37" s="96"/>
      <c r="P37" s="96"/>
      <c r="Q37" s="96"/>
      <c r="R37" s="96"/>
      <c r="S37" s="96"/>
      <c r="T37" s="96"/>
      <c r="U37" s="96"/>
      <c r="V37" s="96"/>
      <c r="W37" s="96"/>
      <c r="X37" s="96"/>
      <c r="Y37" s="96"/>
      <c r="Z37" s="96"/>
      <c r="AA37" s="373" t="s">
        <v>278</v>
      </c>
      <c r="AB37" s="231"/>
      <c r="AC37" s="231"/>
      <c r="AD37" s="231"/>
      <c r="AE37" s="4"/>
    </row>
    <row r="38" spans="1:34" ht="15" customHeight="1">
      <c r="A38" s="1"/>
      <c r="B38" s="1"/>
      <c r="C38" s="1"/>
      <c r="D38" s="1"/>
      <c r="E38" s="1"/>
      <c r="F38" s="1"/>
      <c r="G38" s="1"/>
      <c r="H38" s="1"/>
      <c r="I38" s="1"/>
      <c r="J38" s="1"/>
      <c r="K38" s="1"/>
      <c r="L38" s="1"/>
      <c r="M38" s="1"/>
      <c r="N38" s="1"/>
      <c r="O38" s="1"/>
      <c r="P38" s="1"/>
      <c r="Q38" s="1"/>
      <c r="R38" s="1"/>
      <c r="S38" s="1"/>
      <c r="T38" s="1"/>
      <c r="U38" s="1"/>
      <c r="V38" s="1"/>
      <c r="W38" s="1"/>
      <c r="X38" s="1"/>
      <c r="Y38" s="50"/>
      <c r="Z38" s="1"/>
      <c r="AA38" s="1"/>
      <c r="AB38" s="1"/>
      <c r="AC38" s="1"/>
      <c r="AD38" s="1"/>
      <c r="AE38" s="1"/>
      <c r="AG38">
        <f>COUNTBLANK(D40:AD99)</f>
        <v>1620</v>
      </c>
    </row>
    <row r="39" spans="1:34" ht="168" customHeight="1">
      <c r="A39" s="107"/>
      <c r="B39" s="4"/>
      <c r="C39" s="316" t="s">
        <v>279</v>
      </c>
      <c r="D39" s="249"/>
      <c r="E39" s="249"/>
      <c r="F39" s="249"/>
      <c r="G39" s="249"/>
      <c r="H39" s="249"/>
      <c r="I39" s="249"/>
      <c r="J39" s="249"/>
      <c r="K39" s="249"/>
      <c r="L39" s="249"/>
      <c r="M39" s="249"/>
      <c r="N39" s="249"/>
      <c r="O39" s="249"/>
      <c r="P39" s="249"/>
      <c r="Q39" s="249"/>
      <c r="R39" s="249"/>
      <c r="S39" s="249"/>
      <c r="T39" s="249"/>
      <c r="U39" s="249"/>
      <c r="V39" s="250"/>
      <c r="W39" s="374" t="s">
        <v>280</v>
      </c>
      <c r="X39" s="250"/>
      <c r="Y39" s="251" t="s">
        <v>281</v>
      </c>
      <c r="Z39" s="249"/>
      <c r="AA39" s="249"/>
      <c r="AB39" s="249"/>
      <c r="AC39" s="249"/>
      <c r="AD39" s="250"/>
      <c r="AE39" s="4"/>
      <c r="AG39" t="s">
        <v>282</v>
      </c>
      <c r="AH39" t="s">
        <v>283</v>
      </c>
    </row>
    <row r="40" spans="1:34" ht="15" customHeight="1">
      <c r="A40" s="107"/>
      <c r="B40" s="4"/>
      <c r="C40" s="109" t="s">
        <v>209</v>
      </c>
      <c r="D40" s="336"/>
      <c r="E40" s="249"/>
      <c r="F40" s="249"/>
      <c r="G40" s="249"/>
      <c r="H40" s="249"/>
      <c r="I40" s="249"/>
      <c r="J40" s="249"/>
      <c r="K40" s="249"/>
      <c r="L40" s="249"/>
      <c r="M40" s="249"/>
      <c r="N40" s="249"/>
      <c r="O40" s="249"/>
      <c r="P40" s="249"/>
      <c r="Q40" s="249"/>
      <c r="R40" s="249"/>
      <c r="S40" s="249"/>
      <c r="T40" s="249"/>
      <c r="U40" s="249"/>
      <c r="V40" s="250"/>
      <c r="W40" s="261"/>
      <c r="X40" s="250"/>
      <c r="Y40" s="261"/>
      <c r="Z40" s="249"/>
      <c r="AA40" s="249"/>
      <c r="AB40" s="249"/>
      <c r="AC40" s="249"/>
      <c r="AD40" s="250"/>
      <c r="AE40" s="4"/>
      <c r="AG40">
        <f t="shared" ref="AG40:AG71" si="0">IF(AND(COUNTBLANK(D40:AD40)&lt;&gt;24,COUNTBLANK(D40:AD40)&lt;&gt;27),1,0)</f>
        <v>0</v>
      </c>
      <c r="AH40">
        <f t="shared" ref="AH40:AH71" si="1">IF(COUNTIF(D40:AD40,"NS"),1,0)</f>
        <v>0</v>
      </c>
    </row>
    <row r="41" spans="1:34" ht="15" customHeight="1">
      <c r="A41" s="107"/>
      <c r="B41" s="4"/>
      <c r="C41" s="110" t="s">
        <v>210</v>
      </c>
      <c r="D41" s="336"/>
      <c r="E41" s="249"/>
      <c r="F41" s="249"/>
      <c r="G41" s="249"/>
      <c r="H41" s="249"/>
      <c r="I41" s="249"/>
      <c r="J41" s="249"/>
      <c r="K41" s="249"/>
      <c r="L41" s="249"/>
      <c r="M41" s="249"/>
      <c r="N41" s="249"/>
      <c r="O41" s="249"/>
      <c r="P41" s="249"/>
      <c r="Q41" s="249"/>
      <c r="R41" s="249"/>
      <c r="S41" s="249"/>
      <c r="T41" s="249"/>
      <c r="U41" s="249"/>
      <c r="V41" s="250"/>
      <c r="W41" s="261"/>
      <c r="X41" s="250"/>
      <c r="Y41" s="261"/>
      <c r="Z41" s="249"/>
      <c r="AA41" s="249"/>
      <c r="AB41" s="249"/>
      <c r="AC41" s="249"/>
      <c r="AD41" s="250"/>
      <c r="AE41" s="4"/>
      <c r="AG41">
        <f t="shared" si="0"/>
        <v>0</v>
      </c>
      <c r="AH41">
        <f t="shared" si="1"/>
        <v>0</v>
      </c>
    </row>
    <row r="42" spans="1:34" ht="15" customHeight="1">
      <c r="A42" s="92"/>
      <c r="B42" s="4"/>
      <c r="C42" s="110" t="s">
        <v>212</v>
      </c>
      <c r="D42" s="336"/>
      <c r="E42" s="249"/>
      <c r="F42" s="249"/>
      <c r="G42" s="249"/>
      <c r="H42" s="249"/>
      <c r="I42" s="249"/>
      <c r="J42" s="249"/>
      <c r="K42" s="249"/>
      <c r="L42" s="249"/>
      <c r="M42" s="249"/>
      <c r="N42" s="249"/>
      <c r="O42" s="249"/>
      <c r="P42" s="249"/>
      <c r="Q42" s="249"/>
      <c r="R42" s="249"/>
      <c r="S42" s="249"/>
      <c r="T42" s="249"/>
      <c r="U42" s="249"/>
      <c r="V42" s="250"/>
      <c r="W42" s="261"/>
      <c r="X42" s="250"/>
      <c r="Y42" s="261"/>
      <c r="Z42" s="249"/>
      <c r="AA42" s="249"/>
      <c r="AB42" s="249"/>
      <c r="AC42" s="249"/>
      <c r="AD42" s="250"/>
      <c r="AE42" s="4"/>
      <c r="AG42">
        <f t="shared" si="0"/>
        <v>0</v>
      </c>
      <c r="AH42">
        <f t="shared" si="1"/>
        <v>0</v>
      </c>
    </row>
    <row r="43" spans="1:34" ht="15" customHeight="1">
      <c r="A43" s="107"/>
      <c r="B43" s="4"/>
      <c r="C43" s="110" t="s">
        <v>214</v>
      </c>
      <c r="D43" s="336"/>
      <c r="E43" s="249"/>
      <c r="F43" s="249"/>
      <c r="G43" s="249"/>
      <c r="H43" s="249"/>
      <c r="I43" s="249"/>
      <c r="J43" s="249"/>
      <c r="K43" s="249"/>
      <c r="L43" s="249"/>
      <c r="M43" s="249"/>
      <c r="N43" s="249"/>
      <c r="O43" s="249"/>
      <c r="P43" s="249"/>
      <c r="Q43" s="249"/>
      <c r="R43" s="249"/>
      <c r="S43" s="249"/>
      <c r="T43" s="249"/>
      <c r="U43" s="249"/>
      <c r="V43" s="250"/>
      <c r="W43" s="261"/>
      <c r="X43" s="250"/>
      <c r="Y43" s="261"/>
      <c r="Z43" s="249"/>
      <c r="AA43" s="249"/>
      <c r="AB43" s="249"/>
      <c r="AC43" s="249"/>
      <c r="AD43" s="250"/>
      <c r="AE43" s="4"/>
      <c r="AG43">
        <f t="shared" si="0"/>
        <v>0</v>
      </c>
      <c r="AH43">
        <f t="shared" si="1"/>
        <v>0</v>
      </c>
    </row>
    <row r="44" spans="1:34" ht="15" customHeight="1">
      <c r="A44" s="107"/>
      <c r="B44" s="4"/>
      <c r="C44" s="110" t="s">
        <v>215</v>
      </c>
      <c r="D44" s="336"/>
      <c r="E44" s="249"/>
      <c r="F44" s="249"/>
      <c r="G44" s="249"/>
      <c r="H44" s="249"/>
      <c r="I44" s="249"/>
      <c r="J44" s="249"/>
      <c r="K44" s="249"/>
      <c r="L44" s="249"/>
      <c r="M44" s="249"/>
      <c r="N44" s="249"/>
      <c r="O44" s="249"/>
      <c r="P44" s="249"/>
      <c r="Q44" s="249"/>
      <c r="R44" s="249"/>
      <c r="S44" s="249"/>
      <c r="T44" s="249"/>
      <c r="U44" s="249"/>
      <c r="V44" s="250"/>
      <c r="W44" s="261"/>
      <c r="X44" s="250"/>
      <c r="Y44" s="261"/>
      <c r="Z44" s="249"/>
      <c r="AA44" s="249"/>
      <c r="AB44" s="249"/>
      <c r="AC44" s="249"/>
      <c r="AD44" s="250"/>
      <c r="AE44" s="4"/>
      <c r="AG44">
        <f t="shared" si="0"/>
        <v>0</v>
      </c>
      <c r="AH44">
        <f t="shared" si="1"/>
        <v>0</v>
      </c>
    </row>
    <row r="45" spans="1:34" ht="15" customHeight="1">
      <c r="A45" s="107"/>
      <c r="B45" s="4"/>
      <c r="C45" s="110" t="s">
        <v>217</v>
      </c>
      <c r="D45" s="336"/>
      <c r="E45" s="249"/>
      <c r="F45" s="249"/>
      <c r="G45" s="249"/>
      <c r="H45" s="249"/>
      <c r="I45" s="249"/>
      <c r="J45" s="249"/>
      <c r="K45" s="249"/>
      <c r="L45" s="249"/>
      <c r="M45" s="249"/>
      <c r="N45" s="249"/>
      <c r="O45" s="249"/>
      <c r="P45" s="249"/>
      <c r="Q45" s="249"/>
      <c r="R45" s="249"/>
      <c r="S45" s="249"/>
      <c r="T45" s="249"/>
      <c r="U45" s="249"/>
      <c r="V45" s="250"/>
      <c r="W45" s="261"/>
      <c r="X45" s="250"/>
      <c r="Y45" s="261"/>
      <c r="Z45" s="249"/>
      <c r="AA45" s="249"/>
      <c r="AB45" s="249"/>
      <c r="AC45" s="249"/>
      <c r="AD45" s="250"/>
      <c r="AE45" s="4"/>
      <c r="AG45">
        <f t="shared" si="0"/>
        <v>0</v>
      </c>
      <c r="AH45">
        <f t="shared" si="1"/>
        <v>0</v>
      </c>
    </row>
    <row r="46" spans="1:34" ht="15" customHeight="1">
      <c r="A46" s="107"/>
      <c r="B46" s="4"/>
      <c r="C46" s="110" t="s">
        <v>219</v>
      </c>
      <c r="D46" s="336"/>
      <c r="E46" s="249"/>
      <c r="F46" s="249"/>
      <c r="G46" s="249"/>
      <c r="H46" s="249"/>
      <c r="I46" s="249"/>
      <c r="J46" s="249"/>
      <c r="K46" s="249"/>
      <c r="L46" s="249"/>
      <c r="M46" s="249"/>
      <c r="N46" s="249"/>
      <c r="O46" s="249"/>
      <c r="P46" s="249"/>
      <c r="Q46" s="249"/>
      <c r="R46" s="249"/>
      <c r="S46" s="249"/>
      <c r="T46" s="249"/>
      <c r="U46" s="249"/>
      <c r="V46" s="250"/>
      <c r="W46" s="261"/>
      <c r="X46" s="250"/>
      <c r="Y46" s="261"/>
      <c r="Z46" s="249"/>
      <c r="AA46" s="249"/>
      <c r="AB46" s="249"/>
      <c r="AC46" s="249"/>
      <c r="AD46" s="250"/>
      <c r="AE46" s="4"/>
      <c r="AG46">
        <f t="shared" si="0"/>
        <v>0</v>
      </c>
      <c r="AH46">
        <f t="shared" si="1"/>
        <v>0</v>
      </c>
    </row>
    <row r="47" spans="1:34" ht="15" customHeight="1">
      <c r="A47" s="107"/>
      <c r="B47" s="4"/>
      <c r="C47" s="110" t="s">
        <v>221</v>
      </c>
      <c r="D47" s="336"/>
      <c r="E47" s="249"/>
      <c r="F47" s="249"/>
      <c r="G47" s="249"/>
      <c r="H47" s="249"/>
      <c r="I47" s="249"/>
      <c r="J47" s="249"/>
      <c r="K47" s="249"/>
      <c r="L47" s="249"/>
      <c r="M47" s="249"/>
      <c r="N47" s="249"/>
      <c r="O47" s="249"/>
      <c r="P47" s="249"/>
      <c r="Q47" s="249"/>
      <c r="R47" s="249"/>
      <c r="S47" s="249"/>
      <c r="T47" s="249"/>
      <c r="U47" s="249"/>
      <c r="V47" s="250"/>
      <c r="W47" s="261"/>
      <c r="X47" s="250"/>
      <c r="Y47" s="261"/>
      <c r="Z47" s="249"/>
      <c r="AA47" s="249"/>
      <c r="AB47" s="249"/>
      <c r="AC47" s="249"/>
      <c r="AD47" s="250"/>
      <c r="AE47" s="4"/>
      <c r="AG47">
        <f t="shared" si="0"/>
        <v>0</v>
      </c>
      <c r="AH47">
        <f t="shared" si="1"/>
        <v>0</v>
      </c>
    </row>
    <row r="48" spans="1:34" ht="15" customHeight="1">
      <c r="A48" s="107"/>
      <c r="B48" s="4"/>
      <c r="C48" s="110" t="s">
        <v>223</v>
      </c>
      <c r="D48" s="336"/>
      <c r="E48" s="249"/>
      <c r="F48" s="249"/>
      <c r="G48" s="249"/>
      <c r="H48" s="249"/>
      <c r="I48" s="249"/>
      <c r="J48" s="249"/>
      <c r="K48" s="249"/>
      <c r="L48" s="249"/>
      <c r="M48" s="249"/>
      <c r="N48" s="249"/>
      <c r="O48" s="249"/>
      <c r="P48" s="249"/>
      <c r="Q48" s="249"/>
      <c r="R48" s="249"/>
      <c r="S48" s="249"/>
      <c r="T48" s="249"/>
      <c r="U48" s="249"/>
      <c r="V48" s="250"/>
      <c r="W48" s="261"/>
      <c r="X48" s="250"/>
      <c r="Y48" s="261"/>
      <c r="Z48" s="249"/>
      <c r="AA48" s="249"/>
      <c r="AB48" s="249"/>
      <c r="AC48" s="249"/>
      <c r="AD48" s="250"/>
      <c r="AE48" s="4"/>
      <c r="AG48">
        <f t="shared" si="0"/>
        <v>0</v>
      </c>
      <c r="AH48">
        <f t="shared" si="1"/>
        <v>0</v>
      </c>
    </row>
    <row r="49" spans="1:34" ht="15" customHeight="1">
      <c r="A49" s="107"/>
      <c r="B49" s="4"/>
      <c r="C49" s="110" t="s">
        <v>225</v>
      </c>
      <c r="D49" s="336"/>
      <c r="E49" s="249"/>
      <c r="F49" s="249"/>
      <c r="G49" s="249"/>
      <c r="H49" s="249"/>
      <c r="I49" s="249"/>
      <c r="J49" s="249"/>
      <c r="K49" s="249"/>
      <c r="L49" s="249"/>
      <c r="M49" s="249"/>
      <c r="N49" s="249"/>
      <c r="O49" s="249"/>
      <c r="P49" s="249"/>
      <c r="Q49" s="249"/>
      <c r="R49" s="249"/>
      <c r="S49" s="249"/>
      <c r="T49" s="249"/>
      <c r="U49" s="249"/>
      <c r="V49" s="250"/>
      <c r="W49" s="261"/>
      <c r="X49" s="250"/>
      <c r="Y49" s="261"/>
      <c r="Z49" s="249"/>
      <c r="AA49" s="249"/>
      <c r="AB49" s="249"/>
      <c r="AC49" s="249"/>
      <c r="AD49" s="250"/>
      <c r="AE49" s="4"/>
      <c r="AG49">
        <f t="shared" si="0"/>
        <v>0</v>
      </c>
      <c r="AH49">
        <f t="shared" si="1"/>
        <v>0</v>
      </c>
    </row>
    <row r="50" spans="1:34" ht="15" customHeight="1">
      <c r="A50" s="107"/>
      <c r="B50" s="4"/>
      <c r="C50" s="110" t="s">
        <v>227</v>
      </c>
      <c r="D50" s="336"/>
      <c r="E50" s="249"/>
      <c r="F50" s="249"/>
      <c r="G50" s="249"/>
      <c r="H50" s="249"/>
      <c r="I50" s="249"/>
      <c r="J50" s="249"/>
      <c r="K50" s="249"/>
      <c r="L50" s="249"/>
      <c r="M50" s="249"/>
      <c r="N50" s="249"/>
      <c r="O50" s="249"/>
      <c r="P50" s="249"/>
      <c r="Q50" s="249"/>
      <c r="R50" s="249"/>
      <c r="S50" s="249"/>
      <c r="T50" s="249"/>
      <c r="U50" s="249"/>
      <c r="V50" s="250"/>
      <c r="W50" s="261"/>
      <c r="X50" s="250"/>
      <c r="Y50" s="261"/>
      <c r="Z50" s="249"/>
      <c r="AA50" s="249"/>
      <c r="AB50" s="249"/>
      <c r="AC50" s="249"/>
      <c r="AD50" s="250"/>
      <c r="AE50" s="4"/>
      <c r="AG50">
        <f t="shared" si="0"/>
        <v>0</v>
      </c>
      <c r="AH50">
        <f t="shared" si="1"/>
        <v>0</v>
      </c>
    </row>
    <row r="51" spans="1:34" ht="15" customHeight="1">
      <c r="A51" s="107"/>
      <c r="B51" s="4"/>
      <c r="C51" s="110" t="s">
        <v>228</v>
      </c>
      <c r="D51" s="336"/>
      <c r="E51" s="249"/>
      <c r="F51" s="249"/>
      <c r="G51" s="249"/>
      <c r="H51" s="249"/>
      <c r="I51" s="249"/>
      <c r="J51" s="249"/>
      <c r="K51" s="249"/>
      <c r="L51" s="249"/>
      <c r="M51" s="249"/>
      <c r="N51" s="249"/>
      <c r="O51" s="249"/>
      <c r="P51" s="249"/>
      <c r="Q51" s="249"/>
      <c r="R51" s="249"/>
      <c r="S51" s="249"/>
      <c r="T51" s="249"/>
      <c r="U51" s="249"/>
      <c r="V51" s="250"/>
      <c r="W51" s="261"/>
      <c r="X51" s="250"/>
      <c r="Y51" s="261"/>
      <c r="Z51" s="249"/>
      <c r="AA51" s="249"/>
      <c r="AB51" s="249"/>
      <c r="AC51" s="249"/>
      <c r="AD51" s="250"/>
      <c r="AE51" s="4"/>
      <c r="AG51">
        <f t="shared" si="0"/>
        <v>0</v>
      </c>
      <c r="AH51">
        <f t="shared" si="1"/>
        <v>0</v>
      </c>
    </row>
    <row r="52" spans="1:34" ht="15" customHeight="1">
      <c r="A52" s="107"/>
      <c r="B52" s="4"/>
      <c r="C52" s="110" t="s">
        <v>229</v>
      </c>
      <c r="D52" s="336"/>
      <c r="E52" s="249"/>
      <c r="F52" s="249"/>
      <c r="G52" s="249"/>
      <c r="H52" s="249"/>
      <c r="I52" s="249"/>
      <c r="J52" s="249"/>
      <c r="K52" s="249"/>
      <c r="L52" s="249"/>
      <c r="M52" s="249"/>
      <c r="N52" s="249"/>
      <c r="O52" s="249"/>
      <c r="P52" s="249"/>
      <c r="Q52" s="249"/>
      <c r="R52" s="249"/>
      <c r="S52" s="249"/>
      <c r="T52" s="249"/>
      <c r="U52" s="249"/>
      <c r="V52" s="250"/>
      <c r="W52" s="261"/>
      <c r="X52" s="250"/>
      <c r="Y52" s="261"/>
      <c r="Z52" s="249"/>
      <c r="AA52" s="249"/>
      <c r="AB52" s="249"/>
      <c r="AC52" s="249"/>
      <c r="AD52" s="250"/>
      <c r="AE52" s="4"/>
      <c r="AG52">
        <f t="shared" si="0"/>
        <v>0</v>
      </c>
      <c r="AH52">
        <f t="shared" si="1"/>
        <v>0</v>
      </c>
    </row>
    <row r="53" spans="1:34" ht="15" customHeight="1">
      <c r="A53" s="107"/>
      <c r="B53" s="4"/>
      <c r="C53" s="110" t="s">
        <v>230</v>
      </c>
      <c r="D53" s="336"/>
      <c r="E53" s="249"/>
      <c r="F53" s="249"/>
      <c r="G53" s="249"/>
      <c r="H53" s="249"/>
      <c r="I53" s="249"/>
      <c r="J53" s="249"/>
      <c r="K53" s="249"/>
      <c r="L53" s="249"/>
      <c r="M53" s="249"/>
      <c r="N53" s="249"/>
      <c r="O53" s="249"/>
      <c r="P53" s="249"/>
      <c r="Q53" s="249"/>
      <c r="R53" s="249"/>
      <c r="S53" s="249"/>
      <c r="T53" s="249"/>
      <c r="U53" s="249"/>
      <c r="V53" s="250"/>
      <c r="W53" s="261"/>
      <c r="X53" s="250"/>
      <c r="Y53" s="261"/>
      <c r="Z53" s="249"/>
      <c r="AA53" s="249"/>
      <c r="AB53" s="249"/>
      <c r="AC53" s="249"/>
      <c r="AD53" s="250"/>
      <c r="AE53" s="4"/>
      <c r="AG53">
        <f t="shared" si="0"/>
        <v>0</v>
      </c>
      <c r="AH53">
        <f t="shared" si="1"/>
        <v>0</v>
      </c>
    </row>
    <row r="54" spans="1:34" ht="15" customHeight="1">
      <c r="A54" s="107"/>
      <c r="B54" s="4"/>
      <c r="C54" s="110" t="s">
        <v>231</v>
      </c>
      <c r="D54" s="336"/>
      <c r="E54" s="249"/>
      <c r="F54" s="249"/>
      <c r="G54" s="249"/>
      <c r="H54" s="249"/>
      <c r="I54" s="249"/>
      <c r="J54" s="249"/>
      <c r="K54" s="249"/>
      <c r="L54" s="249"/>
      <c r="M54" s="249"/>
      <c r="N54" s="249"/>
      <c r="O54" s="249"/>
      <c r="P54" s="249"/>
      <c r="Q54" s="249"/>
      <c r="R54" s="249"/>
      <c r="S54" s="249"/>
      <c r="T54" s="249"/>
      <c r="U54" s="249"/>
      <c r="V54" s="250"/>
      <c r="W54" s="261"/>
      <c r="X54" s="250"/>
      <c r="Y54" s="261"/>
      <c r="Z54" s="249"/>
      <c r="AA54" s="249"/>
      <c r="AB54" s="249"/>
      <c r="AC54" s="249"/>
      <c r="AD54" s="250"/>
      <c r="AE54" s="4"/>
      <c r="AG54">
        <f t="shared" si="0"/>
        <v>0</v>
      </c>
      <c r="AH54">
        <f t="shared" si="1"/>
        <v>0</v>
      </c>
    </row>
    <row r="55" spans="1:34" ht="15" customHeight="1">
      <c r="A55" s="107"/>
      <c r="B55" s="4"/>
      <c r="C55" s="110" t="s">
        <v>232</v>
      </c>
      <c r="D55" s="336"/>
      <c r="E55" s="249"/>
      <c r="F55" s="249"/>
      <c r="G55" s="249"/>
      <c r="H55" s="249"/>
      <c r="I55" s="249"/>
      <c r="J55" s="249"/>
      <c r="K55" s="249"/>
      <c r="L55" s="249"/>
      <c r="M55" s="249"/>
      <c r="N55" s="249"/>
      <c r="O55" s="249"/>
      <c r="P55" s="249"/>
      <c r="Q55" s="249"/>
      <c r="R55" s="249"/>
      <c r="S55" s="249"/>
      <c r="T55" s="249"/>
      <c r="U55" s="249"/>
      <c r="V55" s="250"/>
      <c r="W55" s="261"/>
      <c r="X55" s="250"/>
      <c r="Y55" s="261"/>
      <c r="Z55" s="249"/>
      <c r="AA55" s="249"/>
      <c r="AB55" s="249"/>
      <c r="AC55" s="249"/>
      <c r="AD55" s="250"/>
      <c r="AE55" s="4"/>
      <c r="AG55">
        <f t="shared" si="0"/>
        <v>0</v>
      </c>
      <c r="AH55">
        <f t="shared" si="1"/>
        <v>0</v>
      </c>
    </row>
    <row r="56" spans="1:34" ht="15" customHeight="1">
      <c r="A56" s="107"/>
      <c r="B56" s="4"/>
      <c r="C56" s="110" t="s">
        <v>233</v>
      </c>
      <c r="D56" s="336"/>
      <c r="E56" s="249"/>
      <c r="F56" s="249"/>
      <c r="G56" s="249"/>
      <c r="H56" s="249"/>
      <c r="I56" s="249"/>
      <c r="J56" s="249"/>
      <c r="K56" s="249"/>
      <c r="L56" s="249"/>
      <c r="M56" s="249"/>
      <c r="N56" s="249"/>
      <c r="O56" s="249"/>
      <c r="P56" s="249"/>
      <c r="Q56" s="249"/>
      <c r="R56" s="249"/>
      <c r="S56" s="249"/>
      <c r="T56" s="249"/>
      <c r="U56" s="249"/>
      <c r="V56" s="250"/>
      <c r="W56" s="261"/>
      <c r="X56" s="250"/>
      <c r="Y56" s="261"/>
      <c r="Z56" s="249"/>
      <c r="AA56" s="249"/>
      <c r="AB56" s="249"/>
      <c r="AC56" s="249"/>
      <c r="AD56" s="250"/>
      <c r="AE56" s="4"/>
      <c r="AG56">
        <f t="shared" si="0"/>
        <v>0</v>
      </c>
      <c r="AH56">
        <f t="shared" si="1"/>
        <v>0</v>
      </c>
    </row>
    <row r="57" spans="1:34" ht="15" customHeight="1">
      <c r="A57" s="107"/>
      <c r="B57" s="4"/>
      <c r="C57" s="110" t="s">
        <v>234</v>
      </c>
      <c r="D57" s="336"/>
      <c r="E57" s="249"/>
      <c r="F57" s="249"/>
      <c r="G57" s="249"/>
      <c r="H57" s="249"/>
      <c r="I57" s="249"/>
      <c r="J57" s="249"/>
      <c r="K57" s="249"/>
      <c r="L57" s="249"/>
      <c r="M57" s="249"/>
      <c r="N57" s="249"/>
      <c r="O57" s="249"/>
      <c r="P57" s="249"/>
      <c r="Q57" s="249"/>
      <c r="R57" s="249"/>
      <c r="S57" s="249"/>
      <c r="T57" s="249"/>
      <c r="U57" s="249"/>
      <c r="V57" s="250"/>
      <c r="W57" s="261"/>
      <c r="X57" s="250"/>
      <c r="Y57" s="261"/>
      <c r="Z57" s="249"/>
      <c r="AA57" s="249"/>
      <c r="AB57" s="249"/>
      <c r="AC57" s="249"/>
      <c r="AD57" s="250"/>
      <c r="AE57" s="4"/>
      <c r="AG57">
        <f t="shared" si="0"/>
        <v>0</v>
      </c>
      <c r="AH57">
        <f t="shared" si="1"/>
        <v>0</v>
      </c>
    </row>
    <row r="58" spans="1:34" ht="15" customHeight="1">
      <c r="A58" s="107"/>
      <c r="B58" s="4"/>
      <c r="C58" s="110" t="s">
        <v>235</v>
      </c>
      <c r="D58" s="336"/>
      <c r="E58" s="249"/>
      <c r="F58" s="249"/>
      <c r="G58" s="249"/>
      <c r="H58" s="249"/>
      <c r="I58" s="249"/>
      <c r="J58" s="249"/>
      <c r="K58" s="249"/>
      <c r="L58" s="249"/>
      <c r="M58" s="249"/>
      <c r="N58" s="249"/>
      <c r="O58" s="249"/>
      <c r="P58" s="249"/>
      <c r="Q58" s="249"/>
      <c r="R58" s="249"/>
      <c r="S58" s="249"/>
      <c r="T58" s="249"/>
      <c r="U58" s="249"/>
      <c r="V58" s="250"/>
      <c r="W58" s="261"/>
      <c r="X58" s="250"/>
      <c r="Y58" s="261"/>
      <c r="Z58" s="249"/>
      <c r="AA58" s="249"/>
      <c r="AB58" s="249"/>
      <c r="AC58" s="249"/>
      <c r="AD58" s="250"/>
      <c r="AE58" s="4"/>
      <c r="AG58">
        <f t="shared" si="0"/>
        <v>0</v>
      </c>
      <c r="AH58">
        <f t="shared" si="1"/>
        <v>0</v>
      </c>
    </row>
    <row r="59" spans="1:34" ht="15" customHeight="1">
      <c r="A59" s="107"/>
      <c r="B59" s="4"/>
      <c r="C59" s="110" t="s">
        <v>236</v>
      </c>
      <c r="D59" s="336"/>
      <c r="E59" s="249"/>
      <c r="F59" s="249"/>
      <c r="G59" s="249"/>
      <c r="H59" s="249"/>
      <c r="I59" s="249"/>
      <c r="J59" s="249"/>
      <c r="K59" s="249"/>
      <c r="L59" s="249"/>
      <c r="M59" s="249"/>
      <c r="N59" s="249"/>
      <c r="O59" s="249"/>
      <c r="P59" s="249"/>
      <c r="Q59" s="249"/>
      <c r="R59" s="249"/>
      <c r="S59" s="249"/>
      <c r="T59" s="249"/>
      <c r="U59" s="249"/>
      <c r="V59" s="250"/>
      <c r="W59" s="261"/>
      <c r="X59" s="250"/>
      <c r="Y59" s="261"/>
      <c r="Z59" s="249"/>
      <c r="AA59" s="249"/>
      <c r="AB59" s="249"/>
      <c r="AC59" s="249"/>
      <c r="AD59" s="250"/>
      <c r="AE59" s="4"/>
      <c r="AG59">
        <f t="shared" si="0"/>
        <v>0</v>
      </c>
      <c r="AH59">
        <f t="shared" si="1"/>
        <v>0</v>
      </c>
    </row>
    <row r="60" spans="1:34" ht="15" customHeight="1">
      <c r="A60" s="107"/>
      <c r="B60" s="4"/>
      <c r="C60" s="110" t="s">
        <v>237</v>
      </c>
      <c r="D60" s="336"/>
      <c r="E60" s="249"/>
      <c r="F60" s="249"/>
      <c r="G60" s="249"/>
      <c r="H60" s="249"/>
      <c r="I60" s="249"/>
      <c r="J60" s="249"/>
      <c r="K60" s="249"/>
      <c r="L60" s="249"/>
      <c r="M60" s="249"/>
      <c r="N60" s="249"/>
      <c r="O60" s="249"/>
      <c r="P60" s="249"/>
      <c r="Q60" s="249"/>
      <c r="R60" s="249"/>
      <c r="S60" s="249"/>
      <c r="T60" s="249"/>
      <c r="U60" s="249"/>
      <c r="V60" s="250"/>
      <c r="W60" s="261"/>
      <c r="X60" s="250"/>
      <c r="Y60" s="261"/>
      <c r="Z60" s="249"/>
      <c r="AA60" s="249"/>
      <c r="AB60" s="249"/>
      <c r="AC60" s="249"/>
      <c r="AD60" s="250"/>
      <c r="AE60" s="4"/>
      <c r="AG60">
        <f t="shared" si="0"/>
        <v>0</v>
      </c>
      <c r="AH60">
        <f t="shared" si="1"/>
        <v>0</v>
      </c>
    </row>
    <row r="61" spans="1:34" ht="15" customHeight="1">
      <c r="A61" s="107"/>
      <c r="B61" s="4"/>
      <c r="C61" s="110" t="s">
        <v>238</v>
      </c>
      <c r="D61" s="336"/>
      <c r="E61" s="249"/>
      <c r="F61" s="249"/>
      <c r="G61" s="249"/>
      <c r="H61" s="249"/>
      <c r="I61" s="249"/>
      <c r="J61" s="249"/>
      <c r="K61" s="249"/>
      <c r="L61" s="249"/>
      <c r="M61" s="249"/>
      <c r="N61" s="249"/>
      <c r="O61" s="249"/>
      <c r="P61" s="249"/>
      <c r="Q61" s="249"/>
      <c r="R61" s="249"/>
      <c r="S61" s="249"/>
      <c r="T61" s="249"/>
      <c r="U61" s="249"/>
      <c r="V61" s="250"/>
      <c r="W61" s="261"/>
      <c r="X61" s="250"/>
      <c r="Y61" s="261"/>
      <c r="Z61" s="249"/>
      <c r="AA61" s="249"/>
      <c r="AB61" s="249"/>
      <c r="AC61" s="249"/>
      <c r="AD61" s="250"/>
      <c r="AE61" s="4"/>
      <c r="AG61">
        <f t="shared" si="0"/>
        <v>0</v>
      </c>
      <c r="AH61">
        <f t="shared" si="1"/>
        <v>0</v>
      </c>
    </row>
    <row r="62" spans="1:34" ht="15" customHeight="1">
      <c r="A62" s="107"/>
      <c r="B62" s="4"/>
      <c r="C62" s="110" t="s">
        <v>239</v>
      </c>
      <c r="D62" s="336"/>
      <c r="E62" s="249"/>
      <c r="F62" s="249"/>
      <c r="G62" s="249"/>
      <c r="H62" s="249"/>
      <c r="I62" s="249"/>
      <c r="J62" s="249"/>
      <c r="K62" s="249"/>
      <c r="L62" s="249"/>
      <c r="M62" s="249"/>
      <c r="N62" s="249"/>
      <c r="O62" s="249"/>
      <c r="P62" s="249"/>
      <c r="Q62" s="249"/>
      <c r="R62" s="249"/>
      <c r="S62" s="249"/>
      <c r="T62" s="249"/>
      <c r="U62" s="249"/>
      <c r="V62" s="250"/>
      <c r="W62" s="261"/>
      <c r="X62" s="250"/>
      <c r="Y62" s="261"/>
      <c r="Z62" s="249"/>
      <c r="AA62" s="249"/>
      <c r="AB62" s="249"/>
      <c r="AC62" s="249"/>
      <c r="AD62" s="250"/>
      <c r="AE62" s="4"/>
      <c r="AG62">
        <f t="shared" si="0"/>
        <v>0</v>
      </c>
      <c r="AH62">
        <f t="shared" si="1"/>
        <v>0</v>
      </c>
    </row>
    <row r="63" spans="1:34" ht="15" customHeight="1">
      <c r="A63" s="107"/>
      <c r="B63" s="4"/>
      <c r="C63" s="110" t="s">
        <v>240</v>
      </c>
      <c r="D63" s="336"/>
      <c r="E63" s="249"/>
      <c r="F63" s="249"/>
      <c r="G63" s="249"/>
      <c r="H63" s="249"/>
      <c r="I63" s="249"/>
      <c r="J63" s="249"/>
      <c r="K63" s="249"/>
      <c r="L63" s="249"/>
      <c r="M63" s="249"/>
      <c r="N63" s="249"/>
      <c r="O63" s="249"/>
      <c r="P63" s="249"/>
      <c r="Q63" s="249"/>
      <c r="R63" s="249"/>
      <c r="S63" s="249"/>
      <c r="T63" s="249"/>
      <c r="U63" s="249"/>
      <c r="V63" s="250"/>
      <c r="W63" s="261"/>
      <c r="X63" s="250"/>
      <c r="Y63" s="261"/>
      <c r="Z63" s="249"/>
      <c r="AA63" s="249"/>
      <c r="AB63" s="249"/>
      <c r="AC63" s="249"/>
      <c r="AD63" s="250"/>
      <c r="AE63" s="4"/>
      <c r="AG63">
        <f t="shared" si="0"/>
        <v>0</v>
      </c>
      <c r="AH63">
        <f t="shared" si="1"/>
        <v>0</v>
      </c>
    </row>
    <row r="64" spans="1:34" ht="15" customHeight="1">
      <c r="A64" s="107"/>
      <c r="B64" s="4"/>
      <c r="C64" s="110" t="s">
        <v>241</v>
      </c>
      <c r="D64" s="336"/>
      <c r="E64" s="249"/>
      <c r="F64" s="249"/>
      <c r="G64" s="249"/>
      <c r="H64" s="249"/>
      <c r="I64" s="249"/>
      <c r="J64" s="249"/>
      <c r="K64" s="249"/>
      <c r="L64" s="249"/>
      <c r="M64" s="249"/>
      <c r="N64" s="249"/>
      <c r="O64" s="249"/>
      <c r="P64" s="249"/>
      <c r="Q64" s="249"/>
      <c r="R64" s="249"/>
      <c r="S64" s="249"/>
      <c r="T64" s="249"/>
      <c r="U64" s="249"/>
      <c r="V64" s="250"/>
      <c r="W64" s="261"/>
      <c r="X64" s="250"/>
      <c r="Y64" s="261"/>
      <c r="Z64" s="249"/>
      <c r="AA64" s="249"/>
      <c r="AB64" s="249"/>
      <c r="AC64" s="249"/>
      <c r="AD64" s="250"/>
      <c r="AE64" s="4"/>
      <c r="AG64">
        <f t="shared" si="0"/>
        <v>0</v>
      </c>
      <c r="AH64">
        <f t="shared" si="1"/>
        <v>0</v>
      </c>
    </row>
    <row r="65" spans="1:34" ht="15" customHeight="1">
      <c r="A65" s="107"/>
      <c r="B65" s="4"/>
      <c r="C65" s="110" t="s">
        <v>242</v>
      </c>
      <c r="D65" s="336"/>
      <c r="E65" s="249"/>
      <c r="F65" s="249"/>
      <c r="G65" s="249"/>
      <c r="H65" s="249"/>
      <c r="I65" s="249"/>
      <c r="J65" s="249"/>
      <c r="K65" s="249"/>
      <c r="L65" s="249"/>
      <c r="M65" s="249"/>
      <c r="N65" s="249"/>
      <c r="O65" s="249"/>
      <c r="P65" s="249"/>
      <c r="Q65" s="249"/>
      <c r="R65" s="249"/>
      <c r="S65" s="249"/>
      <c r="T65" s="249"/>
      <c r="U65" s="249"/>
      <c r="V65" s="250"/>
      <c r="W65" s="261"/>
      <c r="X65" s="250"/>
      <c r="Y65" s="261"/>
      <c r="Z65" s="249"/>
      <c r="AA65" s="249"/>
      <c r="AB65" s="249"/>
      <c r="AC65" s="249"/>
      <c r="AD65" s="250"/>
      <c r="AE65" s="4"/>
      <c r="AG65">
        <f t="shared" si="0"/>
        <v>0</v>
      </c>
      <c r="AH65">
        <f t="shared" si="1"/>
        <v>0</v>
      </c>
    </row>
    <row r="66" spans="1:34" ht="15" customHeight="1">
      <c r="A66" s="107"/>
      <c r="B66" s="4"/>
      <c r="C66" s="110" t="s">
        <v>243</v>
      </c>
      <c r="D66" s="336"/>
      <c r="E66" s="249"/>
      <c r="F66" s="249"/>
      <c r="G66" s="249"/>
      <c r="H66" s="249"/>
      <c r="I66" s="249"/>
      <c r="J66" s="249"/>
      <c r="K66" s="249"/>
      <c r="L66" s="249"/>
      <c r="M66" s="249"/>
      <c r="N66" s="249"/>
      <c r="O66" s="249"/>
      <c r="P66" s="249"/>
      <c r="Q66" s="249"/>
      <c r="R66" s="249"/>
      <c r="S66" s="249"/>
      <c r="T66" s="249"/>
      <c r="U66" s="249"/>
      <c r="V66" s="250"/>
      <c r="W66" s="261"/>
      <c r="X66" s="250"/>
      <c r="Y66" s="261"/>
      <c r="Z66" s="249"/>
      <c r="AA66" s="249"/>
      <c r="AB66" s="249"/>
      <c r="AC66" s="249"/>
      <c r="AD66" s="250"/>
      <c r="AE66" s="4"/>
      <c r="AG66">
        <f t="shared" si="0"/>
        <v>0</v>
      </c>
      <c r="AH66">
        <f t="shared" si="1"/>
        <v>0</v>
      </c>
    </row>
    <row r="67" spans="1:34" ht="15" customHeight="1">
      <c r="A67" s="107"/>
      <c r="B67" s="4"/>
      <c r="C67" s="110" t="s">
        <v>244</v>
      </c>
      <c r="D67" s="336"/>
      <c r="E67" s="249"/>
      <c r="F67" s="249"/>
      <c r="G67" s="249"/>
      <c r="H67" s="249"/>
      <c r="I67" s="249"/>
      <c r="J67" s="249"/>
      <c r="K67" s="249"/>
      <c r="L67" s="249"/>
      <c r="M67" s="249"/>
      <c r="N67" s="249"/>
      <c r="O67" s="249"/>
      <c r="P67" s="249"/>
      <c r="Q67" s="249"/>
      <c r="R67" s="249"/>
      <c r="S67" s="249"/>
      <c r="T67" s="249"/>
      <c r="U67" s="249"/>
      <c r="V67" s="250"/>
      <c r="W67" s="261"/>
      <c r="X67" s="250"/>
      <c r="Y67" s="261"/>
      <c r="Z67" s="249"/>
      <c r="AA67" s="249"/>
      <c r="AB67" s="249"/>
      <c r="AC67" s="249"/>
      <c r="AD67" s="250"/>
      <c r="AE67" s="4"/>
      <c r="AG67">
        <f t="shared" si="0"/>
        <v>0</v>
      </c>
      <c r="AH67">
        <f t="shared" si="1"/>
        <v>0</v>
      </c>
    </row>
    <row r="68" spans="1:34" ht="15" customHeight="1">
      <c r="A68" s="107"/>
      <c r="B68" s="4"/>
      <c r="C68" s="110" t="s">
        <v>245</v>
      </c>
      <c r="D68" s="336"/>
      <c r="E68" s="249"/>
      <c r="F68" s="249"/>
      <c r="G68" s="249"/>
      <c r="H68" s="249"/>
      <c r="I68" s="249"/>
      <c r="J68" s="249"/>
      <c r="K68" s="249"/>
      <c r="L68" s="249"/>
      <c r="M68" s="249"/>
      <c r="N68" s="249"/>
      <c r="O68" s="249"/>
      <c r="P68" s="249"/>
      <c r="Q68" s="249"/>
      <c r="R68" s="249"/>
      <c r="S68" s="249"/>
      <c r="T68" s="249"/>
      <c r="U68" s="249"/>
      <c r="V68" s="250"/>
      <c r="W68" s="261"/>
      <c r="X68" s="250"/>
      <c r="Y68" s="261"/>
      <c r="Z68" s="249"/>
      <c r="AA68" s="249"/>
      <c r="AB68" s="249"/>
      <c r="AC68" s="249"/>
      <c r="AD68" s="250"/>
      <c r="AE68" s="4"/>
      <c r="AG68">
        <f t="shared" si="0"/>
        <v>0</v>
      </c>
      <c r="AH68">
        <f t="shared" si="1"/>
        <v>0</v>
      </c>
    </row>
    <row r="69" spans="1:34" ht="15" customHeight="1">
      <c r="A69" s="107"/>
      <c r="B69" s="4"/>
      <c r="C69" s="110" t="s">
        <v>246</v>
      </c>
      <c r="D69" s="336"/>
      <c r="E69" s="249"/>
      <c r="F69" s="249"/>
      <c r="G69" s="249"/>
      <c r="H69" s="249"/>
      <c r="I69" s="249"/>
      <c r="J69" s="249"/>
      <c r="K69" s="249"/>
      <c r="L69" s="249"/>
      <c r="M69" s="249"/>
      <c r="N69" s="249"/>
      <c r="O69" s="249"/>
      <c r="P69" s="249"/>
      <c r="Q69" s="249"/>
      <c r="R69" s="249"/>
      <c r="S69" s="249"/>
      <c r="T69" s="249"/>
      <c r="U69" s="249"/>
      <c r="V69" s="250"/>
      <c r="W69" s="261"/>
      <c r="X69" s="250"/>
      <c r="Y69" s="261"/>
      <c r="Z69" s="249"/>
      <c r="AA69" s="249"/>
      <c r="AB69" s="249"/>
      <c r="AC69" s="249"/>
      <c r="AD69" s="250"/>
      <c r="AE69" s="4"/>
      <c r="AG69">
        <f t="shared" si="0"/>
        <v>0</v>
      </c>
      <c r="AH69">
        <f t="shared" si="1"/>
        <v>0</v>
      </c>
    </row>
    <row r="70" spans="1:34" ht="15" customHeight="1">
      <c r="A70" s="107"/>
      <c r="B70" s="4"/>
      <c r="C70" s="110" t="s">
        <v>247</v>
      </c>
      <c r="D70" s="336"/>
      <c r="E70" s="249"/>
      <c r="F70" s="249"/>
      <c r="G70" s="249"/>
      <c r="H70" s="249"/>
      <c r="I70" s="249"/>
      <c r="J70" s="249"/>
      <c r="K70" s="249"/>
      <c r="L70" s="249"/>
      <c r="M70" s="249"/>
      <c r="N70" s="249"/>
      <c r="O70" s="249"/>
      <c r="P70" s="249"/>
      <c r="Q70" s="249"/>
      <c r="R70" s="249"/>
      <c r="S70" s="249"/>
      <c r="T70" s="249"/>
      <c r="U70" s="249"/>
      <c r="V70" s="250"/>
      <c r="W70" s="261"/>
      <c r="X70" s="250"/>
      <c r="Y70" s="261"/>
      <c r="Z70" s="249"/>
      <c r="AA70" s="249"/>
      <c r="AB70" s="249"/>
      <c r="AC70" s="249"/>
      <c r="AD70" s="250"/>
      <c r="AE70" s="4"/>
      <c r="AG70">
        <f t="shared" si="0"/>
        <v>0</v>
      </c>
      <c r="AH70">
        <f t="shared" si="1"/>
        <v>0</v>
      </c>
    </row>
    <row r="71" spans="1:34" ht="15" customHeight="1">
      <c r="A71" s="107"/>
      <c r="B71" s="4"/>
      <c r="C71" s="110" t="s">
        <v>248</v>
      </c>
      <c r="D71" s="336"/>
      <c r="E71" s="249"/>
      <c r="F71" s="249"/>
      <c r="G71" s="249"/>
      <c r="H71" s="249"/>
      <c r="I71" s="249"/>
      <c r="J71" s="249"/>
      <c r="K71" s="249"/>
      <c r="L71" s="249"/>
      <c r="M71" s="249"/>
      <c r="N71" s="249"/>
      <c r="O71" s="249"/>
      <c r="P71" s="249"/>
      <c r="Q71" s="249"/>
      <c r="R71" s="249"/>
      <c r="S71" s="249"/>
      <c r="T71" s="249"/>
      <c r="U71" s="249"/>
      <c r="V71" s="250"/>
      <c r="W71" s="261"/>
      <c r="X71" s="250"/>
      <c r="Y71" s="261"/>
      <c r="Z71" s="249"/>
      <c r="AA71" s="249"/>
      <c r="AB71" s="249"/>
      <c r="AC71" s="249"/>
      <c r="AD71" s="250"/>
      <c r="AE71" s="4"/>
      <c r="AG71">
        <f t="shared" si="0"/>
        <v>0</v>
      </c>
      <c r="AH71">
        <f t="shared" si="1"/>
        <v>0</v>
      </c>
    </row>
    <row r="72" spans="1:34" ht="15" customHeight="1">
      <c r="A72" s="107"/>
      <c r="B72" s="4"/>
      <c r="C72" s="110" t="s">
        <v>249</v>
      </c>
      <c r="D72" s="336"/>
      <c r="E72" s="249"/>
      <c r="F72" s="249"/>
      <c r="G72" s="249"/>
      <c r="H72" s="249"/>
      <c r="I72" s="249"/>
      <c r="J72" s="249"/>
      <c r="K72" s="249"/>
      <c r="L72" s="249"/>
      <c r="M72" s="249"/>
      <c r="N72" s="249"/>
      <c r="O72" s="249"/>
      <c r="P72" s="249"/>
      <c r="Q72" s="249"/>
      <c r="R72" s="249"/>
      <c r="S72" s="249"/>
      <c r="T72" s="249"/>
      <c r="U72" s="249"/>
      <c r="V72" s="250"/>
      <c r="W72" s="261"/>
      <c r="X72" s="250"/>
      <c r="Y72" s="261"/>
      <c r="Z72" s="249"/>
      <c r="AA72" s="249"/>
      <c r="AB72" s="249"/>
      <c r="AC72" s="249"/>
      <c r="AD72" s="250"/>
      <c r="AE72" s="4"/>
      <c r="AG72">
        <f t="shared" ref="AG72:AG99" si="2">IF(AND(COUNTBLANK(D72:AD72)&lt;&gt;24,COUNTBLANK(D72:AD72)&lt;&gt;27),1,0)</f>
        <v>0</v>
      </c>
      <c r="AH72">
        <f t="shared" ref="AH72:AH99" si="3">IF(COUNTIF(D72:AD72,"NS"),1,0)</f>
        <v>0</v>
      </c>
    </row>
    <row r="73" spans="1:34" ht="15" customHeight="1">
      <c r="A73" s="107"/>
      <c r="B73" s="4"/>
      <c r="C73" s="110" t="s">
        <v>250</v>
      </c>
      <c r="D73" s="336"/>
      <c r="E73" s="249"/>
      <c r="F73" s="249"/>
      <c r="G73" s="249"/>
      <c r="H73" s="249"/>
      <c r="I73" s="249"/>
      <c r="J73" s="249"/>
      <c r="K73" s="249"/>
      <c r="L73" s="249"/>
      <c r="M73" s="249"/>
      <c r="N73" s="249"/>
      <c r="O73" s="249"/>
      <c r="P73" s="249"/>
      <c r="Q73" s="249"/>
      <c r="R73" s="249"/>
      <c r="S73" s="249"/>
      <c r="T73" s="249"/>
      <c r="U73" s="249"/>
      <c r="V73" s="250"/>
      <c r="W73" s="261"/>
      <c r="X73" s="250"/>
      <c r="Y73" s="261"/>
      <c r="Z73" s="249"/>
      <c r="AA73" s="249"/>
      <c r="AB73" s="249"/>
      <c r="AC73" s="249"/>
      <c r="AD73" s="250"/>
      <c r="AE73" s="4"/>
      <c r="AG73">
        <f t="shared" si="2"/>
        <v>0</v>
      </c>
      <c r="AH73">
        <f t="shared" si="3"/>
        <v>0</v>
      </c>
    </row>
    <row r="74" spans="1:34" ht="15" customHeight="1">
      <c r="A74" s="107"/>
      <c r="B74" s="4"/>
      <c r="C74" s="110" t="s">
        <v>251</v>
      </c>
      <c r="D74" s="336"/>
      <c r="E74" s="249"/>
      <c r="F74" s="249"/>
      <c r="G74" s="249"/>
      <c r="H74" s="249"/>
      <c r="I74" s="249"/>
      <c r="J74" s="249"/>
      <c r="K74" s="249"/>
      <c r="L74" s="249"/>
      <c r="M74" s="249"/>
      <c r="N74" s="249"/>
      <c r="O74" s="249"/>
      <c r="P74" s="249"/>
      <c r="Q74" s="249"/>
      <c r="R74" s="249"/>
      <c r="S74" s="249"/>
      <c r="T74" s="249"/>
      <c r="U74" s="249"/>
      <c r="V74" s="250"/>
      <c r="W74" s="261"/>
      <c r="X74" s="250"/>
      <c r="Y74" s="261"/>
      <c r="Z74" s="249"/>
      <c r="AA74" s="249"/>
      <c r="AB74" s="249"/>
      <c r="AC74" s="249"/>
      <c r="AD74" s="250"/>
      <c r="AE74" s="4"/>
      <c r="AG74">
        <f t="shared" si="2"/>
        <v>0</v>
      </c>
      <c r="AH74">
        <f t="shared" si="3"/>
        <v>0</v>
      </c>
    </row>
    <row r="75" spans="1:34" ht="15" customHeight="1">
      <c r="A75" s="107"/>
      <c r="B75" s="4"/>
      <c r="C75" s="110" t="s">
        <v>284</v>
      </c>
      <c r="D75" s="336"/>
      <c r="E75" s="249"/>
      <c r="F75" s="249"/>
      <c r="G75" s="249"/>
      <c r="H75" s="249"/>
      <c r="I75" s="249"/>
      <c r="J75" s="249"/>
      <c r="K75" s="249"/>
      <c r="L75" s="249"/>
      <c r="M75" s="249"/>
      <c r="N75" s="249"/>
      <c r="O75" s="249"/>
      <c r="P75" s="249"/>
      <c r="Q75" s="249"/>
      <c r="R75" s="249"/>
      <c r="S75" s="249"/>
      <c r="T75" s="249"/>
      <c r="U75" s="249"/>
      <c r="V75" s="250"/>
      <c r="W75" s="261"/>
      <c r="X75" s="250"/>
      <c r="Y75" s="261"/>
      <c r="Z75" s="249"/>
      <c r="AA75" s="249"/>
      <c r="AB75" s="249"/>
      <c r="AC75" s="249"/>
      <c r="AD75" s="250"/>
      <c r="AE75" s="4"/>
      <c r="AG75">
        <f t="shared" si="2"/>
        <v>0</v>
      </c>
      <c r="AH75">
        <f t="shared" si="3"/>
        <v>0</v>
      </c>
    </row>
    <row r="76" spans="1:34" ht="15" customHeight="1">
      <c r="A76" s="107"/>
      <c r="B76" s="4"/>
      <c r="C76" s="110" t="s">
        <v>285</v>
      </c>
      <c r="D76" s="336"/>
      <c r="E76" s="249"/>
      <c r="F76" s="249"/>
      <c r="G76" s="249"/>
      <c r="H76" s="249"/>
      <c r="I76" s="249"/>
      <c r="J76" s="249"/>
      <c r="K76" s="249"/>
      <c r="L76" s="249"/>
      <c r="M76" s="249"/>
      <c r="N76" s="249"/>
      <c r="O76" s="249"/>
      <c r="P76" s="249"/>
      <c r="Q76" s="249"/>
      <c r="R76" s="249"/>
      <c r="S76" s="249"/>
      <c r="T76" s="249"/>
      <c r="U76" s="249"/>
      <c r="V76" s="250"/>
      <c r="W76" s="261"/>
      <c r="X76" s="250"/>
      <c r="Y76" s="261"/>
      <c r="Z76" s="249"/>
      <c r="AA76" s="249"/>
      <c r="AB76" s="249"/>
      <c r="AC76" s="249"/>
      <c r="AD76" s="250"/>
      <c r="AE76" s="4"/>
      <c r="AG76">
        <f t="shared" si="2"/>
        <v>0</v>
      </c>
      <c r="AH76">
        <f t="shared" si="3"/>
        <v>0</v>
      </c>
    </row>
    <row r="77" spans="1:34" ht="15" customHeight="1">
      <c r="A77" s="107"/>
      <c r="B77" s="4"/>
      <c r="C77" s="110" t="s">
        <v>286</v>
      </c>
      <c r="D77" s="336"/>
      <c r="E77" s="249"/>
      <c r="F77" s="249"/>
      <c r="G77" s="249"/>
      <c r="H77" s="249"/>
      <c r="I77" s="249"/>
      <c r="J77" s="249"/>
      <c r="K77" s="249"/>
      <c r="L77" s="249"/>
      <c r="M77" s="249"/>
      <c r="N77" s="249"/>
      <c r="O77" s="249"/>
      <c r="P77" s="249"/>
      <c r="Q77" s="249"/>
      <c r="R77" s="249"/>
      <c r="S77" s="249"/>
      <c r="T77" s="249"/>
      <c r="U77" s="249"/>
      <c r="V77" s="250"/>
      <c r="W77" s="261"/>
      <c r="X77" s="250"/>
      <c r="Y77" s="261"/>
      <c r="Z77" s="249"/>
      <c r="AA77" s="249"/>
      <c r="AB77" s="249"/>
      <c r="AC77" s="249"/>
      <c r="AD77" s="250"/>
      <c r="AE77" s="4"/>
      <c r="AG77">
        <f t="shared" si="2"/>
        <v>0</v>
      </c>
      <c r="AH77">
        <f t="shared" si="3"/>
        <v>0</v>
      </c>
    </row>
    <row r="78" spans="1:34" ht="15" customHeight="1">
      <c r="A78" s="107"/>
      <c r="B78" s="4"/>
      <c r="C78" s="110" t="s">
        <v>287</v>
      </c>
      <c r="D78" s="336"/>
      <c r="E78" s="249"/>
      <c r="F78" s="249"/>
      <c r="G78" s="249"/>
      <c r="H78" s="249"/>
      <c r="I78" s="249"/>
      <c r="J78" s="249"/>
      <c r="K78" s="249"/>
      <c r="L78" s="249"/>
      <c r="M78" s="249"/>
      <c r="N78" s="249"/>
      <c r="O78" s="249"/>
      <c r="P78" s="249"/>
      <c r="Q78" s="249"/>
      <c r="R78" s="249"/>
      <c r="S78" s="249"/>
      <c r="T78" s="249"/>
      <c r="U78" s="249"/>
      <c r="V78" s="250"/>
      <c r="W78" s="261"/>
      <c r="X78" s="250"/>
      <c r="Y78" s="261"/>
      <c r="Z78" s="249"/>
      <c r="AA78" s="249"/>
      <c r="AB78" s="249"/>
      <c r="AC78" s="249"/>
      <c r="AD78" s="250"/>
      <c r="AE78" s="4"/>
      <c r="AG78">
        <f t="shared" si="2"/>
        <v>0</v>
      </c>
      <c r="AH78">
        <f t="shared" si="3"/>
        <v>0</v>
      </c>
    </row>
    <row r="79" spans="1:34" ht="15" customHeight="1">
      <c r="A79" s="107"/>
      <c r="B79" s="4"/>
      <c r="C79" s="110" t="s">
        <v>288</v>
      </c>
      <c r="D79" s="336"/>
      <c r="E79" s="249"/>
      <c r="F79" s="249"/>
      <c r="G79" s="249"/>
      <c r="H79" s="249"/>
      <c r="I79" s="249"/>
      <c r="J79" s="249"/>
      <c r="K79" s="249"/>
      <c r="L79" s="249"/>
      <c r="M79" s="249"/>
      <c r="N79" s="249"/>
      <c r="O79" s="249"/>
      <c r="P79" s="249"/>
      <c r="Q79" s="249"/>
      <c r="R79" s="249"/>
      <c r="S79" s="249"/>
      <c r="T79" s="249"/>
      <c r="U79" s="249"/>
      <c r="V79" s="250"/>
      <c r="W79" s="261"/>
      <c r="X79" s="250"/>
      <c r="Y79" s="261"/>
      <c r="Z79" s="249"/>
      <c r="AA79" s="249"/>
      <c r="AB79" s="249"/>
      <c r="AC79" s="249"/>
      <c r="AD79" s="250"/>
      <c r="AE79" s="4"/>
      <c r="AG79">
        <f t="shared" si="2"/>
        <v>0</v>
      </c>
      <c r="AH79">
        <f t="shared" si="3"/>
        <v>0</v>
      </c>
    </row>
    <row r="80" spans="1:34" ht="15" customHeight="1">
      <c r="A80" s="107"/>
      <c r="B80" s="4"/>
      <c r="C80" s="110" t="s">
        <v>289</v>
      </c>
      <c r="D80" s="336"/>
      <c r="E80" s="249"/>
      <c r="F80" s="249"/>
      <c r="G80" s="249"/>
      <c r="H80" s="249"/>
      <c r="I80" s="249"/>
      <c r="J80" s="249"/>
      <c r="K80" s="249"/>
      <c r="L80" s="249"/>
      <c r="M80" s="249"/>
      <c r="N80" s="249"/>
      <c r="O80" s="249"/>
      <c r="P80" s="249"/>
      <c r="Q80" s="249"/>
      <c r="R80" s="249"/>
      <c r="S80" s="249"/>
      <c r="T80" s="249"/>
      <c r="U80" s="249"/>
      <c r="V80" s="250"/>
      <c r="W80" s="261"/>
      <c r="X80" s="250"/>
      <c r="Y80" s="261"/>
      <c r="Z80" s="249"/>
      <c r="AA80" s="249"/>
      <c r="AB80" s="249"/>
      <c r="AC80" s="249"/>
      <c r="AD80" s="250"/>
      <c r="AE80" s="4"/>
      <c r="AG80">
        <f t="shared" si="2"/>
        <v>0</v>
      </c>
      <c r="AH80">
        <f t="shared" si="3"/>
        <v>0</v>
      </c>
    </row>
    <row r="81" spans="1:34" ht="15" customHeight="1">
      <c r="A81" s="107"/>
      <c r="B81" s="4"/>
      <c r="C81" s="110" t="s">
        <v>290</v>
      </c>
      <c r="D81" s="336"/>
      <c r="E81" s="249"/>
      <c r="F81" s="249"/>
      <c r="G81" s="249"/>
      <c r="H81" s="249"/>
      <c r="I81" s="249"/>
      <c r="J81" s="249"/>
      <c r="K81" s="249"/>
      <c r="L81" s="249"/>
      <c r="M81" s="249"/>
      <c r="N81" s="249"/>
      <c r="O81" s="249"/>
      <c r="P81" s="249"/>
      <c r="Q81" s="249"/>
      <c r="R81" s="249"/>
      <c r="S81" s="249"/>
      <c r="T81" s="249"/>
      <c r="U81" s="249"/>
      <c r="V81" s="250"/>
      <c r="W81" s="261"/>
      <c r="X81" s="250"/>
      <c r="Y81" s="261"/>
      <c r="Z81" s="249"/>
      <c r="AA81" s="249"/>
      <c r="AB81" s="249"/>
      <c r="AC81" s="249"/>
      <c r="AD81" s="250"/>
      <c r="AE81" s="4"/>
      <c r="AG81">
        <f t="shared" si="2"/>
        <v>0</v>
      </c>
      <c r="AH81">
        <f t="shared" si="3"/>
        <v>0</v>
      </c>
    </row>
    <row r="82" spans="1:34" ht="15" customHeight="1">
      <c r="A82" s="107"/>
      <c r="B82" s="4"/>
      <c r="C82" s="110" t="s">
        <v>291</v>
      </c>
      <c r="D82" s="336"/>
      <c r="E82" s="249"/>
      <c r="F82" s="249"/>
      <c r="G82" s="249"/>
      <c r="H82" s="249"/>
      <c r="I82" s="249"/>
      <c r="J82" s="249"/>
      <c r="K82" s="249"/>
      <c r="L82" s="249"/>
      <c r="M82" s="249"/>
      <c r="N82" s="249"/>
      <c r="O82" s="249"/>
      <c r="P82" s="249"/>
      <c r="Q82" s="249"/>
      <c r="R82" s="249"/>
      <c r="S82" s="249"/>
      <c r="T82" s="249"/>
      <c r="U82" s="249"/>
      <c r="V82" s="250"/>
      <c r="W82" s="261"/>
      <c r="X82" s="250"/>
      <c r="Y82" s="261"/>
      <c r="Z82" s="249"/>
      <c r="AA82" s="249"/>
      <c r="AB82" s="249"/>
      <c r="AC82" s="249"/>
      <c r="AD82" s="250"/>
      <c r="AE82" s="4"/>
      <c r="AG82">
        <f t="shared" si="2"/>
        <v>0</v>
      </c>
      <c r="AH82">
        <f t="shared" si="3"/>
        <v>0</v>
      </c>
    </row>
    <row r="83" spans="1:34" ht="15" customHeight="1">
      <c r="A83" s="107"/>
      <c r="B83" s="4"/>
      <c r="C83" s="110" t="s">
        <v>292</v>
      </c>
      <c r="D83" s="336"/>
      <c r="E83" s="249"/>
      <c r="F83" s="249"/>
      <c r="G83" s="249"/>
      <c r="H83" s="249"/>
      <c r="I83" s="249"/>
      <c r="J83" s="249"/>
      <c r="K83" s="249"/>
      <c r="L83" s="249"/>
      <c r="M83" s="249"/>
      <c r="N83" s="249"/>
      <c r="O83" s="249"/>
      <c r="P83" s="249"/>
      <c r="Q83" s="249"/>
      <c r="R83" s="249"/>
      <c r="S83" s="249"/>
      <c r="T83" s="249"/>
      <c r="U83" s="249"/>
      <c r="V83" s="250"/>
      <c r="W83" s="261"/>
      <c r="X83" s="250"/>
      <c r="Y83" s="261"/>
      <c r="Z83" s="249"/>
      <c r="AA83" s="249"/>
      <c r="AB83" s="249"/>
      <c r="AC83" s="249"/>
      <c r="AD83" s="250"/>
      <c r="AE83" s="4"/>
      <c r="AG83">
        <f t="shared" si="2"/>
        <v>0</v>
      </c>
      <c r="AH83">
        <f t="shared" si="3"/>
        <v>0</v>
      </c>
    </row>
    <row r="84" spans="1:34" ht="15" customHeight="1">
      <c r="A84" s="107"/>
      <c r="B84" s="4"/>
      <c r="C84" s="110" t="s">
        <v>293</v>
      </c>
      <c r="D84" s="336"/>
      <c r="E84" s="249"/>
      <c r="F84" s="249"/>
      <c r="G84" s="249"/>
      <c r="H84" s="249"/>
      <c r="I84" s="249"/>
      <c r="J84" s="249"/>
      <c r="K84" s="249"/>
      <c r="L84" s="249"/>
      <c r="M84" s="249"/>
      <c r="N84" s="249"/>
      <c r="O84" s="249"/>
      <c r="P84" s="249"/>
      <c r="Q84" s="249"/>
      <c r="R84" s="249"/>
      <c r="S84" s="249"/>
      <c r="T84" s="249"/>
      <c r="U84" s="249"/>
      <c r="V84" s="250"/>
      <c r="W84" s="261"/>
      <c r="X84" s="250"/>
      <c r="Y84" s="261"/>
      <c r="Z84" s="249"/>
      <c r="AA84" s="249"/>
      <c r="AB84" s="249"/>
      <c r="AC84" s="249"/>
      <c r="AD84" s="250"/>
      <c r="AE84" s="4"/>
      <c r="AG84">
        <f t="shared" si="2"/>
        <v>0</v>
      </c>
      <c r="AH84">
        <f t="shared" si="3"/>
        <v>0</v>
      </c>
    </row>
    <row r="85" spans="1:34" ht="15" customHeight="1">
      <c r="A85" s="107"/>
      <c r="B85" s="4"/>
      <c r="C85" s="110" t="s">
        <v>294</v>
      </c>
      <c r="D85" s="336"/>
      <c r="E85" s="249"/>
      <c r="F85" s="249"/>
      <c r="G85" s="249"/>
      <c r="H85" s="249"/>
      <c r="I85" s="249"/>
      <c r="J85" s="249"/>
      <c r="K85" s="249"/>
      <c r="L85" s="249"/>
      <c r="M85" s="249"/>
      <c r="N85" s="249"/>
      <c r="O85" s="249"/>
      <c r="P85" s="249"/>
      <c r="Q85" s="249"/>
      <c r="R85" s="249"/>
      <c r="S85" s="249"/>
      <c r="T85" s="249"/>
      <c r="U85" s="249"/>
      <c r="V85" s="250"/>
      <c r="W85" s="261"/>
      <c r="X85" s="250"/>
      <c r="Y85" s="261"/>
      <c r="Z85" s="249"/>
      <c r="AA85" s="249"/>
      <c r="AB85" s="249"/>
      <c r="AC85" s="249"/>
      <c r="AD85" s="250"/>
      <c r="AE85" s="4"/>
      <c r="AG85">
        <f t="shared" si="2"/>
        <v>0</v>
      </c>
      <c r="AH85">
        <f t="shared" si="3"/>
        <v>0</v>
      </c>
    </row>
    <row r="86" spans="1:34" ht="15" customHeight="1">
      <c r="A86" s="107"/>
      <c r="B86" s="4"/>
      <c r="C86" s="110" t="s">
        <v>295</v>
      </c>
      <c r="D86" s="336"/>
      <c r="E86" s="249"/>
      <c r="F86" s="249"/>
      <c r="G86" s="249"/>
      <c r="H86" s="249"/>
      <c r="I86" s="249"/>
      <c r="J86" s="249"/>
      <c r="K86" s="249"/>
      <c r="L86" s="249"/>
      <c r="M86" s="249"/>
      <c r="N86" s="249"/>
      <c r="O86" s="249"/>
      <c r="P86" s="249"/>
      <c r="Q86" s="249"/>
      <c r="R86" s="249"/>
      <c r="S86" s="249"/>
      <c r="T86" s="249"/>
      <c r="U86" s="249"/>
      <c r="V86" s="250"/>
      <c r="W86" s="261"/>
      <c r="X86" s="250"/>
      <c r="Y86" s="261"/>
      <c r="Z86" s="249"/>
      <c r="AA86" s="249"/>
      <c r="AB86" s="249"/>
      <c r="AC86" s="249"/>
      <c r="AD86" s="250"/>
      <c r="AE86" s="4"/>
      <c r="AG86">
        <f t="shared" si="2"/>
        <v>0</v>
      </c>
      <c r="AH86">
        <f t="shared" si="3"/>
        <v>0</v>
      </c>
    </row>
    <row r="87" spans="1:34" ht="15" customHeight="1">
      <c r="A87" s="107"/>
      <c r="B87" s="4"/>
      <c r="C87" s="110" t="s">
        <v>296</v>
      </c>
      <c r="D87" s="336"/>
      <c r="E87" s="249"/>
      <c r="F87" s="249"/>
      <c r="G87" s="249"/>
      <c r="H87" s="249"/>
      <c r="I87" s="249"/>
      <c r="J87" s="249"/>
      <c r="K87" s="249"/>
      <c r="L87" s="249"/>
      <c r="M87" s="249"/>
      <c r="N87" s="249"/>
      <c r="O87" s="249"/>
      <c r="P87" s="249"/>
      <c r="Q87" s="249"/>
      <c r="R87" s="249"/>
      <c r="S87" s="249"/>
      <c r="T87" s="249"/>
      <c r="U87" s="249"/>
      <c r="V87" s="250"/>
      <c r="W87" s="261"/>
      <c r="X87" s="250"/>
      <c r="Y87" s="261"/>
      <c r="Z87" s="249"/>
      <c r="AA87" s="249"/>
      <c r="AB87" s="249"/>
      <c r="AC87" s="249"/>
      <c r="AD87" s="250"/>
      <c r="AE87" s="4"/>
      <c r="AG87">
        <f t="shared" si="2"/>
        <v>0</v>
      </c>
      <c r="AH87">
        <f t="shared" si="3"/>
        <v>0</v>
      </c>
    </row>
    <row r="88" spans="1:34" ht="15" customHeight="1">
      <c r="A88" s="107"/>
      <c r="B88" s="4"/>
      <c r="C88" s="110" t="s">
        <v>297</v>
      </c>
      <c r="D88" s="336"/>
      <c r="E88" s="249"/>
      <c r="F88" s="249"/>
      <c r="G88" s="249"/>
      <c r="H88" s="249"/>
      <c r="I88" s="249"/>
      <c r="J88" s="249"/>
      <c r="K88" s="249"/>
      <c r="L88" s="249"/>
      <c r="M88" s="249"/>
      <c r="N88" s="249"/>
      <c r="O88" s="249"/>
      <c r="P88" s="249"/>
      <c r="Q88" s="249"/>
      <c r="R88" s="249"/>
      <c r="S88" s="249"/>
      <c r="T88" s="249"/>
      <c r="U88" s="249"/>
      <c r="V88" s="250"/>
      <c r="W88" s="261"/>
      <c r="X88" s="250"/>
      <c r="Y88" s="261"/>
      <c r="Z88" s="249"/>
      <c r="AA88" s="249"/>
      <c r="AB88" s="249"/>
      <c r="AC88" s="249"/>
      <c r="AD88" s="250"/>
      <c r="AE88" s="4"/>
      <c r="AG88">
        <f t="shared" si="2"/>
        <v>0</v>
      </c>
      <c r="AH88">
        <f t="shared" si="3"/>
        <v>0</v>
      </c>
    </row>
    <row r="89" spans="1:34" ht="15" customHeight="1">
      <c r="A89" s="107"/>
      <c r="B89" s="4"/>
      <c r="C89" s="110" t="s">
        <v>298</v>
      </c>
      <c r="D89" s="336"/>
      <c r="E89" s="249"/>
      <c r="F89" s="249"/>
      <c r="G89" s="249"/>
      <c r="H89" s="249"/>
      <c r="I89" s="249"/>
      <c r="J89" s="249"/>
      <c r="K89" s="249"/>
      <c r="L89" s="249"/>
      <c r="M89" s="249"/>
      <c r="N89" s="249"/>
      <c r="O89" s="249"/>
      <c r="P89" s="249"/>
      <c r="Q89" s="249"/>
      <c r="R89" s="249"/>
      <c r="S89" s="249"/>
      <c r="T89" s="249"/>
      <c r="U89" s="249"/>
      <c r="V89" s="250"/>
      <c r="W89" s="261"/>
      <c r="X89" s="250"/>
      <c r="Y89" s="261"/>
      <c r="Z89" s="249"/>
      <c r="AA89" s="249"/>
      <c r="AB89" s="249"/>
      <c r="AC89" s="249"/>
      <c r="AD89" s="250"/>
      <c r="AE89" s="4"/>
      <c r="AG89">
        <f t="shared" si="2"/>
        <v>0</v>
      </c>
      <c r="AH89">
        <f t="shared" si="3"/>
        <v>0</v>
      </c>
    </row>
    <row r="90" spans="1:34" ht="15" customHeight="1">
      <c r="A90" s="107"/>
      <c r="B90" s="4"/>
      <c r="C90" s="110" t="s">
        <v>299</v>
      </c>
      <c r="D90" s="336"/>
      <c r="E90" s="249"/>
      <c r="F90" s="249"/>
      <c r="G90" s="249"/>
      <c r="H90" s="249"/>
      <c r="I90" s="249"/>
      <c r="J90" s="249"/>
      <c r="K90" s="249"/>
      <c r="L90" s="249"/>
      <c r="M90" s="249"/>
      <c r="N90" s="249"/>
      <c r="O90" s="249"/>
      <c r="P90" s="249"/>
      <c r="Q90" s="249"/>
      <c r="R90" s="249"/>
      <c r="S90" s="249"/>
      <c r="T90" s="249"/>
      <c r="U90" s="249"/>
      <c r="V90" s="250"/>
      <c r="W90" s="261"/>
      <c r="X90" s="250"/>
      <c r="Y90" s="261"/>
      <c r="Z90" s="249"/>
      <c r="AA90" s="249"/>
      <c r="AB90" s="249"/>
      <c r="AC90" s="249"/>
      <c r="AD90" s="250"/>
      <c r="AE90" s="4"/>
      <c r="AG90">
        <f t="shared" si="2"/>
        <v>0</v>
      </c>
      <c r="AH90">
        <f t="shared" si="3"/>
        <v>0</v>
      </c>
    </row>
    <row r="91" spans="1:34" ht="15" customHeight="1">
      <c r="A91" s="107"/>
      <c r="B91" s="4"/>
      <c r="C91" s="110" t="s">
        <v>300</v>
      </c>
      <c r="D91" s="336"/>
      <c r="E91" s="249"/>
      <c r="F91" s="249"/>
      <c r="G91" s="249"/>
      <c r="H91" s="249"/>
      <c r="I91" s="249"/>
      <c r="J91" s="249"/>
      <c r="K91" s="249"/>
      <c r="L91" s="249"/>
      <c r="M91" s="249"/>
      <c r="N91" s="249"/>
      <c r="O91" s="249"/>
      <c r="P91" s="249"/>
      <c r="Q91" s="249"/>
      <c r="R91" s="249"/>
      <c r="S91" s="249"/>
      <c r="T91" s="249"/>
      <c r="U91" s="249"/>
      <c r="V91" s="250"/>
      <c r="W91" s="261"/>
      <c r="X91" s="250"/>
      <c r="Y91" s="261"/>
      <c r="Z91" s="249"/>
      <c r="AA91" s="249"/>
      <c r="AB91" s="249"/>
      <c r="AC91" s="249"/>
      <c r="AD91" s="250"/>
      <c r="AE91" s="4"/>
      <c r="AG91">
        <f t="shared" si="2"/>
        <v>0</v>
      </c>
      <c r="AH91">
        <f t="shared" si="3"/>
        <v>0</v>
      </c>
    </row>
    <row r="92" spans="1:34" ht="15" customHeight="1">
      <c r="A92" s="107"/>
      <c r="B92" s="4"/>
      <c r="C92" s="110" t="s">
        <v>301</v>
      </c>
      <c r="D92" s="336"/>
      <c r="E92" s="249"/>
      <c r="F92" s="249"/>
      <c r="G92" s="249"/>
      <c r="H92" s="249"/>
      <c r="I92" s="249"/>
      <c r="J92" s="249"/>
      <c r="K92" s="249"/>
      <c r="L92" s="249"/>
      <c r="M92" s="249"/>
      <c r="N92" s="249"/>
      <c r="O92" s="249"/>
      <c r="P92" s="249"/>
      <c r="Q92" s="249"/>
      <c r="R92" s="249"/>
      <c r="S92" s="249"/>
      <c r="T92" s="249"/>
      <c r="U92" s="249"/>
      <c r="V92" s="250"/>
      <c r="W92" s="261"/>
      <c r="X92" s="250"/>
      <c r="Y92" s="261"/>
      <c r="Z92" s="249"/>
      <c r="AA92" s="249"/>
      <c r="AB92" s="249"/>
      <c r="AC92" s="249"/>
      <c r="AD92" s="250"/>
      <c r="AE92" s="4"/>
      <c r="AG92">
        <f t="shared" si="2"/>
        <v>0</v>
      </c>
      <c r="AH92">
        <f t="shared" si="3"/>
        <v>0</v>
      </c>
    </row>
    <row r="93" spans="1:34" ht="15" customHeight="1">
      <c r="A93" s="107"/>
      <c r="B93" s="4"/>
      <c r="C93" s="110" t="s">
        <v>302</v>
      </c>
      <c r="D93" s="336"/>
      <c r="E93" s="249"/>
      <c r="F93" s="249"/>
      <c r="G93" s="249"/>
      <c r="H93" s="249"/>
      <c r="I93" s="249"/>
      <c r="J93" s="249"/>
      <c r="K93" s="249"/>
      <c r="L93" s="249"/>
      <c r="M93" s="249"/>
      <c r="N93" s="249"/>
      <c r="O93" s="249"/>
      <c r="P93" s="249"/>
      <c r="Q93" s="249"/>
      <c r="R93" s="249"/>
      <c r="S93" s="249"/>
      <c r="T93" s="249"/>
      <c r="U93" s="249"/>
      <c r="V93" s="250"/>
      <c r="W93" s="261"/>
      <c r="X93" s="250"/>
      <c r="Y93" s="261"/>
      <c r="Z93" s="249"/>
      <c r="AA93" s="249"/>
      <c r="AB93" s="249"/>
      <c r="AC93" s="249"/>
      <c r="AD93" s="250"/>
      <c r="AE93" s="4"/>
      <c r="AG93">
        <f t="shared" si="2"/>
        <v>0</v>
      </c>
      <c r="AH93">
        <f t="shared" si="3"/>
        <v>0</v>
      </c>
    </row>
    <row r="94" spans="1:34" ht="15" customHeight="1">
      <c r="A94" s="107"/>
      <c r="B94" s="4"/>
      <c r="C94" s="110" t="s">
        <v>303</v>
      </c>
      <c r="D94" s="336"/>
      <c r="E94" s="249"/>
      <c r="F94" s="249"/>
      <c r="G94" s="249"/>
      <c r="H94" s="249"/>
      <c r="I94" s="249"/>
      <c r="J94" s="249"/>
      <c r="K94" s="249"/>
      <c r="L94" s="249"/>
      <c r="M94" s="249"/>
      <c r="N94" s="249"/>
      <c r="O94" s="249"/>
      <c r="P94" s="249"/>
      <c r="Q94" s="249"/>
      <c r="R94" s="249"/>
      <c r="S94" s="249"/>
      <c r="T94" s="249"/>
      <c r="U94" s="249"/>
      <c r="V94" s="250"/>
      <c r="W94" s="261"/>
      <c r="X94" s="250"/>
      <c r="Y94" s="261"/>
      <c r="Z94" s="249"/>
      <c r="AA94" s="249"/>
      <c r="AB94" s="249"/>
      <c r="AC94" s="249"/>
      <c r="AD94" s="250"/>
      <c r="AE94" s="4"/>
      <c r="AG94">
        <f t="shared" si="2"/>
        <v>0</v>
      </c>
      <c r="AH94">
        <f t="shared" si="3"/>
        <v>0</v>
      </c>
    </row>
    <row r="95" spans="1:34" ht="15" customHeight="1">
      <c r="A95" s="107"/>
      <c r="B95" s="4"/>
      <c r="C95" s="110" t="s">
        <v>304</v>
      </c>
      <c r="D95" s="336"/>
      <c r="E95" s="249"/>
      <c r="F95" s="249"/>
      <c r="G95" s="249"/>
      <c r="H95" s="249"/>
      <c r="I95" s="249"/>
      <c r="J95" s="249"/>
      <c r="K95" s="249"/>
      <c r="L95" s="249"/>
      <c r="M95" s="249"/>
      <c r="N95" s="249"/>
      <c r="O95" s="249"/>
      <c r="P95" s="249"/>
      <c r="Q95" s="249"/>
      <c r="R95" s="249"/>
      <c r="S95" s="249"/>
      <c r="T95" s="249"/>
      <c r="U95" s="249"/>
      <c r="V95" s="250"/>
      <c r="W95" s="261"/>
      <c r="X95" s="250"/>
      <c r="Y95" s="261"/>
      <c r="Z95" s="249"/>
      <c r="AA95" s="249"/>
      <c r="AB95" s="249"/>
      <c r="AC95" s="249"/>
      <c r="AD95" s="250"/>
      <c r="AE95" s="4"/>
      <c r="AG95">
        <f t="shared" si="2"/>
        <v>0</v>
      </c>
      <c r="AH95">
        <f t="shared" si="3"/>
        <v>0</v>
      </c>
    </row>
    <row r="96" spans="1:34" ht="15" customHeight="1">
      <c r="A96" s="107"/>
      <c r="B96" s="4"/>
      <c r="C96" s="110" t="s">
        <v>305</v>
      </c>
      <c r="D96" s="336"/>
      <c r="E96" s="249"/>
      <c r="F96" s="249"/>
      <c r="G96" s="249"/>
      <c r="H96" s="249"/>
      <c r="I96" s="249"/>
      <c r="J96" s="249"/>
      <c r="K96" s="249"/>
      <c r="L96" s="249"/>
      <c r="M96" s="249"/>
      <c r="N96" s="249"/>
      <c r="O96" s="249"/>
      <c r="P96" s="249"/>
      <c r="Q96" s="249"/>
      <c r="R96" s="249"/>
      <c r="S96" s="249"/>
      <c r="T96" s="249"/>
      <c r="U96" s="249"/>
      <c r="V96" s="250"/>
      <c r="W96" s="261"/>
      <c r="X96" s="250"/>
      <c r="Y96" s="261"/>
      <c r="Z96" s="249"/>
      <c r="AA96" s="249"/>
      <c r="AB96" s="249"/>
      <c r="AC96" s="249"/>
      <c r="AD96" s="250"/>
      <c r="AE96" s="4"/>
      <c r="AG96">
        <f t="shared" si="2"/>
        <v>0</v>
      </c>
      <c r="AH96">
        <f t="shared" si="3"/>
        <v>0</v>
      </c>
    </row>
    <row r="97" spans="1:34" ht="15" customHeight="1">
      <c r="A97" s="107"/>
      <c r="B97" s="4"/>
      <c r="C97" s="110" t="s">
        <v>306</v>
      </c>
      <c r="D97" s="336"/>
      <c r="E97" s="249"/>
      <c r="F97" s="249"/>
      <c r="G97" s="249"/>
      <c r="H97" s="249"/>
      <c r="I97" s="249"/>
      <c r="J97" s="249"/>
      <c r="K97" s="249"/>
      <c r="L97" s="249"/>
      <c r="M97" s="249"/>
      <c r="N97" s="249"/>
      <c r="O97" s="249"/>
      <c r="P97" s="249"/>
      <c r="Q97" s="249"/>
      <c r="R97" s="249"/>
      <c r="S97" s="249"/>
      <c r="T97" s="249"/>
      <c r="U97" s="249"/>
      <c r="V97" s="250"/>
      <c r="W97" s="261"/>
      <c r="X97" s="250"/>
      <c r="Y97" s="261"/>
      <c r="Z97" s="249"/>
      <c r="AA97" s="249"/>
      <c r="AB97" s="249"/>
      <c r="AC97" s="249"/>
      <c r="AD97" s="250"/>
      <c r="AE97" s="4"/>
      <c r="AG97">
        <f t="shared" si="2"/>
        <v>0</v>
      </c>
      <c r="AH97">
        <f t="shared" si="3"/>
        <v>0</v>
      </c>
    </row>
    <row r="98" spans="1:34" ht="15" customHeight="1">
      <c r="A98" s="107"/>
      <c r="B98" s="4"/>
      <c r="C98" s="110" t="s">
        <v>307</v>
      </c>
      <c r="D98" s="336"/>
      <c r="E98" s="249"/>
      <c r="F98" s="249"/>
      <c r="G98" s="249"/>
      <c r="H98" s="249"/>
      <c r="I98" s="249"/>
      <c r="J98" s="249"/>
      <c r="K98" s="249"/>
      <c r="L98" s="249"/>
      <c r="M98" s="249"/>
      <c r="N98" s="249"/>
      <c r="O98" s="249"/>
      <c r="P98" s="249"/>
      <c r="Q98" s="249"/>
      <c r="R98" s="249"/>
      <c r="S98" s="249"/>
      <c r="T98" s="249"/>
      <c r="U98" s="249"/>
      <c r="V98" s="250"/>
      <c r="W98" s="261"/>
      <c r="X98" s="250"/>
      <c r="Y98" s="261"/>
      <c r="Z98" s="249"/>
      <c r="AA98" s="249"/>
      <c r="AB98" s="249"/>
      <c r="AC98" s="249"/>
      <c r="AD98" s="250"/>
      <c r="AE98" s="4"/>
      <c r="AG98">
        <f t="shared" si="2"/>
        <v>0</v>
      </c>
      <c r="AH98">
        <f t="shared" si="3"/>
        <v>0</v>
      </c>
    </row>
    <row r="99" spans="1:34" ht="15" customHeight="1">
      <c r="A99" s="107"/>
      <c r="B99" s="4"/>
      <c r="C99" s="110" t="s">
        <v>308</v>
      </c>
      <c r="D99" s="336"/>
      <c r="E99" s="249"/>
      <c r="F99" s="249"/>
      <c r="G99" s="249"/>
      <c r="H99" s="249"/>
      <c r="I99" s="249"/>
      <c r="J99" s="249"/>
      <c r="K99" s="249"/>
      <c r="L99" s="249"/>
      <c r="M99" s="249"/>
      <c r="N99" s="249"/>
      <c r="O99" s="249"/>
      <c r="P99" s="249"/>
      <c r="Q99" s="249"/>
      <c r="R99" s="249"/>
      <c r="S99" s="249"/>
      <c r="T99" s="249"/>
      <c r="U99" s="249"/>
      <c r="V99" s="250"/>
      <c r="W99" s="261"/>
      <c r="X99" s="250"/>
      <c r="Y99" s="261"/>
      <c r="Z99" s="249"/>
      <c r="AA99" s="249"/>
      <c r="AB99" s="249"/>
      <c r="AC99" s="249"/>
      <c r="AD99" s="250"/>
      <c r="AE99" s="4"/>
      <c r="AG99">
        <f t="shared" si="2"/>
        <v>0</v>
      </c>
      <c r="AH99">
        <f t="shared" si="3"/>
        <v>0</v>
      </c>
    </row>
    <row r="100" spans="1:34" ht="15" customHeight="1" thickBo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G100">
        <f>SUM(AG40:AG99)</f>
        <v>0</v>
      </c>
      <c r="AH100" s="198">
        <f>SUM(AH40:AH99)</f>
        <v>0</v>
      </c>
    </row>
    <row r="101" spans="1:34" ht="15" customHeight="1" thickBot="1">
      <c r="A101" s="1"/>
      <c r="B101" s="1"/>
      <c r="C101" s="358"/>
      <c r="D101" s="356"/>
      <c r="E101" s="356"/>
      <c r="F101" s="357"/>
      <c r="G101" s="111" t="s">
        <v>309</v>
      </c>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spans="1:34" ht="1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spans="1:34" ht="24" customHeight="1">
      <c r="A103" s="93"/>
      <c r="B103" s="4"/>
      <c r="C103" s="333" t="s">
        <v>310</v>
      </c>
      <c r="D103" s="231"/>
      <c r="E103" s="231"/>
      <c r="F103" s="231"/>
      <c r="G103" s="231"/>
      <c r="H103" s="231"/>
      <c r="I103" s="231"/>
      <c r="J103" s="231"/>
      <c r="K103" s="231"/>
      <c r="L103" s="231"/>
      <c r="M103" s="231"/>
      <c r="N103" s="231"/>
      <c r="O103" s="231"/>
      <c r="P103" s="231"/>
      <c r="Q103" s="231"/>
      <c r="R103" s="231"/>
      <c r="S103" s="231"/>
      <c r="T103" s="231"/>
      <c r="U103" s="231"/>
      <c r="V103" s="231"/>
      <c r="W103" s="231"/>
      <c r="X103" s="231"/>
      <c r="Y103" s="231"/>
      <c r="Z103" s="231"/>
      <c r="AA103" s="231"/>
      <c r="AB103" s="231"/>
      <c r="AC103" s="231"/>
      <c r="AD103" s="231"/>
      <c r="AE103" s="4"/>
    </row>
    <row r="104" spans="1:34" ht="60" customHeight="1">
      <c r="A104" s="93"/>
      <c r="B104" s="4"/>
      <c r="C104" s="323"/>
      <c r="D104" s="249"/>
      <c r="E104" s="249"/>
      <c r="F104" s="249"/>
      <c r="G104" s="249"/>
      <c r="H104" s="249"/>
      <c r="I104" s="249"/>
      <c r="J104" s="249"/>
      <c r="K104" s="249"/>
      <c r="L104" s="249"/>
      <c r="M104" s="249"/>
      <c r="N104" s="249"/>
      <c r="O104" s="249"/>
      <c r="P104" s="249"/>
      <c r="Q104" s="249"/>
      <c r="R104" s="249"/>
      <c r="S104" s="249"/>
      <c r="T104" s="249"/>
      <c r="U104" s="249"/>
      <c r="V104" s="249"/>
      <c r="W104" s="249"/>
      <c r="X104" s="249"/>
      <c r="Y104" s="249"/>
      <c r="Z104" s="249"/>
      <c r="AA104" s="249"/>
      <c r="AB104" s="249"/>
      <c r="AC104" s="249"/>
      <c r="AD104" s="250"/>
      <c r="AE104" s="4"/>
    </row>
    <row r="105" spans="1:34" ht="15" customHeight="1">
      <c r="A105" s="1"/>
      <c r="B105" s="199" t="str">
        <f>IF(AG100&gt;0,"Favor de ingresar toda la información requerida en la pregunta.","")</f>
        <v/>
      </c>
      <c r="C105" s="199"/>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spans="1:34" ht="15" customHeight="1">
      <c r="A106" s="1"/>
      <c r="B106" s="199" t="str">
        <f>IF(AND(AH100&lt;&gt;0,C104=""),"Alerta: Debido a que cuenta con registros NS, debe proporcionar una justificación en el area de comentarios al final de la pregunta.","")</f>
        <v/>
      </c>
      <c r="C106" s="199"/>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spans="1:34" ht="15" customHeight="1">
      <c r="A107" s="1"/>
      <c r="B107" s="199"/>
      <c r="C107" s="199"/>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spans="1:34" ht="15" customHeight="1">
      <c r="A108" s="1"/>
      <c r="B108" s="199"/>
      <c r="C108" s="199"/>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1:34" ht="15" customHeight="1">
      <c r="A109" s="1"/>
      <c r="B109" s="199"/>
      <c r="C109" s="199"/>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1:34" ht="15" customHeight="1" thickBot="1">
      <c r="A110" s="1"/>
      <c r="B110" s="199"/>
      <c r="C110" s="199"/>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spans="1:34" ht="15" customHeight="1" thickBot="1">
      <c r="A111" s="102" t="s">
        <v>264</v>
      </c>
      <c r="B111" s="361" t="s">
        <v>311</v>
      </c>
      <c r="C111" s="328"/>
      <c r="D111" s="328"/>
      <c r="E111" s="328"/>
      <c r="F111" s="328"/>
      <c r="G111" s="328"/>
      <c r="H111" s="328"/>
      <c r="I111" s="328"/>
      <c r="J111" s="328"/>
      <c r="K111" s="328"/>
      <c r="L111" s="328"/>
      <c r="M111" s="328"/>
      <c r="N111" s="328"/>
      <c r="O111" s="328"/>
      <c r="P111" s="328"/>
      <c r="Q111" s="328"/>
      <c r="R111" s="328"/>
      <c r="S111" s="328"/>
      <c r="T111" s="328"/>
      <c r="U111" s="328"/>
      <c r="V111" s="328"/>
      <c r="W111" s="328"/>
      <c r="X111" s="328"/>
      <c r="Y111" s="328"/>
      <c r="Z111" s="328"/>
      <c r="AA111" s="328"/>
      <c r="AB111" s="328"/>
      <c r="AC111" s="328"/>
      <c r="AD111" s="329"/>
      <c r="AE111" s="4"/>
    </row>
    <row r="112" spans="1:34" ht="15" customHeight="1" thickBot="1">
      <c r="A112" s="102" t="s">
        <v>264</v>
      </c>
      <c r="B112" s="346" t="s">
        <v>312</v>
      </c>
      <c r="C112" s="328"/>
      <c r="D112" s="328"/>
      <c r="E112" s="328"/>
      <c r="F112" s="328"/>
      <c r="G112" s="328"/>
      <c r="H112" s="328"/>
      <c r="I112" s="328"/>
      <c r="J112" s="328"/>
      <c r="K112" s="328"/>
      <c r="L112" s="328"/>
      <c r="M112" s="328"/>
      <c r="N112" s="328"/>
      <c r="O112" s="328"/>
      <c r="P112" s="328"/>
      <c r="Q112" s="328"/>
      <c r="R112" s="328"/>
      <c r="S112" s="328"/>
      <c r="T112" s="328"/>
      <c r="U112" s="328"/>
      <c r="V112" s="328"/>
      <c r="W112" s="328"/>
      <c r="X112" s="328"/>
      <c r="Y112" s="328"/>
      <c r="Z112" s="328"/>
      <c r="AA112" s="328"/>
      <c r="AB112" s="328"/>
      <c r="AC112" s="328"/>
      <c r="AD112" s="329"/>
      <c r="AE112" s="112"/>
    </row>
    <row r="113" spans="1:31" ht="1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spans="1:31" ht="24" customHeight="1">
      <c r="A114" s="48" t="s">
        <v>313</v>
      </c>
      <c r="B114" s="340" t="s">
        <v>314</v>
      </c>
      <c r="C114" s="231"/>
      <c r="D114" s="231"/>
      <c r="E114" s="231"/>
      <c r="F114" s="231"/>
      <c r="G114" s="231"/>
      <c r="H114" s="231"/>
      <c r="I114" s="231"/>
      <c r="J114" s="231"/>
      <c r="K114" s="231"/>
      <c r="L114" s="231"/>
      <c r="M114" s="231"/>
      <c r="N114" s="231"/>
      <c r="O114" s="231"/>
      <c r="P114" s="231"/>
      <c r="Q114" s="231"/>
      <c r="R114" s="231"/>
      <c r="S114" s="231"/>
      <c r="T114" s="231"/>
      <c r="U114" s="231"/>
      <c r="V114" s="231"/>
      <c r="W114" s="231"/>
      <c r="X114" s="231"/>
      <c r="Y114" s="231"/>
      <c r="Z114" s="231"/>
      <c r="AA114" s="231"/>
      <c r="AB114" s="231"/>
      <c r="AC114" s="231"/>
      <c r="AD114" s="231"/>
      <c r="AE114" s="9"/>
    </row>
    <row r="115" spans="1:31" ht="15" customHeight="1">
      <c r="A115" s="48"/>
      <c r="B115" s="113"/>
      <c r="C115" s="319" t="s">
        <v>315</v>
      </c>
      <c r="D115" s="231"/>
      <c r="E115" s="231"/>
      <c r="F115" s="231"/>
      <c r="G115" s="231"/>
      <c r="H115" s="231"/>
      <c r="I115" s="231"/>
      <c r="J115" s="231"/>
      <c r="K115" s="231"/>
      <c r="L115" s="231"/>
      <c r="M115" s="231"/>
      <c r="N115" s="231"/>
      <c r="O115" s="231"/>
      <c r="P115" s="231"/>
      <c r="Q115" s="231"/>
      <c r="R115" s="231"/>
      <c r="S115" s="231"/>
      <c r="T115" s="231"/>
      <c r="U115" s="231"/>
      <c r="V115" s="231"/>
      <c r="W115" s="231"/>
      <c r="X115" s="231"/>
      <c r="Y115" s="231"/>
      <c r="Z115" s="231"/>
      <c r="AA115" s="231"/>
      <c r="AB115" s="231"/>
      <c r="AC115" s="231"/>
      <c r="AD115" s="231"/>
      <c r="AE115" s="9"/>
    </row>
    <row r="116" spans="1:31" ht="24" customHeight="1">
      <c r="A116" s="48"/>
      <c r="B116" s="9"/>
      <c r="C116" s="319" t="s">
        <v>316</v>
      </c>
      <c r="D116" s="231"/>
      <c r="E116" s="231"/>
      <c r="F116" s="231"/>
      <c r="G116" s="231"/>
      <c r="H116" s="231"/>
      <c r="I116" s="231"/>
      <c r="J116" s="231"/>
      <c r="K116" s="231"/>
      <c r="L116" s="231"/>
      <c r="M116" s="231"/>
      <c r="N116" s="231"/>
      <c r="O116" s="231"/>
      <c r="P116" s="231"/>
      <c r="Q116" s="231"/>
      <c r="R116" s="231"/>
      <c r="S116" s="231"/>
      <c r="T116" s="231"/>
      <c r="U116" s="231"/>
      <c r="V116" s="231"/>
      <c r="W116" s="231"/>
      <c r="X116" s="231"/>
      <c r="Y116" s="231"/>
      <c r="Z116" s="231"/>
      <c r="AA116" s="231"/>
      <c r="AB116" s="231"/>
      <c r="AC116" s="231"/>
      <c r="AD116" s="231"/>
      <c r="AE116" s="112"/>
    </row>
    <row r="117" spans="1:31" ht="15" customHeight="1">
      <c r="A117" s="48"/>
      <c r="B117" s="9"/>
      <c r="C117" s="319" t="s">
        <v>317</v>
      </c>
      <c r="D117" s="231"/>
      <c r="E117" s="231"/>
      <c r="F117" s="231"/>
      <c r="G117" s="231"/>
      <c r="H117" s="231"/>
      <c r="I117" s="231"/>
      <c r="J117" s="231"/>
      <c r="K117" s="231"/>
      <c r="L117" s="231"/>
      <c r="M117" s="231"/>
      <c r="N117" s="231"/>
      <c r="O117" s="231"/>
      <c r="P117" s="231"/>
      <c r="Q117" s="231"/>
      <c r="R117" s="231"/>
      <c r="S117" s="231"/>
      <c r="T117" s="231"/>
      <c r="U117" s="231"/>
      <c r="V117" s="231"/>
      <c r="W117" s="231"/>
      <c r="X117" s="231"/>
      <c r="Y117" s="231"/>
      <c r="Z117" s="231"/>
      <c r="AA117" s="231"/>
      <c r="AB117" s="231"/>
      <c r="AC117" s="231"/>
      <c r="AD117" s="231"/>
      <c r="AE117" s="112"/>
    </row>
    <row r="118" spans="1:31" ht="36" customHeight="1">
      <c r="A118" s="48"/>
      <c r="B118" s="9"/>
      <c r="C118" s="339" t="s">
        <v>318</v>
      </c>
      <c r="D118" s="231"/>
      <c r="E118" s="231"/>
      <c r="F118" s="231"/>
      <c r="G118" s="231"/>
      <c r="H118" s="231"/>
      <c r="I118" s="231"/>
      <c r="J118" s="231"/>
      <c r="K118" s="231"/>
      <c r="L118" s="231"/>
      <c r="M118" s="231"/>
      <c r="N118" s="231"/>
      <c r="O118" s="231"/>
      <c r="P118" s="231"/>
      <c r="Q118" s="231"/>
      <c r="R118" s="231"/>
      <c r="S118" s="231"/>
      <c r="T118" s="231"/>
      <c r="U118" s="231"/>
      <c r="V118" s="231"/>
      <c r="W118" s="231"/>
      <c r="X118" s="231"/>
      <c r="Y118" s="231"/>
      <c r="Z118" s="231"/>
      <c r="AA118" s="231"/>
      <c r="AB118" s="231"/>
      <c r="AC118" s="231"/>
      <c r="AD118" s="231"/>
      <c r="AE118" s="112"/>
    </row>
    <row r="119" spans="1:31" ht="36" customHeight="1">
      <c r="A119" s="48"/>
      <c r="B119" s="9"/>
      <c r="C119" s="339" t="s">
        <v>319</v>
      </c>
      <c r="D119" s="231"/>
      <c r="E119" s="231"/>
      <c r="F119" s="231"/>
      <c r="G119" s="231"/>
      <c r="H119" s="231"/>
      <c r="I119" s="231"/>
      <c r="J119" s="231"/>
      <c r="K119" s="231"/>
      <c r="L119" s="231"/>
      <c r="M119" s="231"/>
      <c r="N119" s="231"/>
      <c r="O119" s="231"/>
      <c r="P119" s="231"/>
      <c r="Q119" s="231"/>
      <c r="R119" s="231"/>
      <c r="S119" s="231"/>
      <c r="T119" s="231"/>
      <c r="U119" s="231"/>
      <c r="V119" s="231"/>
      <c r="W119" s="231"/>
      <c r="X119" s="231"/>
      <c r="Y119" s="231"/>
      <c r="Z119" s="231"/>
      <c r="AA119" s="231"/>
      <c r="AB119" s="231"/>
      <c r="AC119" s="231"/>
      <c r="AD119" s="231"/>
      <c r="AE119" s="112"/>
    </row>
    <row r="120" spans="1:31" ht="36" customHeight="1">
      <c r="A120" s="48"/>
      <c r="B120" s="9"/>
      <c r="C120" s="319" t="s">
        <v>320</v>
      </c>
      <c r="D120" s="231"/>
      <c r="E120" s="231"/>
      <c r="F120" s="231"/>
      <c r="G120" s="231"/>
      <c r="H120" s="231"/>
      <c r="I120" s="231"/>
      <c r="J120" s="231"/>
      <c r="K120" s="231"/>
      <c r="L120" s="231"/>
      <c r="M120" s="231"/>
      <c r="N120" s="231"/>
      <c r="O120" s="231"/>
      <c r="P120" s="231"/>
      <c r="Q120" s="231"/>
      <c r="R120" s="231"/>
      <c r="S120" s="231"/>
      <c r="T120" s="231"/>
      <c r="U120" s="231"/>
      <c r="V120" s="231"/>
      <c r="W120" s="231"/>
      <c r="X120" s="231"/>
      <c r="Y120" s="231"/>
      <c r="Z120" s="231"/>
      <c r="AA120" s="231"/>
      <c r="AB120" s="231"/>
      <c r="AC120" s="231"/>
      <c r="AD120" s="231"/>
      <c r="AE120" s="112"/>
    </row>
    <row r="121" spans="1:31" ht="24" customHeight="1">
      <c r="A121" s="48"/>
      <c r="B121" s="9"/>
      <c r="C121" s="319" t="s">
        <v>321</v>
      </c>
      <c r="D121" s="231"/>
      <c r="E121" s="231"/>
      <c r="F121" s="231"/>
      <c r="G121" s="231"/>
      <c r="H121" s="231"/>
      <c r="I121" s="231"/>
      <c r="J121" s="231"/>
      <c r="K121" s="231"/>
      <c r="L121" s="231"/>
      <c r="M121" s="231"/>
      <c r="N121" s="231"/>
      <c r="O121" s="231"/>
      <c r="P121" s="231"/>
      <c r="Q121" s="231"/>
      <c r="R121" s="231"/>
      <c r="S121" s="231"/>
      <c r="T121" s="231"/>
      <c r="U121" s="231"/>
      <c r="V121" s="231"/>
      <c r="W121" s="231"/>
      <c r="X121" s="231"/>
      <c r="Y121" s="231"/>
      <c r="Z121" s="231"/>
      <c r="AA121" s="231"/>
      <c r="AB121" s="231"/>
      <c r="AC121" s="231"/>
      <c r="AD121" s="231"/>
      <c r="AE121" s="112"/>
    </row>
    <row r="122" spans="1:31" ht="24" customHeight="1">
      <c r="A122" s="48"/>
      <c r="B122" s="9"/>
      <c r="C122" s="319" t="s">
        <v>322</v>
      </c>
      <c r="D122" s="231"/>
      <c r="E122" s="231"/>
      <c r="F122" s="231"/>
      <c r="G122" s="231"/>
      <c r="H122" s="231"/>
      <c r="I122" s="231"/>
      <c r="J122" s="231"/>
      <c r="K122" s="231"/>
      <c r="L122" s="231"/>
      <c r="M122" s="231"/>
      <c r="N122" s="231"/>
      <c r="O122" s="231"/>
      <c r="P122" s="231"/>
      <c r="Q122" s="231"/>
      <c r="R122" s="231"/>
      <c r="S122" s="231"/>
      <c r="T122" s="231"/>
      <c r="U122" s="231"/>
      <c r="V122" s="231"/>
      <c r="W122" s="231"/>
      <c r="X122" s="231"/>
      <c r="Y122" s="231"/>
      <c r="Z122" s="231"/>
      <c r="AA122" s="231"/>
      <c r="AB122" s="231"/>
      <c r="AC122" s="231"/>
      <c r="AD122" s="231"/>
      <c r="AE122" s="112"/>
    </row>
    <row r="123" spans="1:31" ht="24" customHeight="1">
      <c r="A123" s="48"/>
      <c r="B123" s="9"/>
      <c r="C123" s="319" t="s">
        <v>323</v>
      </c>
      <c r="D123" s="231"/>
      <c r="E123" s="231"/>
      <c r="F123" s="231"/>
      <c r="G123" s="231"/>
      <c r="H123" s="231"/>
      <c r="I123" s="231"/>
      <c r="J123" s="231"/>
      <c r="K123" s="231"/>
      <c r="L123" s="231"/>
      <c r="M123" s="231"/>
      <c r="N123" s="231"/>
      <c r="O123" s="231"/>
      <c r="P123" s="231"/>
      <c r="Q123" s="231"/>
      <c r="R123" s="231"/>
      <c r="S123" s="231"/>
      <c r="T123" s="231"/>
      <c r="U123" s="231"/>
      <c r="V123" s="231"/>
      <c r="W123" s="231"/>
      <c r="X123" s="231"/>
      <c r="Y123" s="231"/>
      <c r="Z123" s="231"/>
      <c r="AA123" s="231"/>
      <c r="AB123" s="231"/>
      <c r="AC123" s="231"/>
      <c r="AD123" s="231"/>
      <c r="AE123" s="112"/>
    </row>
    <row r="124" spans="1:31" ht="24" customHeight="1">
      <c r="A124" s="102"/>
      <c r="B124" s="102"/>
      <c r="C124" s="319" t="s">
        <v>324</v>
      </c>
      <c r="D124" s="231"/>
      <c r="E124" s="231"/>
      <c r="F124" s="231"/>
      <c r="G124" s="231"/>
      <c r="H124" s="231"/>
      <c r="I124" s="231"/>
      <c r="J124" s="231"/>
      <c r="K124" s="231"/>
      <c r="L124" s="231"/>
      <c r="M124" s="231"/>
      <c r="N124" s="231"/>
      <c r="O124" s="231"/>
      <c r="P124" s="231"/>
      <c r="Q124" s="231"/>
      <c r="R124" s="231"/>
      <c r="S124" s="231"/>
      <c r="T124" s="231"/>
      <c r="U124" s="231"/>
      <c r="V124" s="231"/>
      <c r="W124" s="231"/>
      <c r="X124" s="231"/>
      <c r="Y124" s="231"/>
      <c r="Z124" s="231"/>
      <c r="AA124" s="231"/>
      <c r="AB124" s="231"/>
      <c r="AC124" s="231"/>
      <c r="AD124" s="231"/>
      <c r="AE124" s="73"/>
    </row>
    <row r="125" spans="1:31" ht="24" customHeight="1">
      <c r="A125" s="102"/>
      <c r="B125" s="102"/>
      <c r="C125" s="319" t="s">
        <v>325</v>
      </c>
      <c r="D125" s="231"/>
      <c r="E125" s="231"/>
      <c r="F125" s="231"/>
      <c r="G125" s="231"/>
      <c r="H125" s="231"/>
      <c r="I125" s="231"/>
      <c r="J125" s="231"/>
      <c r="K125" s="231"/>
      <c r="L125" s="231"/>
      <c r="M125" s="231"/>
      <c r="N125" s="231"/>
      <c r="O125" s="231"/>
      <c r="P125" s="231"/>
      <c r="Q125" s="231"/>
      <c r="R125" s="231"/>
      <c r="S125" s="231"/>
      <c r="T125" s="231"/>
      <c r="U125" s="231"/>
      <c r="V125" s="231"/>
      <c r="W125" s="231"/>
      <c r="X125" s="231"/>
      <c r="Y125" s="231"/>
      <c r="Z125" s="231"/>
      <c r="AA125" s="231"/>
      <c r="AB125" s="231"/>
      <c r="AC125" s="231"/>
      <c r="AD125" s="231"/>
      <c r="AE125" s="73"/>
    </row>
    <row r="126" spans="1:31" ht="36" customHeight="1">
      <c r="A126" s="92"/>
      <c r="C126" s="319" t="s">
        <v>326</v>
      </c>
      <c r="D126" s="231"/>
      <c r="E126" s="231"/>
      <c r="F126" s="231"/>
      <c r="G126" s="231"/>
      <c r="H126" s="231"/>
      <c r="I126" s="231"/>
      <c r="J126" s="231"/>
      <c r="K126" s="231"/>
      <c r="L126" s="231"/>
      <c r="M126" s="231"/>
      <c r="N126" s="231"/>
      <c r="O126" s="231"/>
      <c r="P126" s="231"/>
      <c r="Q126" s="231"/>
      <c r="R126" s="231"/>
      <c r="S126" s="231"/>
      <c r="T126" s="231"/>
      <c r="U126" s="231"/>
      <c r="V126" s="231"/>
      <c r="W126" s="231"/>
      <c r="X126" s="231"/>
      <c r="Y126" s="231"/>
      <c r="Z126" s="231"/>
      <c r="AA126" s="231"/>
      <c r="AB126" s="231"/>
      <c r="AC126" s="231"/>
      <c r="AD126" s="231"/>
      <c r="AE126" s="112"/>
    </row>
    <row r="127" spans="1:31" ht="36" customHeight="1">
      <c r="A127" s="48"/>
      <c r="B127" s="9"/>
      <c r="C127" s="319" t="s">
        <v>327</v>
      </c>
      <c r="D127" s="231"/>
      <c r="E127" s="231"/>
      <c r="F127" s="231"/>
      <c r="G127" s="231"/>
      <c r="H127" s="231"/>
      <c r="I127" s="231"/>
      <c r="J127" s="231"/>
      <c r="K127" s="231"/>
      <c r="L127" s="231"/>
      <c r="M127" s="231"/>
      <c r="N127" s="231"/>
      <c r="O127" s="231"/>
      <c r="P127" s="231"/>
      <c r="Q127" s="231"/>
      <c r="R127" s="231"/>
      <c r="S127" s="231"/>
      <c r="T127" s="231"/>
      <c r="U127" s="231"/>
      <c r="V127" s="231"/>
      <c r="W127" s="231"/>
      <c r="X127" s="231"/>
      <c r="Y127" s="231"/>
      <c r="Z127" s="231"/>
      <c r="AA127" s="231"/>
      <c r="AB127" s="231"/>
      <c r="AC127" s="231"/>
      <c r="AD127" s="231"/>
      <c r="AE127" s="112"/>
    </row>
    <row r="128" spans="1:31" ht="24" customHeight="1">
      <c r="A128" s="48"/>
      <c r="B128" s="9"/>
      <c r="C128" s="319" t="s">
        <v>328</v>
      </c>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112"/>
    </row>
    <row r="129" spans="1:35" ht="1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spans="1:35" ht="15" customHeight="1">
      <c r="A130" s="48"/>
      <c r="B130" s="9"/>
      <c r="C130" s="316" t="s">
        <v>329</v>
      </c>
      <c r="D130" s="262"/>
      <c r="E130" s="262"/>
      <c r="F130" s="262"/>
      <c r="G130" s="262"/>
      <c r="H130" s="263"/>
      <c r="I130" s="248" t="s">
        <v>330</v>
      </c>
      <c r="J130" s="249"/>
      <c r="K130" s="249"/>
      <c r="L130" s="249"/>
      <c r="M130" s="249"/>
      <c r="N130" s="249"/>
      <c r="O130" s="249"/>
      <c r="P130" s="249"/>
      <c r="Q130" s="249"/>
      <c r="R130" s="249"/>
      <c r="S130" s="249"/>
      <c r="T130" s="249"/>
      <c r="U130" s="249"/>
      <c r="V130" s="249"/>
      <c r="W130" s="249"/>
      <c r="X130" s="249"/>
      <c r="Y130" s="249"/>
      <c r="Z130" s="249"/>
      <c r="AA130" s="249"/>
      <c r="AB130" s="249"/>
      <c r="AC130" s="249"/>
      <c r="AD130" s="250"/>
      <c r="AE130" s="112"/>
    </row>
    <row r="131" spans="1:35" ht="24" customHeight="1">
      <c r="A131" s="48"/>
      <c r="B131" s="9"/>
      <c r="C131" s="264"/>
      <c r="D131" s="231"/>
      <c r="E131" s="231"/>
      <c r="F131" s="231"/>
      <c r="G131" s="231"/>
      <c r="H131" s="265"/>
      <c r="I131" s="343" t="s">
        <v>331</v>
      </c>
      <c r="J131" s="263"/>
      <c r="K131" s="345" t="s">
        <v>332</v>
      </c>
      <c r="L131" s="263"/>
      <c r="M131" s="343" t="s">
        <v>333</v>
      </c>
      <c r="N131" s="263"/>
      <c r="O131" s="251" t="s">
        <v>334</v>
      </c>
      <c r="P131" s="249"/>
      <c r="Q131" s="249"/>
      <c r="R131" s="250"/>
      <c r="S131" s="343" t="s">
        <v>335</v>
      </c>
      <c r="T131" s="263"/>
      <c r="U131" s="343" t="s">
        <v>336</v>
      </c>
      <c r="V131" s="263"/>
      <c r="W131" s="343" t="s">
        <v>337</v>
      </c>
      <c r="X131" s="263"/>
      <c r="Y131" s="343" t="s">
        <v>338</v>
      </c>
      <c r="Z131" s="263"/>
      <c r="AA131" s="320" t="s">
        <v>339</v>
      </c>
      <c r="AB131" s="263"/>
      <c r="AC131" s="343" t="s">
        <v>340</v>
      </c>
      <c r="AD131" s="263"/>
      <c r="AE131" s="112"/>
      <c r="AG131">
        <f>COUNTBLANK(D133:AD133)</f>
        <v>27</v>
      </c>
    </row>
    <row r="132" spans="1:35" ht="144" customHeight="1">
      <c r="A132" s="48"/>
      <c r="B132" s="9"/>
      <c r="C132" s="266"/>
      <c r="D132" s="252"/>
      <c r="E132" s="252"/>
      <c r="F132" s="252"/>
      <c r="G132" s="252"/>
      <c r="H132" s="267"/>
      <c r="I132" s="266"/>
      <c r="J132" s="267"/>
      <c r="K132" s="266"/>
      <c r="L132" s="267"/>
      <c r="M132" s="266"/>
      <c r="N132" s="267"/>
      <c r="O132" s="343" t="s">
        <v>341</v>
      </c>
      <c r="P132" s="250"/>
      <c r="Q132" s="343" t="s">
        <v>342</v>
      </c>
      <c r="R132" s="250"/>
      <c r="S132" s="266"/>
      <c r="T132" s="267"/>
      <c r="U132" s="266"/>
      <c r="V132" s="267"/>
      <c r="W132" s="266"/>
      <c r="X132" s="267"/>
      <c r="Y132" s="266"/>
      <c r="Z132" s="267"/>
      <c r="AA132" s="266"/>
      <c r="AB132" s="267"/>
      <c r="AC132" s="266"/>
      <c r="AD132" s="267"/>
      <c r="AE132" s="112"/>
      <c r="AG132" t="s">
        <v>282</v>
      </c>
      <c r="AH132" t="s">
        <v>283</v>
      </c>
      <c r="AI132" t="s">
        <v>343</v>
      </c>
    </row>
    <row r="133" spans="1:35" ht="15" customHeight="1">
      <c r="A133" s="48"/>
      <c r="B133" s="9"/>
      <c r="C133" s="114" t="s">
        <v>209</v>
      </c>
      <c r="D133" s="336"/>
      <c r="E133" s="249"/>
      <c r="F133" s="249"/>
      <c r="G133" s="249"/>
      <c r="H133" s="250"/>
      <c r="I133" s="317"/>
      <c r="J133" s="250"/>
      <c r="K133" s="317"/>
      <c r="L133" s="250"/>
      <c r="M133" s="317"/>
      <c r="N133" s="250"/>
      <c r="O133" s="317"/>
      <c r="P133" s="250"/>
      <c r="Q133" s="317"/>
      <c r="R133" s="250"/>
      <c r="S133" s="317"/>
      <c r="T133" s="250"/>
      <c r="U133" s="317"/>
      <c r="V133" s="250"/>
      <c r="W133" s="317"/>
      <c r="X133" s="250"/>
      <c r="Y133" s="317"/>
      <c r="Z133" s="250"/>
      <c r="AA133" s="317"/>
      <c r="AB133" s="250"/>
      <c r="AC133" s="317"/>
      <c r="AD133" s="250"/>
      <c r="AE133" s="112"/>
      <c r="AG133">
        <f>IF(AND(COUNTBLANK(D133:AD133)&lt;&gt;15,COUNTBLANK(D133:AD133)&lt;&gt;27),1,0)</f>
        <v>0</v>
      </c>
      <c r="AH133">
        <f>IF(COUNTIF(D133:AD133,"NS"),1,0)</f>
        <v>0</v>
      </c>
      <c r="AI133">
        <f>IF(M133="NS",0,LEN(M133)-LEN(INT(M133))-1)</f>
        <v>-2</v>
      </c>
    </row>
    <row r="134" spans="1:35" ht="1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G134">
        <f>SUM(AG133:AG133)</f>
        <v>0</v>
      </c>
      <c r="AH134" s="198">
        <f>SUM(AH133:AH133)</f>
        <v>0</v>
      </c>
    </row>
    <row r="135" spans="1:35" ht="45" customHeight="1">
      <c r="A135" s="48"/>
      <c r="B135" s="62"/>
      <c r="C135" s="347" t="s">
        <v>344</v>
      </c>
      <c r="D135" s="231"/>
      <c r="E135" s="265"/>
      <c r="F135" s="261"/>
      <c r="G135" s="249"/>
      <c r="H135" s="249"/>
      <c r="I135" s="249"/>
      <c r="J135" s="249"/>
      <c r="K135" s="249"/>
      <c r="L135" s="249"/>
      <c r="M135" s="249"/>
      <c r="N135" s="249"/>
      <c r="O135" s="249"/>
      <c r="P135" s="249"/>
      <c r="Q135" s="249"/>
      <c r="R135" s="249"/>
      <c r="S135" s="249"/>
      <c r="T135" s="249"/>
      <c r="U135" s="249"/>
      <c r="V135" s="249"/>
      <c r="W135" s="249"/>
      <c r="X135" s="249"/>
      <c r="Y135" s="249"/>
      <c r="Z135" s="249"/>
      <c r="AA135" s="249"/>
      <c r="AB135" s="249"/>
      <c r="AC135" s="249"/>
      <c r="AD135" s="250"/>
      <c r="AE135" s="112"/>
    </row>
    <row r="136" spans="1:35" ht="15" customHeight="1">
      <c r="A136" s="1"/>
      <c r="B136" s="199" t="str">
        <f>IF(AND(AC133=5,F135=""),"Alerta: Debido a que registró el código 5 en el apartado Forma de designación, debe anotar el nombre de dicha forma de designación.","")</f>
        <v/>
      </c>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1:35" ht="23.25" customHeight="1">
      <c r="A137" s="48"/>
      <c r="B137" s="9"/>
      <c r="C137" s="248" t="s">
        <v>345</v>
      </c>
      <c r="D137" s="249"/>
      <c r="E137" s="249"/>
      <c r="F137" s="249"/>
      <c r="G137" s="249"/>
      <c r="H137" s="249"/>
      <c r="I137" s="249"/>
      <c r="J137" s="250"/>
      <c r="K137" s="9"/>
      <c r="L137" s="316" t="s">
        <v>346</v>
      </c>
      <c r="M137" s="249"/>
      <c r="N137" s="249"/>
      <c r="O137" s="249"/>
      <c r="P137" s="249"/>
      <c r="Q137" s="249"/>
      <c r="R137" s="249"/>
      <c r="S137" s="249"/>
      <c r="T137" s="249"/>
      <c r="U137" s="250"/>
      <c r="V137" s="9"/>
      <c r="W137" s="248" t="s">
        <v>347</v>
      </c>
      <c r="X137" s="249"/>
      <c r="Y137" s="249"/>
      <c r="Z137" s="249"/>
      <c r="AA137" s="249"/>
      <c r="AB137" s="249"/>
      <c r="AC137" s="249"/>
      <c r="AD137" s="250"/>
      <c r="AE137" s="112"/>
    </row>
    <row r="138" spans="1:35" ht="60" customHeight="1">
      <c r="A138" s="48"/>
      <c r="B138" s="9"/>
      <c r="C138" s="43" t="s">
        <v>209</v>
      </c>
      <c r="D138" s="322" t="s">
        <v>348</v>
      </c>
      <c r="E138" s="249"/>
      <c r="F138" s="249"/>
      <c r="G138" s="249"/>
      <c r="H138" s="249"/>
      <c r="I138" s="249"/>
      <c r="J138" s="250"/>
      <c r="K138" s="9"/>
      <c r="L138" s="110" t="s">
        <v>209</v>
      </c>
      <c r="M138" s="321" t="s">
        <v>349</v>
      </c>
      <c r="N138" s="249"/>
      <c r="O138" s="249"/>
      <c r="P138" s="249"/>
      <c r="Q138" s="249"/>
      <c r="R138" s="249"/>
      <c r="S138" s="249"/>
      <c r="T138" s="249"/>
      <c r="U138" s="250"/>
      <c r="V138" s="9"/>
      <c r="W138" s="43" t="s">
        <v>209</v>
      </c>
      <c r="X138" s="322" t="s">
        <v>350</v>
      </c>
      <c r="Y138" s="249"/>
      <c r="Z138" s="249"/>
      <c r="AA138" s="249"/>
      <c r="AB138" s="249"/>
      <c r="AC138" s="249"/>
      <c r="AD138" s="250"/>
      <c r="AE138" s="112"/>
    </row>
    <row r="139" spans="1:35" ht="15" customHeight="1">
      <c r="A139" s="48"/>
      <c r="B139" s="9"/>
      <c r="C139" s="43" t="s">
        <v>210</v>
      </c>
      <c r="D139" s="322" t="s">
        <v>351</v>
      </c>
      <c r="E139" s="249"/>
      <c r="F139" s="249"/>
      <c r="G139" s="249"/>
      <c r="H139" s="249"/>
      <c r="I139" s="249"/>
      <c r="J139" s="250"/>
      <c r="K139" s="9"/>
      <c r="L139" s="110" t="s">
        <v>210</v>
      </c>
      <c r="M139" s="321" t="s">
        <v>352</v>
      </c>
      <c r="N139" s="249"/>
      <c r="O139" s="249"/>
      <c r="P139" s="249"/>
      <c r="Q139" s="249"/>
      <c r="R139" s="249"/>
      <c r="S139" s="249"/>
      <c r="T139" s="249"/>
      <c r="U139" s="250"/>
      <c r="V139" s="9"/>
      <c r="W139" s="43" t="s">
        <v>210</v>
      </c>
      <c r="X139" s="322" t="s">
        <v>353</v>
      </c>
      <c r="Y139" s="249"/>
      <c r="Z139" s="249"/>
      <c r="AA139" s="249"/>
      <c r="AB139" s="249"/>
      <c r="AC139" s="249"/>
      <c r="AD139" s="250"/>
      <c r="AE139" s="112"/>
    </row>
    <row r="140" spans="1:35" ht="24" customHeight="1">
      <c r="A140" s="48"/>
      <c r="B140" s="9"/>
      <c r="C140" s="43" t="s">
        <v>221</v>
      </c>
      <c r="D140" s="322" t="s">
        <v>354</v>
      </c>
      <c r="E140" s="249"/>
      <c r="F140" s="249"/>
      <c r="G140" s="249"/>
      <c r="H140" s="249"/>
      <c r="I140" s="249"/>
      <c r="J140" s="250"/>
      <c r="K140" s="9"/>
      <c r="L140" s="110" t="s">
        <v>212</v>
      </c>
      <c r="M140" s="321" t="s">
        <v>355</v>
      </c>
      <c r="N140" s="249"/>
      <c r="O140" s="249"/>
      <c r="P140" s="249"/>
      <c r="Q140" s="249"/>
      <c r="R140" s="249"/>
      <c r="S140" s="249"/>
      <c r="T140" s="249"/>
      <c r="U140" s="250"/>
      <c r="V140" s="9"/>
      <c r="W140" s="43" t="s">
        <v>212</v>
      </c>
      <c r="X140" s="322" t="s">
        <v>356</v>
      </c>
      <c r="Y140" s="249"/>
      <c r="Z140" s="249"/>
      <c r="AA140" s="249"/>
      <c r="AB140" s="249"/>
      <c r="AC140" s="249"/>
      <c r="AD140" s="250"/>
      <c r="AE140" s="112"/>
    </row>
    <row r="141" spans="1:35" ht="24" customHeight="1">
      <c r="A141" s="48"/>
      <c r="B141" s="9"/>
      <c r="C141" s="43" t="s">
        <v>223</v>
      </c>
      <c r="D141" s="322" t="s">
        <v>357</v>
      </c>
      <c r="E141" s="249"/>
      <c r="F141" s="249"/>
      <c r="G141" s="249"/>
      <c r="H141" s="249"/>
      <c r="I141" s="249"/>
      <c r="J141" s="250"/>
      <c r="K141" s="9"/>
      <c r="L141" s="110" t="s">
        <v>214</v>
      </c>
      <c r="M141" s="322" t="s">
        <v>358</v>
      </c>
      <c r="N141" s="249"/>
      <c r="O141" s="249"/>
      <c r="P141" s="249"/>
      <c r="Q141" s="249"/>
      <c r="R141" s="249"/>
      <c r="S141" s="249"/>
      <c r="T141" s="249"/>
      <c r="U141" s="250"/>
      <c r="V141" s="9"/>
      <c r="W141" s="43" t="s">
        <v>214</v>
      </c>
      <c r="X141" s="322" t="s">
        <v>359</v>
      </c>
      <c r="Y141" s="249"/>
      <c r="Z141" s="249"/>
      <c r="AA141" s="249"/>
      <c r="AB141" s="249"/>
      <c r="AC141" s="249"/>
      <c r="AD141" s="250"/>
      <c r="AE141" s="112"/>
    </row>
    <row r="142" spans="1:35" ht="48" customHeight="1">
      <c r="A142" s="48"/>
      <c r="B142" s="9"/>
      <c r="C142" s="102"/>
      <c r="D142" s="102"/>
      <c r="E142" s="102"/>
      <c r="F142" s="102"/>
      <c r="G142" s="102"/>
      <c r="H142" s="102"/>
      <c r="I142" s="102"/>
      <c r="J142" s="102"/>
      <c r="K142" s="9"/>
      <c r="L142" s="110" t="s">
        <v>215</v>
      </c>
      <c r="M142" s="322" t="s">
        <v>360</v>
      </c>
      <c r="N142" s="249"/>
      <c r="O142" s="249"/>
      <c r="P142" s="249"/>
      <c r="Q142" s="249"/>
      <c r="R142" s="249"/>
      <c r="S142" s="249"/>
      <c r="T142" s="249"/>
      <c r="U142" s="250"/>
      <c r="V142" s="9"/>
      <c r="W142" s="43" t="s">
        <v>215</v>
      </c>
      <c r="X142" s="322" t="s">
        <v>361</v>
      </c>
      <c r="Y142" s="249"/>
      <c r="Z142" s="249"/>
      <c r="AA142" s="249"/>
      <c r="AB142" s="249"/>
      <c r="AC142" s="249"/>
      <c r="AD142" s="250"/>
      <c r="AE142" s="112"/>
    </row>
    <row r="143" spans="1:35" ht="48" customHeight="1">
      <c r="A143" s="48"/>
      <c r="B143" s="9"/>
      <c r="C143" s="248" t="s">
        <v>362</v>
      </c>
      <c r="D143" s="249"/>
      <c r="E143" s="249"/>
      <c r="F143" s="249"/>
      <c r="G143" s="249"/>
      <c r="H143" s="249"/>
      <c r="I143" s="249"/>
      <c r="J143" s="250"/>
      <c r="K143" s="9"/>
      <c r="L143" s="110" t="s">
        <v>217</v>
      </c>
      <c r="M143" s="322" t="s">
        <v>363</v>
      </c>
      <c r="N143" s="249"/>
      <c r="O143" s="249"/>
      <c r="P143" s="249"/>
      <c r="Q143" s="249"/>
      <c r="R143" s="249"/>
      <c r="S143" s="249"/>
      <c r="T143" s="249"/>
      <c r="U143" s="250"/>
      <c r="V143" s="9"/>
      <c r="W143" s="43" t="s">
        <v>217</v>
      </c>
      <c r="X143" s="322" t="s">
        <v>364</v>
      </c>
      <c r="Y143" s="249"/>
      <c r="Z143" s="249"/>
      <c r="AA143" s="249"/>
      <c r="AB143" s="249"/>
      <c r="AC143" s="249"/>
      <c r="AD143" s="250"/>
      <c r="AE143" s="112"/>
    </row>
    <row r="144" spans="1:35" ht="48" customHeight="1">
      <c r="A144" s="48"/>
      <c r="B144" s="9"/>
      <c r="C144" s="43" t="s">
        <v>209</v>
      </c>
      <c r="D144" s="322" t="s">
        <v>365</v>
      </c>
      <c r="E144" s="249"/>
      <c r="F144" s="249"/>
      <c r="G144" s="249"/>
      <c r="H144" s="249"/>
      <c r="I144" s="249"/>
      <c r="J144" s="250"/>
      <c r="K144" s="9"/>
      <c r="L144" s="110" t="s">
        <v>219</v>
      </c>
      <c r="M144" s="321" t="s">
        <v>366</v>
      </c>
      <c r="N144" s="249"/>
      <c r="O144" s="249"/>
      <c r="P144" s="249"/>
      <c r="Q144" s="249"/>
      <c r="R144" s="249"/>
      <c r="S144" s="249"/>
      <c r="T144" s="249"/>
      <c r="U144" s="250"/>
      <c r="V144" s="9"/>
      <c r="W144" s="43" t="s">
        <v>219</v>
      </c>
      <c r="X144" s="322" t="s">
        <v>367</v>
      </c>
      <c r="Y144" s="249"/>
      <c r="Z144" s="249"/>
      <c r="AA144" s="249"/>
      <c r="AB144" s="249"/>
      <c r="AC144" s="249"/>
      <c r="AD144" s="250"/>
      <c r="AE144" s="112"/>
    </row>
    <row r="145" spans="1:31" ht="48" customHeight="1">
      <c r="A145" s="48"/>
      <c r="B145" s="9"/>
      <c r="C145" s="115" t="s">
        <v>210</v>
      </c>
      <c r="D145" s="321" t="s">
        <v>368</v>
      </c>
      <c r="E145" s="249"/>
      <c r="F145" s="249"/>
      <c r="G145" s="249"/>
      <c r="H145" s="249"/>
      <c r="I145" s="249"/>
      <c r="J145" s="250"/>
      <c r="K145" s="9"/>
      <c r="L145" s="110" t="s">
        <v>221</v>
      </c>
      <c r="M145" s="321" t="s">
        <v>369</v>
      </c>
      <c r="N145" s="249"/>
      <c r="O145" s="249"/>
      <c r="P145" s="249"/>
      <c r="Q145" s="249"/>
      <c r="R145" s="249"/>
      <c r="S145" s="249"/>
      <c r="T145" s="249"/>
      <c r="U145" s="250"/>
      <c r="V145" s="9"/>
      <c r="W145" s="43" t="s">
        <v>221</v>
      </c>
      <c r="X145" s="322" t="s">
        <v>370</v>
      </c>
      <c r="Y145" s="249"/>
      <c r="Z145" s="249"/>
      <c r="AA145" s="249"/>
      <c r="AB145" s="249"/>
      <c r="AC145" s="249"/>
      <c r="AD145" s="250"/>
      <c r="AE145" s="112"/>
    </row>
    <row r="146" spans="1:31" ht="36" customHeight="1">
      <c r="A146" s="48"/>
      <c r="B146" s="9"/>
      <c r="C146" s="43" t="s">
        <v>212</v>
      </c>
      <c r="D146" s="322" t="s">
        <v>371</v>
      </c>
      <c r="E146" s="249"/>
      <c r="F146" s="249"/>
      <c r="G146" s="249"/>
      <c r="H146" s="249"/>
      <c r="I146" s="249"/>
      <c r="J146" s="250"/>
      <c r="K146" s="9"/>
      <c r="L146" s="110" t="s">
        <v>223</v>
      </c>
      <c r="M146" s="321" t="s">
        <v>372</v>
      </c>
      <c r="N146" s="249"/>
      <c r="O146" s="249"/>
      <c r="P146" s="249"/>
      <c r="Q146" s="249"/>
      <c r="R146" s="249"/>
      <c r="S146" s="249"/>
      <c r="T146" s="249"/>
      <c r="U146" s="250"/>
      <c r="V146" s="9"/>
      <c r="W146" s="43" t="s">
        <v>223</v>
      </c>
      <c r="X146" s="322" t="s">
        <v>373</v>
      </c>
      <c r="Y146" s="249"/>
      <c r="Z146" s="249"/>
      <c r="AA146" s="249"/>
      <c r="AB146" s="249"/>
      <c r="AC146" s="249"/>
      <c r="AD146" s="250"/>
      <c r="AE146" s="112"/>
    </row>
    <row r="147" spans="1:31" ht="36" customHeight="1">
      <c r="A147" s="48"/>
      <c r="B147" s="9"/>
      <c r="C147" s="43" t="s">
        <v>214</v>
      </c>
      <c r="D147" s="322" t="s">
        <v>374</v>
      </c>
      <c r="E147" s="249"/>
      <c r="F147" s="249"/>
      <c r="G147" s="249"/>
      <c r="H147" s="249"/>
      <c r="I147" s="249"/>
      <c r="J147" s="250"/>
      <c r="K147" s="9"/>
      <c r="L147" s="110" t="s">
        <v>225</v>
      </c>
      <c r="M147" s="321" t="s">
        <v>375</v>
      </c>
      <c r="N147" s="249"/>
      <c r="O147" s="249"/>
      <c r="P147" s="249"/>
      <c r="Q147" s="249"/>
      <c r="R147" s="249"/>
      <c r="S147" s="249"/>
      <c r="T147" s="249"/>
      <c r="U147" s="250"/>
      <c r="V147" s="9"/>
      <c r="W147" s="43" t="s">
        <v>225</v>
      </c>
      <c r="X147" s="322" t="s">
        <v>376</v>
      </c>
      <c r="Y147" s="249"/>
      <c r="Z147" s="249"/>
      <c r="AA147" s="249"/>
      <c r="AB147" s="249"/>
      <c r="AC147" s="249"/>
      <c r="AD147" s="250"/>
      <c r="AE147" s="112"/>
    </row>
    <row r="148" spans="1:31" ht="36" customHeight="1">
      <c r="A148" s="48"/>
      <c r="B148" s="9"/>
      <c r="C148" s="43" t="s">
        <v>215</v>
      </c>
      <c r="D148" s="321" t="s">
        <v>377</v>
      </c>
      <c r="E148" s="249"/>
      <c r="F148" s="249"/>
      <c r="G148" s="249"/>
      <c r="H148" s="249"/>
      <c r="I148" s="249"/>
      <c r="J148" s="250"/>
      <c r="K148" s="9"/>
      <c r="L148" s="110" t="s">
        <v>227</v>
      </c>
      <c r="M148" s="322" t="s">
        <v>378</v>
      </c>
      <c r="N148" s="249"/>
      <c r="O148" s="249"/>
      <c r="P148" s="249"/>
      <c r="Q148" s="249"/>
      <c r="R148" s="249"/>
      <c r="S148" s="249"/>
      <c r="T148" s="249"/>
      <c r="U148" s="250"/>
      <c r="V148" s="9"/>
      <c r="W148" s="43" t="s">
        <v>227</v>
      </c>
      <c r="X148" s="322" t="s">
        <v>379</v>
      </c>
      <c r="Y148" s="249"/>
      <c r="Z148" s="249"/>
      <c r="AA148" s="249"/>
      <c r="AB148" s="249"/>
      <c r="AC148" s="249"/>
      <c r="AD148" s="250"/>
      <c r="AE148" s="112"/>
    </row>
    <row r="149" spans="1:31" ht="36" customHeight="1">
      <c r="A149" s="48"/>
      <c r="B149" s="9"/>
      <c r="C149" s="43" t="s">
        <v>217</v>
      </c>
      <c r="D149" s="322" t="s">
        <v>380</v>
      </c>
      <c r="E149" s="249"/>
      <c r="F149" s="249"/>
      <c r="G149" s="249"/>
      <c r="H149" s="249"/>
      <c r="I149" s="249"/>
      <c r="J149" s="250"/>
      <c r="K149" s="9"/>
      <c r="L149" s="110" t="s">
        <v>228</v>
      </c>
      <c r="M149" s="322" t="s">
        <v>381</v>
      </c>
      <c r="N149" s="249"/>
      <c r="O149" s="249"/>
      <c r="P149" s="249"/>
      <c r="Q149" s="249"/>
      <c r="R149" s="249"/>
      <c r="S149" s="249"/>
      <c r="T149" s="249"/>
      <c r="U149" s="250"/>
      <c r="V149" s="9"/>
      <c r="W149" s="43" t="s">
        <v>228</v>
      </c>
      <c r="X149" s="322" t="s">
        <v>382</v>
      </c>
      <c r="Y149" s="249"/>
      <c r="Z149" s="249"/>
      <c r="AA149" s="249"/>
      <c r="AB149" s="249"/>
      <c r="AC149" s="249"/>
      <c r="AD149" s="250"/>
      <c r="AE149" s="112"/>
    </row>
    <row r="150" spans="1:31" ht="15" customHeight="1">
      <c r="A150" s="48"/>
      <c r="B150" s="9"/>
      <c r="C150" s="43" t="s">
        <v>219</v>
      </c>
      <c r="D150" s="322" t="s">
        <v>383</v>
      </c>
      <c r="E150" s="249"/>
      <c r="F150" s="249"/>
      <c r="G150" s="249"/>
      <c r="H150" s="249"/>
      <c r="I150" s="249"/>
      <c r="J150" s="250"/>
      <c r="K150" s="9"/>
      <c r="L150" s="110" t="s">
        <v>229</v>
      </c>
      <c r="M150" s="321" t="s">
        <v>384</v>
      </c>
      <c r="N150" s="249"/>
      <c r="O150" s="249"/>
      <c r="P150" s="249"/>
      <c r="Q150" s="249"/>
      <c r="R150" s="249"/>
      <c r="S150" s="249"/>
      <c r="T150" s="249"/>
      <c r="U150" s="250"/>
      <c r="V150" s="9"/>
      <c r="W150" s="43" t="s">
        <v>229</v>
      </c>
      <c r="X150" s="322" t="s">
        <v>385</v>
      </c>
      <c r="Y150" s="249"/>
      <c r="Z150" s="249"/>
      <c r="AA150" s="249"/>
      <c r="AB150" s="249"/>
      <c r="AC150" s="249"/>
      <c r="AD150" s="250"/>
      <c r="AE150" s="112"/>
    </row>
    <row r="151" spans="1:31" ht="15" customHeight="1">
      <c r="A151" s="48"/>
      <c r="B151" s="9"/>
      <c r="C151" s="43" t="s">
        <v>221</v>
      </c>
      <c r="D151" s="322" t="s">
        <v>386</v>
      </c>
      <c r="E151" s="249"/>
      <c r="F151" s="249"/>
      <c r="G151" s="249"/>
      <c r="H151" s="249"/>
      <c r="I151" s="249"/>
      <c r="J151" s="250"/>
      <c r="K151" s="9"/>
      <c r="L151" s="110" t="s">
        <v>230</v>
      </c>
      <c r="M151" s="321" t="s">
        <v>387</v>
      </c>
      <c r="N151" s="249"/>
      <c r="O151" s="249"/>
      <c r="P151" s="249"/>
      <c r="Q151" s="249"/>
      <c r="R151" s="249"/>
      <c r="S151" s="249"/>
      <c r="T151" s="249"/>
      <c r="U151" s="250"/>
      <c r="V151" s="9"/>
      <c r="W151" s="43" t="s">
        <v>230</v>
      </c>
      <c r="X151" s="321" t="s">
        <v>388</v>
      </c>
      <c r="Y151" s="249"/>
      <c r="Z151" s="249"/>
      <c r="AA151" s="249"/>
      <c r="AB151" s="249"/>
      <c r="AC151" s="249"/>
      <c r="AD151" s="250"/>
      <c r="AE151" s="112"/>
    </row>
    <row r="152" spans="1:31" ht="15" customHeight="1">
      <c r="A152" s="48"/>
      <c r="B152" s="9"/>
      <c r="C152" s="43" t="s">
        <v>223</v>
      </c>
      <c r="D152" s="322" t="s">
        <v>357</v>
      </c>
      <c r="E152" s="249"/>
      <c r="F152" s="249"/>
      <c r="G152" s="249"/>
      <c r="H152" s="249"/>
      <c r="I152" s="249"/>
      <c r="J152" s="250"/>
      <c r="K152" s="9"/>
      <c r="L152" s="110" t="s">
        <v>231</v>
      </c>
      <c r="M152" s="321" t="s">
        <v>389</v>
      </c>
      <c r="N152" s="249"/>
      <c r="O152" s="249"/>
      <c r="P152" s="249"/>
      <c r="Q152" s="249"/>
      <c r="R152" s="249"/>
      <c r="S152" s="249"/>
      <c r="T152" s="249"/>
      <c r="U152" s="250"/>
      <c r="V152" s="9"/>
      <c r="W152" s="43" t="s">
        <v>231</v>
      </c>
      <c r="X152" s="322" t="s">
        <v>390</v>
      </c>
      <c r="Y152" s="249"/>
      <c r="Z152" s="249"/>
      <c r="AA152" s="249"/>
      <c r="AB152" s="249"/>
      <c r="AC152" s="249"/>
      <c r="AD152" s="250"/>
      <c r="AE152" s="112"/>
    </row>
    <row r="153" spans="1:31" ht="15" customHeight="1">
      <c r="A153" s="48"/>
      <c r="B153" s="9"/>
      <c r="C153" s="102"/>
      <c r="D153" s="102"/>
      <c r="E153" s="102"/>
      <c r="F153" s="102"/>
      <c r="G153" s="102"/>
      <c r="H153" s="102"/>
      <c r="I153" s="102"/>
      <c r="J153" s="102"/>
      <c r="K153" s="9"/>
      <c r="L153" s="110" t="s">
        <v>232</v>
      </c>
      <c r="M153" s="321" t="s">
        <v>391</v>
      </c>
      <c r="N153" s="249"/>
      <c r="O153" s="249"/>
      <c r="P153" s="249"/>
      <c r="Q153" s="249"/>
      <c r="R153" s="249"/>
      <c r="S153" s="249"/>
      <c r="T153" s="249"/>
      <c r="U153" s="250"/>
      <c r="V153" s="9"/>
      <c r="W153" s="43" t="s">
        <v>232</v>
      </c>
      <c r="X153" s="322" t="s">
        <v>392</v>
      </c>
      <c r="Y153" s="249"/>
      <c r="Z153" s="249"/>
      <c r="AA153" s="249"/>
      <c r="AB153" s="249"/>
      <c r="AC153" s="249"/>
      <c r="AD153" s="250"/>
      <c r="AE153" s="112"/>
    </row>
    <row r="154" spans="1:31" ht="24" customHeight="1">
      <c r="A154" s="48"/>
      <c r="B154" s="9"/>
      <c r="C154" s="248" t="s">
        <v>393</v>
      </c>
      <c r="D154" s="249"/>
      <c r="E154" s="249"/>
      <c r="F154" s="249"/>
      <c r="G154" s="249"/>
      <c r="H154" s="249"/>
      <c r="I154" s="249"/>
      <c r="J154" s="250"/>
      <c r="K154" s="9"/>
      <c r="L154" s="110" t="s">
        <v>394</v>
      </c>
      <c r="M154" s="321" t="s">
        <v>357</v>
      </c>
      <c r="N154" s="249"/>
      <c r="O154" s="249"/>
      <c r="P154" s="249"/>
      <c r="Q154" s="249"/>
      <c r="R154" s="249"/>
      <c r="S154" s="249"/>
      <c r="T154" s="249"/>
      <c r="U154" s="250"/>
      <c r="V154" s="9"/>
      <c r="W154" s="43" t="s">
        <v>233</v>
      </c>
      <c r="X154" s="322" t="s">
        <v>395</v>
      </c>
      <c r="Y154" s="249"/>
      <c r="Z154" s="249"/>
      <c r="AA154" s="249"/>
      <c r="AB154" s="249"/>
      <c r="AC154" s="249"/>
      <c r="AD154" s="250"/>
      <c r="AE154" s="112"/>
    </row>
    <row r="155" spans="1:31" ht="15" customHeight="1">
      <c r="A155" s="48"/>
      <c r="B155" s="9"/>
      <c r="C155" s="43" t="s">
        <v>209</v>
      </c>
      <c r="D155" s="322" t="s">
        <v>396</v>
      </c>
      <c r="E155" s="249"/>
      <c r="F155" s="249"/>
      <c r="G155" s="249"/>
      <c r="H155" s="249"/>
      <c r="I155" s="249"/>
      <c r="J155" s="250"/>
      <c r="K155" s="9"/>
      <c r="V155" s="9"/>
      <c r="W155" s="43" t="s">
        <v>234</v>
      </c>
      <c r="X155" s="322" t="s">
        <v>397</v>
      </c>
      <c r="Y155" s="249"/>
      <c r="Z155" s="249"/>
      <c r="AA155" s="249"/>
      <c r="AB155" s="249"/>
      <c r="AC155" s="249"/>
      <c r="AD155" s="250"/>
      <c r="AE155" s="112"/>
    </row>
    <row r="156" spans="1:31" ht="15" customHeight="1">
      <c r="A156" s="48"/>
      <c r="B156" s="9"/>
      <c r="C156" s="43" t="s">
        <v>210</v>
      </c>
      <c r="D156" s="322" t="s">
        <v>398</v>
      </c>
      <c r="E156" s="249"/>
      <c r="F156" s="249"/>
      <c r="G156" s="249"/>
      <c r="H156" s="249"/>
      <c r="I156" s="249"/>
      <c r="J156" s="250"/>
      <c r="K156" s="9"/>
      <c r="L156" s="316" t="s">
        <v>399</v>
      </c>
      <c r="M156" s="249"/>
      <c r="N156" s="249"/>
      <c r="O156" s="249"/>
      <c r="P156" s="249"/>
      <c r="Q156" s="249"/>
      <c r="R156" s="249"/>
      <c r="S156" s="249"/>
      <c r="T156" s="249"/>
      <c r="U156" s="250"/>
      <c r="V156" s="9"/>
      <c r="W156" s="43" t="s">
        <v>235</v>
      </c>
      <c r="X156" s="322" t="s">
        <v>400</v>
      </c>
      <c r="Y156" s="249"/>
      <c r="Z156" s="249"/>
      <c r="AA156" s="249"/>
      <c r="AB156" s="249"/>
      <c r="AC156" s="249"/>
      <c r="AD156" s="250"/>
      <c r="AE156" s="112"/>
    </row>
    <row r="157" spans="1:31" ht="36" customHeight="1">
      <c r="A157" s="48"/>
      <c r="B157" s="9"/>
      <c r="C157" s="43" t="s">
        <v>212</v>
      </c>
      <c r="D157" s="322" t="s">
        <v>401</v>
      </c>
      <c r="E157" s="249"/>
      <c r="F157" s="249"/>
      <c r="G157" s="249"/>
      <c r="H157" s="249"/>
      <c r="I157" s="249"/>
      <c r="J157" s="250"/>
      <c r="K157" s="9"/>
      <c r="L157" s="115" t="s">
        <v>209</v>
      </c>
      <c r="M157" s="321" t="s">
        <v>402</v>
      </c>
      <c r="N157" s="249"/>
      <c r="O157" s="249"/>
      <c r="P157" s="249"/>
      <c r="Q157" s="249"/>
      <c r="R157" s="249"/>
      <c r="S157" s="249"/>
      <c r="T157" s="249"/>
      <c r="U157" s="250"/>
      <c r="V157" s="9"/>
      <c r="W157" s="43" t="s">
        <v>236</v>
      </c>
      <c r="X157" s="322" t="s">
        <v>403</v>
      </c>
      <c r="Y157" s="249"/>
      <c r="Z157" s="249"/>
      <c r="AA157" s="249"/>
      <c r="AB157" s="249"/>
      <c r="AC157" s="249"/>
      <c r="AD157" s="250"/>
      <c r="AE157" s="112"/>
    </row>
    <row r="158" spans="1:31" ht="24" customHeight="1">
      <c r="A158" s="48"/>
      <c r="B158" s="9"/>
      <c r="C158" s="43" t="s">
        <v>214</v>
      </c>
      <c r="D158" s="322" t="s">
        <v>404</v>
      </c>
      <c r="E158" s="249"/>
      <c r="F158" s="249"/>
      <c r="G158" s="249"/>
      <c r="H158" s="249"/>
      <c r="I158" s="249"/>
      <c r="J158" s="250"/>
      <c r="K158" s="9"/>
      <c r="L158" s="43" t="s">
        <v>210</v>
      </c>
      <c r="M158" s="321" t="s">
        <v>405</v>
      </c>
      <c r="N158" s="249"/>
      <c r="O158" s="249"/>
      <c r="P158" s="249"/>
      <c r="Q158" s="249"/>
      <c r="R158" s="249"/>
      <c r="S158" s="249"/>
      <c r="T158" s="249"/>
      <c r="U158" s="250"/>
      <c r="V158" s="9"/>
      <c r="W158" s="43" t="s">
        <v>237</v>
      </c>
      <c r="X158" s="322" t="s">
        <v>406</v>
      </c>
      <c r="Y158" s="249"/>
      <c r="Z158" s="249"/>
      <c r="AA158" s="249"/>
      <c r="AB158" s="249"/>
      <c r="AC158" s="249"/>
      <c r="AD158" s="250"/>
      <c r="AE158" s="112"/>
    </row>
    <row r="159" spans="1:31" ht="24" customHeight="1">
      <c r="A159" s="48"/>
      <c r="B159" s="9"/>
      <c r="C159" s="43" t="s">
        <v>221</v>
      </c>
      <c r="D159" s="322" t="s">
        <v>407</v>
      </c>
      <c r="E159" s="249"/>
      <c r="F159" s="249"/>
      <c r="G159" s="249"/>
      <c r="H159" s="249"/>
      <c r="I159" s="249"/>
      <c r="J159" s="250"/>
      <c r="K159" s="9"/>
      <c r="L159" s="43" t="s">
        <v>212</v>
      </c>
      <c r="M159" s="321" t="s">
        <v>408</v>
      </c>
      <c r="N159" s="249"/>
      <c r="O159" s="249"/>
      <c r="P159" s="249"/>
      <c r="Q159" s="249"/>
      <c r="R159" s="249"/>
      <c r="S159" s="249"/>
      <c r="T159" s="249"/>
      <c r="U159" s="250"/>
      <c r="V159" s="9"/>
      <c r="W159" s="43" t="s">
        <v>238</v>
      </c>
      <c r="X159" s="322" t="s">
        <v>409</v>
      </c>
      <c r="Y159" s="249"/>
      <c r="Z159" s="249"/>
      <c r="AA159" s="249"/>
      <c r="AB159" s="249"/>
      <c r="AC159" s="249"/>
      <c r="AD159" s="250"/>
      <c r="AE159" s="112"/>
    </row>
    <row r="160" spans="1:31" ht="48" customHeight="1">
      <c r="A160" s="48"/>
      <c r="B160" s="9"/>
      <c r="C160" s="43" t="s">
        <v>223</v>
      </c>
      <c r="D160" s="322" t="s">
        <v>357</v>
      </c>
      <c r="E160" s="249"/>
      <c r="F160" s="249"/>
      <c r="G160" s="249"/>
      <c r="H160" s="249"/>
      <c r="I160" s="249"/>
      <c r="J160" s="250"/>
      <c r="K160" s="9"/>
      <c r="L160" s="43" t="s">
        <v>214</v>
      </c>
      <c r="M160" s="321" t="s">
        <v>410</v>
      </c>
      <c r="N160" s="249"/>
      <c r="O160" s="249"/>
      <c r="P160" s="249"/>
      <c r="Q160" s="249"/>
      <c r="R160" s="249"/>
      <c r="S160" s="249"/>
      <c r="T160" s="249"/>
      <c r="U160" s="250"/>
      <c r="V160" s="9"/>
      <c r="W160" s="43" t="s">
        <v>239</v>
      </c>
      <c r="X160" s="322" t="s">
        <v>411</v>
      </c>
      <c r="Y160" s="249"/>
      <c r="Z160" s="249"/>
      <c r="AA160" s="249"/>
      <c r="AB160" s="249"/>
      <c r="AC160" s="249"/>
      <c r="AD160" s="250"/>
      <c r="AE160" s="112"/>
    </row>
    <row r="161" spans="1:31" ht="24" customHeight="1">
      <c r="A161" s="48"/>
      <c r="B161" s="9"/>
      <c r="C161" s="116"/>
      <c r="D161" s="50"/>
      <c r="E161" s="50"/>
      <c r="F161" s="50"/>
      <c r="G161" s="50"/>
      <c r="H161" s="50"/>
      <c r="I161" s="50"/>
      <c r="J161" s="50"/>
      <c r="K161" s="9"/>
      <c r="L161" s="43" t="s">
        <v>215</v>
      </c>
      <c r="M161" s="321" t="s">
        <v>412</v>
      </c>
      <c r="N161" s="249"/>
      <c r="O161" s="249"/>
      <c r="P161" s="249"/>
      <c r="Q161" s="249"/>
      <c r="R161" s="249"/>
      <c r="S161" s="249"/>
      <c r="T161" s="249"/>
      <c r="U161" s="250"/>
      <c r="V161" s="9"/>
      <c r="W161" s="43" t="s">
        <v>240</v>
      </c>
      <c r="X161" s="322" t="s">
        <v>413</v>
      </c>
      <c r="Y161" s="249"/>
      <c r="Z161" s="249"/>
      <c r="AA161" s="249"/>
      <c r="AB161" s="249"/>
      <c r="AC161" s="249"/>
      <c r="AD161" s="250"/>
      <c r="AE161" s="112"/>
    </row>
    <row r="162" spans="1:31" ht="36" customHeight="1">
      <c r="A162" s="48"/>
      <c r="B162" s="9"/>
      <c r="C162" s="248" t="s">
        <v>414</v>
      </c>
      <c r="D162" s="249"/>
      <c r="E162" s="249"/>
      <c r="F162" s="249"/>
      <c r="G162" s="249"/>
      <c r="H162" s="249"/>
      <c r="I162" s="249"/>
      <c r="J162" s="250"/>
      <c r="K162" s="9"/>
      <c r="L162" s="43" t="s">
        <v>217</v>
      </c>
      <c r="M162" s="321" t="s">
        <v>415</v>
      </c>
      <c r="N162" s="249"/>
      <c r="O162" s="249"/>
      <c r="P162" s="249"/>
      <c r="Q162" s="249"/>
      <c r="R162" s="249"/>
      <c r="S162" s="249"/>
      <c r="T162" s="249"/>
      <c r="U162" s="250"/>
      <c r="V162" s="9"/>
      <c r="W162" s="43" t="s">
        <v>241</v>
      </c>
      <c r="X162" s="322" t="s">
        <v>416</v>
      </c>
      <c r="Y162" s="249"/>
      <c r="Z162" s="249"/>
      <c r="AA162" s="249"/>
      <c r="AB162" s="249"/>
      <c r="AC162" s="249"/>
      <c r="AD162" s="250"/>
      <c r="AE162" s="112"/>
    </row>
    <row r="163" spans="1:31" ht="24" customHeight="1">
      <c r="A163" s="48"/>
      <c r="B163" s="9"/>
      <c r="C163" s="110" t="s">
        <v>209</v>
      </c>
      <c r="D163" s="322" t="s">
        <v>417</v>
      </c>
      <c r="E163" s="249"/>
      <c r="F163" s="249"/>
      <c r="G163" s="249"/>
      <c r="H163" s="249"/>
      <c r="I163" s="249"/>
      <c r="J163" s="250"/>
      <c r="K163" s="9"/>
      <c r="L163" s="43" t="s">
        <v>219</v>
      </c>
      <c r="M163" s="321" t="s">
        <v>418</v>
      </c>
      <c r="N163" s="249"/>
      <c r="O163" s="249"/>
      <c r="P163" s="249"/>
      <c r="Q163" s="249"/>
      <c r="R163" s="249"/>
      <c r="S163" s="249"/>
      <c r="T163" s="249"/>
      <c r="U163" s="250"/>
      <c r="V163" s="9"/>
      <c r="W163" s="43" t="s">
        <v>242</v>
      </c>
      <c r="X163" s="322" t="s">
        <v>365</v>
      </c>
      <c r="Y163" s="249"/>
      <c r="Z163" s="249"/>
      <c r="AA163" s="249"/>
      <c r="AB163" s="249"/>
      <c r="AC163" s="249"/>
      <c r="AD163" s="250"/>
      <c r="AE163" s="112"/>
    </row>
    <row r="164" spans="1:31" ht="48" customHeight="1">
      <c r="A164" s="48"/>
      <c r="B164" s="9"/>
      <c r="C164" s="110" t="s">
        <v>210</v>
      </c>
      <c r="D164" s="322" t="s">
        <v>419</v>
      </c>
      <c r="E164" s="249"/>
      <c r="F164" s="249"/>
      <c r="G164" s="249"/>
      <c r="H164" s="249"/>
      <c r="I164" s="249"/>
      <c r="J164" s="250"/>
      <c r="K164" s="9"/>
      <c r="L164" s="43" t="s">
        <v>221</v>
      </c>
      <c r="M164" s="321" t="s">
        <v>420</v>
      </c>
      <c r="N164" s="249"/>
      <c r="O164" s="249"/>
      <c r="P164" s="249"/>
      <c r="Q164" s="249"/>
      <c r="R164" s="249"/>
      <c r="S164" s="249"/>
      <c r="T164" s="249"/>
      <c r="U164" s="250"/>
      <c r="V164" s="9"/>
      <c r="W164" s="43" t="s">
        <v>394</v>
      </c>
      <c r="X164" s="322" t="s">
        <v>357</v>
      </c>
      <c r="Y164" s="249"/>
      <c r="Z164" s="249"/>
      <c r="AA164" s="249"/>
      <c r="AB164" s="249"/>
      <c r="AC164" s="249"/>
      <c r="AD164" s="250"/>
      <c r="AE164" s="112"/>
    </row>
    <row r="165" spans="1:31" ht="15" customHeight="1">
      <c r="A165" s="1"/>
      <c r="B165" s="1"/>
      <c r="C165" s="110" t="s">
        <v>212</v>
      </c>
      <c r="D165" s="322" t="s">
        <v>421</v>
      </c>
      <c r="E165" s="249"/>
      <c r="F165" s="249"/>
      <c r="G165" s="249"/>
      <c r="H165" s="249"/>
      <c r="I165" s="249"/>
      <c r="J165" s="250"/>
      <c r="K165" s="9"/>
      <c r="L165" s="43" t="s">
        <v>223</v>
      </c>
      <c r="M165" s="321" t="s">
        <v>422</v>
      </c>
      <c r="N165" s="249"/>
      <c r="O165" s="249"/>
      <c r="P165" s="249"/>
      <c r="Q165" s="249"/>
      <c r="R165" s="249"/>
      <c r="S165" s="249"/>
      <c r="T165" s="249"/>
      <c r="U165" s="250"/>
      <c r="V165" s="1"/>
      <c r="W165" s="1"/>
      <c r="X165" s="1"/>
      <c r="Y165" s="1"/>
      <c r="Z165" s="1"/>
      <c r="AA165" s="1"/>
      <c r="AB165" s="1"/>
      <c r="AC165" s="1"/>
      <c r="AD165" s="1"/>
      <c r="AE165" s="1"/>
    </row>
    <row r="166" spans="1:31" ht="24" customHeight="1">
      <c r="A166" s="1"/>
      <c r="B166" s="1"/>
      <c r="C166" s="110" t="s">
        <v>214</v>
      </c>
      <c r="D166" s="321" t="s">
        <v>423</v>
      </c>
      <c r="E166" s="249"/>
      <c r="F166" s="249"/>
      <c r="G166" s="249"/>
      <c r="H166" s="249"/>
      <c r="I166" s="249"/>
      <c r="J166" s="250"/>
      <c r="K166" s="9"/>
      <c r="L166" s="43" t="s">
        <v>225</v>
      </c>
      <c r="M166" s="321" t="s">
        <v>424</v>
      </c>
      <c r="N166" s="249"/>
      <c r="O166" s="249"/>
      <c r="P166" s="249"/>
      <c r="Q166" s="249"/>
      <c r="R166" s="249"/>
      <c r="S166" s="249"/>
      <c r="T166" s="249"/>
      <c r="U166" s="250"/>
      <c r="V166" s="1"/>
      <c r="W166" s="1"/>
      <c r="X166" s="1"/>
      <c r="Y166" s="1"/>
      <c r="Z166" s="1"/>
      <c r="AA166" s="1"/>
      <c r="AB166" s="1"/>
      <c r="AC166" s="1"/>
      <c r="AD166" s="1"/>
      <c r="AE166" s="1"/>
    </row>
    <row r="167" spans="1:31" ht="24" customHeight="1">
      <c r="A167" s="1"/>
      <c r="B167" s="1"/>
      <c r="C167" s="110" t="s">
        <v>215</v>
      </c>
      <c r="D167" s="322" t="s">
        <v>425</v>
      </c>
      <c r="E167" s="249"/>
      <c r="F167" s="249"/>
      <c r="G167" s="249"/>
      <c r="H167" s="249"/>
      <c r="I167" s="249"/>
      <c r="J167" s="250"/>
      <c r="K167" s="9"/>
      <c r="L167" s="43" t="s">
        <v>227</v>
      </c>
      <c r="M167" s="321" t="s">
        <v>426</v>
      </c>
      <c r="N167" s="249"/>
      <c r="O167" s="249"/>
      <c r="P167" s="249"/>
      <c r="Q167" s="249"/>
      <c r="R167" s="249"/>
      <c r="S167" s="249"/>
      <c r="T167" s="249"/>
      <c r="U167" s="250"/>
      <c r="V167" s="1"/>
      <c r="W167" s="1"/>
      <c r="X167" s="1"/>
      <c r="Y167" s="1"/>
      <c r="Z167" s="1"/>
      <c r="AA167" s="1"/>
      <c r="AB167" s="1"/>
      <c r="AC167" s="1"/>
      <c r="AD167" s="1"/>
      <c r="AE167" s="1"/>
    </row>
    <row r="168" spans="1:31" ht="15" customHeight="1">
      <c r="A168" s="1"/>
      <c r="B168" s="1"/>
      <c r="C168" s="110" t="s">
        <v>223</v>
      </c>
      <c r="D168" s="322" t="s">
        <v>357</v>
      </c>
      <c r="E168" s="249"/>
      <c r="F168" s="249"/>
      <c r="G168" s="249"/>
      <c r="H168" s="249"/>
      <c r="I168" s="249"/>
      <c r="J168" s="250"/>
      <c r="K168" s="9"/>
      <c r="L168" s="43" t="s">
        <v>228</v>
      </c>
      <c r="M168" s="321" t="s">
        <v>427</v>
      </c>
      <c r="N168" s="249"/>
      <c r="O168" s="249"/>
      <c r="P168" s="249"/>
      <c r="Q168" s="249"/>
      <c r="R168" s="249"/>
      <c r="S168" s="249"/>
      <c r="T168" s="249"/>
      <c r="U168" s="250"/>
      <c r="V168" s="1"/>
      <c r="W168" s="1"/>
      <c r="X168" s="1"/>
      <c r="Y168" s="1"/>
      <c r="Z168" s="1"/>
      <c r="AA168" s="1"/>
      <c r="AB168" s="1"/>
      <c r="AC168" s="1"/>
      <c r="AD168" s="1"/>
      <c r="AE168" s="1"/>
    </row>
    <row r="169" spans="1:31" ht="15" customHeight="1">
      <c r="A169" s="1"/>
      <c r="B169" s="1"/>
      <c r="C169" s="1"/>
      <c r="D169" s="1"/>
      <c r="E169" s="1"/>
      <c r="F169" s="1"/>
      <c r="G169" s="1"/>
      <c r="H169" s="1"/>
      <c r="I169" s="1"/>
      <c r="J169" s="1"/>
      <c r="K169" s="1"/>
      <c r="L169" s="43" t="s">
        <v>394</v>
      </c>
      <c r="M169" s="321" t="s">
        <v>357</v>
      </c>
      <c r="N169" s="249"/>
      <c r="O169" s="249"/>
      <c r="P169" s="249"/>
      <c r="Q169" s="249"/>
      <c r="R169" s="249"/>
      <c r="S169" s="249"/>
      <c r="T169" s="249"/>
      <c r="U169" s="250"/>
      <c r="V169" s="1"/>
      <c r="W169" s="1"/>
      <c r="X169" s="1"/>
      <c r="Y169" s="1"/>
      <c r="Z169" s="1"/>
      <c r="AA169" s="1"/>
      <c r="AB169" s="1"/>
      <c r="AC169" s="1"/>
      <c r="AD169" s="1"/>
      <c r="AE169" s="1"/>
    </row>
    <row r="170" spans="1:31" ht="1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row>
    <row r="171" spans="1:31" ht="24" customHeight="1">
      <c r="A171" s="48"/>
      <c r="B171" s="57"/>
      <c r="C171" s="333" t="s">
        <v>310</v>
      </c>
      <c r="D171" s="231"/>
      <c r="E171" s="231"/>
      <c r="F171" s="231"/>
      <c r="G171" s="231"/>
      <c r="H171" s="231"/>
      <c r="I171" s="231"/>
      <c r="J171" s="231"/>
      <c r="K171" s="231"/>
      <c r="L171" s="231"/>
      <c r="M171" s="231"/>
      <c r="N171" s="231"/>
      <c r="O171" s="231"/>
      <c r="P171" s="231"/>
      <c r="Q171" s="231"/>
      <c r="R171" s="231"/>
      <c r="S171" s="231"/>
      <c r="T171" s="231"/>
      <c r="U171" s="231"/>
      <c r="V171" s="231"/>
      <c r="W171" s="231"/>
      <c r="X171" s="231"/>
      <c r="Y171" s="231"/>
      <c r="Z171" s="231"/>
      <c r="AA171" s="231"/>
      <c r="AB171" s="231"/>
      <c r="AC171" s="231"/>
      <c r="AD171" s="231"/>
      <c r="AE171" s="73"/>
    </row>
    <row r="172" spans="1:31" ht="60" customHeight="1">
      <c r="A172" s="48"/>
      <c r="B172" s="57"/>
      <c r="C172" s="323"/>
      <c r="D172" s="249"/>
      <c r="E172" s="249"/>
      <c r="F172" s="249"/>
      <c r="G172" s="249"/>
      <c r="H172" s="249"/>
      <c r="I172" s="249"/>
      <c r="J172" s="249"/>
      <c r="K172" s="249"/>
      <c r="L172" s="249"/>
      <c r="M172" s="249"/>
      <c r="N172" s="249"/>
      <c r="O172" s="249"/>
      <c r="P172" s="249"/>
      <c r="Q172" s="249"/>
      <c r="R172" s="249"/>
      <c r="S172" s="249"/>
      <c r="T172" s="249"/>
      <c r="U172" s="249"/>
      <c r="V172" s="249"/>
      <c r="W172" s="249"/>
      <c r="X172" s="249"/>
      <c r="Y172" s="249"/>
      <c r="Z172" s="249"/>
      <c r="AA172" s="249"/>
      <c r="AB172" s="249"/>
      <c r="AC172" s="249"/>
      <c r="AD172" s="250"/>
      <c r="AE172" s="73"/>
    </row>
    <row r="173" spans="1:31" ht="15" customHeight="1">
      <c r="A173" s="1"/>
      <c r="B173" s="199" t="str">
        <f>IF(AG133&gt;0,"Favor de ingresar toda la información requerida en la pregunta.","")</f>
        <v/>
      </c>
      <c r="C173" s="199"/>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row>
    <row r="174" spans="1:31" ht="15" customHeight="1">
      <c r="A174" s="1"/>
      <c r="B174" s="199" t="str">
        <f>IF(AND(AH133&lt;&gt;0,C172=""),"Alerta: Debido a que cuenta con registros NS, debe proporcionar una justificación en el area de comentarios al final de la pregunta.","")</f>
        <v/>
      </c>
      <c r="C174" s="199"/>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row>
    <row r="175" spans="1:31" ht="15" customHeight="1">
      <c r="A175" s="1"/>
      <c r="B175" s="199" t="str">
        <f>IF(AI133&gt;0,"Favor de revisar la instrucción 5, ya que no debe considerar decimales en el apartado de Ingresos Brutos Mensuales.","")</f>
        <v/>
      </c>
      <c r="C175" s="199"/>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row>
    <row r="176" spans="1:31" ht="15" customHeight="1">
      <c r="A176" s="1"/>
      <c r="B176" s="199"/>
      <c r="C176" s="199"/>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row>
    <row r="177" spans="1:31" ht="15" customHeight="1">
      <c r="A177" s="1"/>
      <c r="B177" s="199"/>
      <c r="C177" s="199"/>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row>
    <row r="178" spans="1:31" ht="15" customHeight="1" thickBot="1">
      <c r="A178" s="1"/>
      <c r="B178" s="199"/>
      <c r="C178" s="199"/>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row>
    <row r="179" spans="1:31" ht="15" customHeight="1" thickBot="1">
      <c r="A179" s="102" t="s">
        <v>264</v>
      </c>
      <c r="B179" s="327" t="s">
        <v>428</v>
      </c>
      <c r="C179" s="328"/>
      <c r="D179" s="328"/>
      <c r="E179" s="328"/>
      <c r="F179" s="328"/>
      <c r="G179" s="328"/>
      <c r="H179" s="328"/>
      <c r="I179" s="328"/>
      <c r="J179" s="328"/>
      <c r="K179" s="328"/>
      <c r="L179" s="328"/>
      <c r="M179" s="328"/>
      <c r="N179" s="328"/>
      <c r="O179" s="328"/>
      <c r="P179" s="328"/>
      <c r="Q179" s="328"/>
      <c r="R179" s="328"/>
      <c r="S179" s="328"/>
      <c r="T179" s="328"/>
      <c r="U179" s="328"/>
      <c r="V179" s="328"/>
      <c r="W179" s="328"/>
      <c r="X179" s="328"/>
      <c r="Y179" s="328"/>
      <c r="Z179" s="328"/>
      <c r="AA179" s="328"/>
      <c r="AB179" s="328"/>
      <c r="AC179" s="328"/>
      <c r="AD179" s="329"/>
      <c r="AE179" s="4"/>
    </row>
    <row r="180" spans="1:31" ht="15" customHeight="1">
      <c r="A180" s="93"/>
      <c r="B180" s="371" t="s">
        <v>429</v>
      </c>
      <c r="C180" s="231"/>
      <c r="D180" s="231"/>
      <c r="E180" s="231"/>
      <c r="F180" s="231"/>
      <c r="G180" s="231"/>
      <c r="H180" s="231"/>
      <c r="I180" s="231"/>
      <c r="J180" s="231"/>
      <c r="K180" s="231"/>
      <c r="L180" s="231"/>
      <c r="M180" s="231"/>
      <c r="N180" s="231"/>
      <c r="O180" s="231"/>
      <c r="P180" s="231"/>
      <c r="Q180" s="231"/>
      <c r="R180" s="231"/>
      <c r="S180" s="231"/>
      <c r="T180" s="231"/>
      <c r="U180" s="231"/>
      <c r="V180" s="231"/>
      <c r="W180" s="231"/>
      <c r="X180" s="231"/>
      <c r="Y180" s="231"/>
      <c r="Z180" s="231"/>
      <c r="AA180" s="231"/>
      <c r="AB180" s="231"/>
      <c r="AC180" s="231"/>
      <c r="AD180" s="265"/>
      <c r="AE180" s="4"/>
    </row>
    <row r="181" spans="1:31" ht="36" customHeight="1">
      <c r="A181" s="48"/>
      <c r="B181" s="117"/>
      <c r="C181" s="273" t="s">
        <v>430</v>
      </c>
      <c r="D181" s="231"/>
      <c r="E181" s="231"/>
      <c r="F181" s="231"/>
      <c r="G181" s="231"/>
      <c r="H181" s="231"/>
      <c r="I181" s="231"/>
      <c r="J181" s="231"/>
      <c r="K181" s="231"/>
      <c r="L181" s="231"/>
      <c r="M181" s="231"/>
      <c r="N181" s="231"/>
      <c r="O181" s="231"/>
      <c r="P181" s="231"/>
      <c r="Q181" s="231"/>
      <c r="R181" s="231"/>
      <c r="S181" s="231"/>
      <c r="T181" s="231"/>
      <c r="U181" s="231"/>
      <c r="V181" s="231"/>
      <c r="W181" s="231"/>
      <c r="X181" s="231"/>
      <c r="Y181" s="231"/>
      <c r="Z181" s="231"/>
      <c r="AA181" s="231"/>
      <c r="AB181" s="231"/>
      <c r="AC181" s="231"/>
      <c r="AD181" s="265"/>
      <c r="AE181" s="73"/>
    </row>
    <row r="182" spans="1:31" ht="36" customHeight="1">
      <c r="A182" s="93"/>
      <c r="B182" s="94"/>
      <c r="C182" s="273" t="s">
        <v>431</v>
      </c>
      <c r="D182" s="231"/>
      <c r="E182" s="231"/>
      <c r="F182" s="231"/>
      <c r="G182" s="231"/>
      <c r="H182" s="231"/>
      <c r="I182" s="231"/>
      <c r="J182" s="231"/>
      <c r="K182" s="231"/>
      <c r="L182" s="231"/>
      <c r="M182" s="231"/>
      <c r="N182" s="231"/>
      <c r="O182" s="231"/>
      <c r="P182" s="231"/>
      <c r="Q182" s="231"/>
      <c r="R182" s="231"/>
      <c r="S182" s="231"/>
      <c r="T182" s="231"/>
      <c r="U182" s="231"/>
      <c r="V182" s="231"/>
      <c r="W182" s="231"/>
      <c r="X182" s="231"/>
      <c r="Y182" s="231"/>
      <c r="Z182" s="231"/>
      <c r="AA182" s="231"/>
      <c r="AB182" s="231"/>
      <c r="AC182" s="231"/>
      <c r="AD182" s="265"/>
      <c r="AE182" s="4"/>
    </row>
    <row r="183" spans="1:31" ht="15" customHeight="1">
      <c r="A183" s="93"/>
      <c r="B183" s="363" t="s">
        <v>432</v>
      </c>
      <c r="C183" s="262"/>
      <c r="D183" s="262"/>
      <c r="E183" s="262"/>
      <c r="F183" s="262"/>
      <c r="G183" s="262"/>
      <c r="H183" s="262"/>
      <c r="I183" s="262"/>
      <c r="J183" s="262"/>
      <c r="K183" s="262"/>
      <c r="L183" s="262"/>
      <c r="M183" s="262"/>
      <c r="N183" s="262"/>
      <c r="O183" s="262"/>
      <c r="P183" s="262"/>
      <c r="Q183" s="262"/>
      <c r="R183" s="262"/>
      <c r="S183" s="262"/>
      <c r="T183" s="262"/>
      <c r="U183" s="262"/>
      <c r="V183" s="262"/>
      <c r="W183" s="262"/>
      <c r="X183" s="262"/>
      <c r="Y183" s="262"/>
      <c r="Z183" s="262"/>
      <c r="AA183" s="262"/>
      <c r="AB183" s="262"/>
      <c r="AC183" s="262"/>
      <c r="AD183" s="263"/>
      <c r="AE183" s="4"/>
    </row>
    <row r="184" spans="1:31" ht="24" customHeight="1">
      <c r="A184" s="48"/>
      <c r="B184" s="118"/>
      <c r="C184" s="273" t="s">
        <v>433</v>
      </c>
      <c r="D184" s="231"/>
      <c r="E184" s="231"/>
      <c r="F184" s="231"/>
      <c r="G184" s="231"/>
      <c r="H184" s="231"/>
      <c r="I184" s="231"/>
      <c r="J184" s="231"/>
      <c r="K184" s="231"/>
      <c r="L184" s="231"/>
      <c r="M184" s="231"/>
      <c r="N184" s="231"/>
      <c r="O184" s="231"/>
      <c r="P184" s="231"/>
      <c r="Q184" s="231"/>
      <c r="R184" s="231"/>
      <c r="S184" s="231"/>
      <c r="T184" s="231"/>
      <c r="U184" s="231"/>
      <c r="V184" s="231"/>
      <c r="W184" s="231"/>
      <c r="X184" s="231"/>
      <c r="Y184" s="231"/>
      <c r="Z184" s="231"/>
      <c r="AA184" s="231"/>
      <c r="AB184" s="231"/>
      <c r="AC184" s="231"/>
      <c r="AD184" s="265"/>
      <c r="AE184" s="73"/>
    </row>
    <row r="185" spans="1:31" ht="72" customHeight="1">
      <c r="A185" s="93"/>
      <c r="B185" s="94"/>
      <c r="C185" s="273" t="s">
        <v>434</v>
      </c>
      <c r="D185" s="231"/>
      <c r="E185" s="231"/>
      <c r="F185" s="231"/>
      <c r="G185" s="231"/>
      <c r="H185" s="231"/>
      <c r="I185" s="231"/>
      <c r="J185" s="231"/>
      <c r="K185" s="231"/>
      <c r="L185" s="231"/>
      <c r="M185" s="231"/>
      <c r="N185" s="231"/>
      <c r="O185" s="231"/>
      <c r="P185" s="231"/>
      <c r="Q185" s="231"/>
      <c r="R185" s="231"/>
      <c r="S185" s="231"/>
      <c r="T185" s="231"/>
      <c r="U185" s="231"/>
      <c r="V185" s="231"/>
      <c r="W185" s="231"/>
      <c r="X185" s="231"/>
      <c r="Y185" s="231"/>
      <c r="Z185" s="231"/>
      <c r="AA185" s="231"/>
      <c r="AB185" s="231"/>
      <c r="AC185" s="231"/>
      <c r="AD185" s="265"/>
      <c r="AE185" s="4"/>
    </row>
    <row r="186" spans="1:31" ht="48" customHeight="1">
      <c r="A186" s="93"/>
      <c r="B186" s="94"/>
      <c r="C186" s="365" t="s">
        <v>435</v>
      </c>
      <c r="D186" s="231"/>
      <c r="E186" s="231"/>
      <c r="F186" s="231"/>
      <c r="G186" s="231"/>
      <c r="H186" s="231"/>
      <c r="I186" s="231"/>
      <c r="J186" s="231"/>
      <c r="K186" s="231"/>
      <c r="L186" s="231"/>
      <c r="M186" s="231"/>
      <c r="N186" s="231"/>
      <c r="O186" s="231"/>
      <c r="P186" s="231"/>
      <c r="Q186" s="231"/>
      <c r="R186" s="231"/>
      <c r="S186" s="231"/>
      <c r="T186" s="231"/>
      <c r="U186" s="231"/>
      <c r="V186" s="231"/>
      <c r="W186" s="231"/>
      <c r="X186" s="231"/>
      <c r="Y186" s="231"/>
      <c r="Z186" s="231"/>
      <c r="AA186" s="231"/>
      <c r="AB186" s="231"/>
      <c r="AC186" s="231"/>
      <c r="AD186" s="265"/>
      <c r="AE186" s="4"/>
    </row>
    <row r="187" spans="1:31" ht="24" customHeight="1">
      <c r="A187" s="48"/>
      <c r="B187" s="118"/>
      <c r="C187" s="273" t="s">
        <v>436</v>
      </c>
      <c r="D187" s="231"/>
      <c r="E187" s="231"/>
      <c r="F187" s="231"/>
      <c r="G187" s="231"/>
      <c r="H187" s="231"/>
      <c r="I187" s="231"/>
      <c r="J187" s="231"/>
      <c r="K187" s="231"/>
      <c r="L187" s="231"/>
      <c r="M187" s="231"/>
      <c r="N187" s="231"/>
      <c r="O187" s="231"/>
      <c r="P187" s="231"/>
      <c r="Q187" s="231"/>
      <c r="R187" s="231"/>
      <c r="S187" s="231"/>
      <c r="T187" s="231"/>
      <c r="U187" s="231"/>
      <c r="V187" s="231"/>
      <c r="W187" s="231"/>
      <c r="X187" s="231"/>
      <c r="Y187" s="231"/>
      <c r="Z187" s="231"/>
      <c r="AA187" s="231"/>
      <c r="AB187" s="231"/>
      <c r="AC187" s="231"/>
      <c r="AD187" s="265"/>
      <c r="AE187" s="73"/>
    </row>
    <row r="188" spans="1:31" ht="24" customHeight="1">
      <c r="A188" s="48"/>
      <c r="B188" s="118"/>
      <c r="C188" s="365" t="s">
        <v>437</v>
      </c>
      <c r="D188" s="231"/>
      <c r="E188" s="231"/>
      <c r="F188" s="231"/>
      <c r="G188" s="231"/>
      <c r="H188" s="231"/>
      <c r="I188" s="231"/>
      <c r="J188" s="231"/>
      <c r="K188" s="231"/>
      <c r="L188" s="231"/>
      <c r="M188" s="231"/>
      <c r="N188" s="231"/>
      <c r="O188" s="231"/>
      <c r="P188" s="231"/>
      <c r="Q188" s="231"/>
      <c r="R188" s="231"/>
      <c r="S188" s="231"/>
      <c r="T188" s="231"/>
      <c r="U188" s="231"/>
      <c r="V188" s="231"/>
      <c r="W188" s="231"/>
      <c r="X188" s="231"/>
      <c r="Y188" s="231"/>
      <c r="Z188" s="231"/>
      <c r="AA188" s="231"/>
      <c r="AB188" s="231"/>
      <c r="AC188" s="231"/>
      <c r="AD188" s="265"/>
      <c r="AE188" s="73"/>
    </row>
    <row r="189" spans="1:31" ht="36" customHeight="1">
      <c r="A189" s="48"/>
      <c r="B189" s="119"/>
      <c r="C189" s="372" t="s">
        <v>438</v>
      </c>
      <c r="D189" s="252"/>
      <c r="E189" s="252"/>
      <c r="F189" s="252"/>
      <c r="G189" s="252"/>
      <c r="H189" s="252"/>
      <c r="I189" s="252"/>
      <c r="J189" s="252"/>
      <c r="K189" s="252"/>
      <c r="L189" s="252"/>
      <c r="M189" s="252"/>
      <c r="N189" s="252"/>
      <c r="O189" s="252"/>
      <c r="P189" s="252"/>
      <c r="Q189" s="252"/>
      <c r="R189" s="252"/>
      <c r="S189" s="252"/>
      <c r="T189" s="252"/>
      <c r="U189" s="252"/>
      <c r="V189" s="252"/>
      <c r="W189" s="252"/>
      <c r="X189" s="252"/>
      <c r="Y189" s="252"/>
      <c r="Z189" s="252"/>
      <c r="AA189" s="252"/>
      <c r="AB189" s="252"/>
      <c r="AC189" s="252"/>
      <c r="AD189" s="267"/>
      <c r="AE189" s="73"/>
    </row>
    <row r="190" spans="1:31" ht="1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row>
    <row r="191" spans="1:31" ht="24" customHeight="1">
      <c r="A191" s="105" t="s">
        <v>439</v>
      </c>
      <c r="B191" s="326" t="s">
        <v>440</v>
      </c>
      <c r="C191" s="231"/>
      <c r="D191" s="231"/>
      <c r="E191" s="231"/>
      <c r="F191" s="231"/>
      <c r="G191" s="231"/>
      <c r="H191" s="231"/>
      <c r="I191" s="231"/>
      <c r="J191" s="231"/>
      <c r="K191" s="231"/>
      <c r="L191" s="231"/>
      <c r="M191" s="231"/>
      <c r="N191" s="231"/>
      <c r="O191" s="231"/>
      <c r="P191" s="231"/>
      <c r="Q191" s="231"/>
      <c r="R191" s="231"/>
      <c r="S191" s="231"/>
      <c r="T191" s="231"/>
      <c r="U191" s="231"/>
      <c r="V191" s="231"/>
      <c r="W191" s="231"/>
      <c r="X191" s="231"/>
      <c r="Y191" s="231"/>
      <c r="Z191" s="231"/>
      <c r="AA191" s="231"/>
      <c r="AB191" s="231"/>
      <c r="AC191" s="231"/>
      <c r="AD191" s="231"/>
      <c r="AE191" s="4"/>
    </row>
    <row r="192" spans="1:31" ht="24" customHeight="1">
      <c r="A192" s="107"/>
      <c r="B192" s="4"/>
      <c r="C192" s="319" t="s">
        <v>441</v>
      </c>
      <c r="D192" s="231"/>
      <c r="E192" s="231"/>
      <c r="F192" s="231"/>
      <c r="G192" s="231"/>
      <c r="H192" s="231"/>
      <c r="I192" s="231"/>
      <c r="J192" s="231"/>
      <c r="K192" s="231"/>
      <c r="L192" s="231"/>
      <c r="M192" s="231"/>
      <c r="N192" s="231"/>
      <c r="O192" s="231"/>
      <c r="P192" s="231"/>
      <c r="Q192" s="231"/>
      <c r="R192" s="231"/>
      <c r="S192" s="231"/>
      <c r="T192" s="231"/>
      <c r="U192" s="231"/>
      <c r="V192" s="231"/>
      <c r="W192" s="231"/>
      <c r="X192" s="231"/>
      <c r="Y192" s="231"/>
      <c r="Z192" s="231"/>
      <c r="AA192" s="231"/>
      <c r="AB192" s="231"/>
      <c r="AC192" s="231"/>
      <c r="AD192" s="231"/>
      <c r="AE192" s="4"/>
    </row>
    <row r="193" spans="1:38" ht="1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row>
    <row r="194" spans="1:38" ht="24" customHeight="1">
      <c r="A194" s="107"/>
      <c r="B194" s="4"/>
      <c r="C194" s="248" t="s">
        <v>442</v>
      </c>
      <c r="D194" s="262"/>
      <c r="E194" s="262"/>
      <c r="F194" s="262"/>
      <c r="G194" s="262"/>
      <c r="H194" s="262"/>
      <c r="I194" s="262"/>
      <c r="J194" s="262"/>
      <c r="K194" s="262"/>
      <c r="L194" s="263"/>
      <c r="M194" s="316" t="s">
        <v>443</v>
      </c>
      <c r="N194" s="249"/>
      <c r="O194" s="249"/>
      <c r="P194" s="249"/>
      <c r="Q194" s="249"/>
      <c r="R194" s="249"/>
      <c r="S194" s="249"/>
      <c r="T194" s="249"/>
      <c r="U194" s="249"/>
      <c r="V194" s="249"/>
      <c r="W194" s="249"/>
      <c r="X194" s="249"/>
      <c r="Y194" s="249"/>
      <c r="Z194" s="249"/>
      <c r="AA194" s="249"/>
      <c r="AB194" s="249"/>
      <c r="AC194" s="249"/>
      <c r="AD194" s="250"/>
      <c r="AE194" s="4"/>
      <c r="AG194">
        <f>COUNTBLANK(M196:AD202)</f>
        <v>126</v>
      </c>
    </row>
    <row r="195" spans="1:38" ht="15" customHeight="1">
      <c r="A195" s="107"/>
      <c r="B195" s="4"/>
      <c r="C195" s="266"/>
      <c r="D195" s="252"/>
      <c r="E195" s="252"/>
      <c r="F195" s="252"/>
      <c r="G195" s="252"/>
      <c r="H195" s="252"/>
      <c r="I195" s="252"/>
      <c r="J195" s="252"/>
      <c r="K195" s="252"/>
      <c r="L195" s="267"/>
      <c r="M195" s="248" t="s">
        <v>444</v>
      </c>
      <c r="N195" s="249"/>
      <c r="O195" s="249"/>
      <c r="P195" s="249"/>
      <c r="Q195" s="249"/>
      <c r="R195" s="250"/>
      <c r="S195" s="251" t="s">
        <v>445</v>
      </c>
      <c r="T195" s="249"/>
      <c r="U195" s="249"/>
      <c r="V195" s="249"/>
      <c r="W195" s="249"/>
      <c r="X195" s="250"/>
      <c r="Y195" s="251" t="s">
        <v>446</v>
      </c>
      <c r="Z195" s="249"/>
      <c r="AA195" s="249"/>
      <c r="AB195" s="249"/>
      <c r="AC195" s="249"/>
      <c r="AD195" s="250"/>
      <c r="AE195" s="4"/>
      <c r="AG195" t="s">
        <v>282</v>
      </c>
      <c r="AH195" t="s">
        <v>283</v>
      </c>
      <c r="AJ195" t="s">
        <v>283</v>
      </c>
      <c r="AK195" t="s">
        <v>447</v>
      </c>
      <c r="AL195" t="s">
        <v>448</v>
      </c>
    </row>
    <row r="196" spans="1:38" ht="15" customHeight="1">
      <c r="A196" s="107"/>
      <c r="B196" s="4"/>
      <c r="C196" s="121" t="s">
        <v>209</v>
      </c>
      <c r="D196" s="318" t="s">
        <v>449</v>
      </c>
      <c r="E196" s="249"/>
      <c r="F196" s="249"/>
      <c r="G196" s="249"/>
      <c r="H196" s="249"/>
      <c r="I196" s="249"/>
      <c r="J196" s="249"/>
      <c r="K196" s="249"/>
      <c r="L196" s="250"/>
      <c r="M196" s="317"/>
      <c r="N196" s="249"/>
      <c r="O196" s="249"/>
      <c r="P196" s="249"/>
      <c r="Q196" s="249"/>
      <c r="R196" s="250"/>
      <c r="S196" s="317"/>
      <c r="T196" s="249"/>
      <c r="U196" s="249"/>
      <c r="V196" s="249"/>
      <c r="W196" s="249"/>
      <c r="X196" s="250"/>
      <c r="Y196" s="317"/>
      <c r="Z196" s="249"/>
      <c r="AA196" s="249"/>
      <c r="AB196" s="249"/>
      <c r="AC196" s="249"/>
      <c r="AD196" s="250"/>
      <c r="AE196" s="4"/>
      <c r="AG196">
        <f t="shared" ref="AG196:AG202" si="4">IF(AND(COUNTBLANK(M196:AD196)&lt;&gt;15,COUNTBLANK(M196:AD196)&lt;&gt;18),1,0)</f>
        <v>0</v>
      </c>
      <c r="AH196">
        <f t="shared" ref="AH196:AH202" si="5">IF(COUNTIF(M196:AD196,"NS"),1,0)</f>
        <v>0</v>
      </c>
      <c r="AJ196">
        <f t="shared" ref="AJ196:AJ202" si="6">COUNTIF(S196:AD196,"NS")</f>
        <v>0</v>
      </c>
      <c r="AK196">
        <f t="shared" ref="AK196:AK202" si="7">SUM(S196:AD196)</f>
        <v>0</v>
      </c>
      <c r="AL196">
        <f t="shared" ref="AL196:AL202" si="8">IF(COUNTA(M196:AD196)=0,0,IF(OR(AND(M196=0,AJ196&gt;0),AND(M196="ns",AK196&gt;0),AND(M196="ns",AJ196=0,AK196=0)),1,IF(OR(AND(M196&gt;0,AJ196=2),AND(M196="ns",AJ196=2),AND(M196="ns",AK196=0,AJ196&gt;0),M196=AK196),0,1)))</f>
        <v>0</v>
      </c>
    </row>
    <row r="197" spans="1:38" ht="15" customHeight="1">
      <c r="A197" s="107"/>
      <c r="B197" s="4"/>
      <c r="C197" s="121" t="s">
        <v>210</v>
      </c>
      <c r="D197" s="318" t="s">
        <v>450</v>
      </c>
      <c r="E197" s="249"/>
      <c r="F197" s="249"/>
      <c r="G197" s="249"/>
      <c r="H197" s="249"/>
      <c r="I197" s="249"/>
      <c r="J197" s="249"/>
      <c r="K197" s="249"/>
      <c r="L197" s="250"/>
      <c r="M197" s="317"/>
      <c r="N197" s="249"/>
      <c r="O197" s="249"/>
      <c r="P197" s="249"/>
      <c r="Q197" s="249"/>
      <c r="R197" s="250"/>
      <c r="S197" s="317"/>
      <c r="T197" s="249"/>
      <c r="U197" s="249"/>
      <c r="V197" s="249"/>
      <c r="W197" s="249"/>
      <c r="X197" s="250"/>
      <c r="Y197" s="317"/>
      <c r="Z197" s="249"/>
      <c r="AA197" s="249"/>
      <c r="AB197" s="249"/>
      <c r="AC197" s="249"/>
      <c r="AD197" s="250"/>
      <c r="AE197" s="4"/>
      <c r="AG197">
        <f t="shared" si="4"/>
        <v>0</v>
      </c>
      <c r="AH197">
        <f t="shared" si="5"/>
        <v>0</v>
      </c>
      <c r="AJ197">
        <f t="shared" si="6"/>
        <v>0</v>
      </c>
      <c r="AK197">
        <f t="shared" si="7"/>
        <v>0</v>
      </c>
      <c r="AL197">
        <f t="shared" si="8"/>
        <v>0</v>
      </c>
    </row>
    <row r="198" spans="1:38" ht="15" customHeight="1">
      <c r="A198" s="107"/>
      <c r="B198" s="4"/>
      <c r="C198" s="121" t="s">
        <v>212</v>
      </c>
      <c r="D198" s="318" t="s">
        <v>451</v>
      </c>
      <c r="E198" s="249"/>
      <c r="F198" s="249"/>
      <c r="G198" s="249"/>
      <c r="H198" s="249"/>
      <c r="I198" s="249"/>
      <c r="J198" s="249"/>
      <c r="K198" s="249"/>
      <c r="L198" s="250"/>
      <c r="M198" s="317"/>
      <c r="N198" s="249"/>
      <c r="O198" s="249"/>
      <c r="P198" s="249"/>
      <c r="Q198" s="249"/>
      <c r="R198" s="250"/>
      <c r="S198" s="317"/>
      <c r="T198" s="249"/>
      <c r="U198" s="249"/>
      <c r="V198" s="249"/>
      <c r="W198" s="249"/>
      <c r="X198" s="250"/>
      <c r="Y198" s="317"/>
      <c r="Z198" s="249"/>
      <c r="AA198" s="249"/>
      <c r="AB198" s="249"/>
      <c r="AC198" s="249"/>
      <c r="AD198" s="250"/>
      <c r="AE198" s="4"/>
      <c r="AG198">
        <f t="shared" si="4"/>
        <v>0</v>
      </c>
      <c r="AH198">
        <f t="shared" si="5"/>
        <v>0</v>
      </c>
      <c r="AJ198">
        <f t="shared" si="6"/>
        <v>0</v>
      </c>
      <c r="AK198">
        <f t="shared" si="7"/>
        <v>0</v>
      </c>
      <c r="AL198">
        <f t="shared" si="8"/>
        <v>0</v>
      </c>
    </row>
    <row r="199" spans="1:38" ht="15" customHeight="1">
      <c r="A199" s="107"/>
      <c r="B199" s="4"/>
      <c r="C199" s="121" t="s">
        <v>214</v>
      </c>
      <c r="D199" s="318" t="s">
        <v>452</v>
      </c>
      <c r="E199" s="249"/>
      <c r="F199" s="249"/>
      <c r="G199" s="249"/>
      <c r="H199" s="249"/>
      <c r="I199" s="249"/>
      <c r="J199" s="249"/>
      <c r="K199" s="249"/>
      <c r="L199" s="250"/>
      <c r="M199" s="317"/>
      <c r="N199" s="249"/>
      <c r="O199" s="249"/>
      <c r="P199" s="249"/>
      <c r="Q199" s="249"/>
      <c r="R199" s="250"/>
      <c r="S199" s="317"/>
      <c r="T199" s="249"/>
      <c r="U199" s="249"/>
      <c r="V199" s="249"/>
      <c r="W199" s="249"/>
      <c r="X199" s="250"/>
      <c r="Y199" s="317"/>
      <c r="Z199" s="249"/>
      <c r="AA199" s="249"/>
      <c r="AB199" s="249"/>
      <c r="AC199" s="249"/>
      <c r="AD199" s="250"/>
      <c r="AE199" s="4"/>
      <c r="AG199">
        <f t="shared" si="4"/>
        <v>0</v>
      </c>
      <c r="AH199">
        <f t="shared" si="5"/>
        <v>0</v>
      </c>
      <c r="AJ199">
        <f t="shared" si="6"/>
        <v>0</v>
      </c>
      <c r="AK199">
        <f t="shared" si="7"/>
        <v>0</v>
      </c>
      <c r="AL199">
        <f t="shared" si="8"/>
        <v>0</v>
      </c>
    </row>
    <row r="200" spans="1:38" ht="15" customHeight="1">
      <c r="A200" s="107"/>
      <c r="B200" s="4"/>
      <c r="C200" s="121" t="s">
        <v>215</v>
      </c>
      <c r="D200" s="318" t="s">
        <v>453</v>
      </c>
      <c r="E200" s="249"/>
      <c r="F200" s="249"/>
      <c r="G200" s="249"/>
      <c r="H200" s="249"/>
      <c r="I200" s="249"/>
      <c r="J200" s="249"/>
      <c r="K200" s="249"/>
      <c r="L200" s="250"/>
      <c r="M200" s="317"/>
      <c r="N200" s="249"/>
      <c r="O200" s="249"/>
      <c r="P200" s="249"/>
      <c r="Q200" s="249"/>
      <c r="R200" s="250"/>
      <c r="S200" s="317"/>
      <c r="T200" s="249"/>
      <c r="U200" s="249"/>
      <c r="V200" s="249"/>
      <c r="W200" s="249"/>
      <c r="X200" s="250"/>
      <c r="Y200" s="317"/>
      <c r="Z200" s="249"/>
      <c r="AA200" s="249"/>
      <c r="AB200" s="249"/>
      <c r="AC200" s="249"/>
      <c r="AD200" s="250"/>
      <c r="AE200" s="4"/>
      <c r="AG200">
        <f t="shared" si="4"/>
        <v>0</v>
      </c>
      <c r="AH200">
        <f t="shared" si="5"/>
        <v>0</v>
      </c>
      <c r="AJ200">
        <f t="shared" si="6"/>
        <v>0</v>
      </c>
      <c r="AK200">
        <f t="shared" si="7"/>
        <v>0</v>
      </c>
      <c r="AL200">
        <f t="shared" si="8"/>
        <v>0</v>
      </c>
    </row>
    <row r="201" spans="1:38" ht="15" customHeight="1">
      <c r="A201" s="107"/>
      <c r="B201" s="4"/>
      <c r="C201" s="121" t="s">
        <v>217</v>
      </c>
      <c r="D201" s="318" t="s">
        <v>454</v>
      </c>
      <c r="E201" s="249"/>
      <c r="F201" s="249"/>
      <c r="G201" s="249"/>
      <c r="H201" s="249"/>
      <c r="I201" s="249"/>
      <c r="J201" s="249"/>
      <c r="K201" s="249"/>
      <c r="L201" s="250"/>
      <c r="M201" s="317"/>
      <c r="N201" s="249"/>
      <c r="O201" s="249"/>
      <c r="P201" s="249"/>
      <c r="Q201" s="249"/>
      <c r="R201" s="250"/>
      <c r="S201" s="317"/>
      <c r="T201" s="249"/>
      <c r="U201" s="249"/>
      <c r="V201" s="249"/>
      <c r="W201" s="249"/>
      <c r="X201" s="250"/>
      <c r="Y201" s="317"/>
      <c r="Z201" s="249"/>
      <c r="AA201" s="249"/>
      <c r="AB201" s="249"/>
      <c r="AC201" s="249"/>
      <c r="AD201" s="250"/>
      <c r="AE201" s="4"/>
      <c r="AG201">
        <f t="shared" si="4"/>
        <v>0</v>
      </c>
      <c r="AH201">
        <f t="shared" si="5"/>
        <v>0</v>
      </c>
      <c r="AJ201">
        <f t="shared" si="6"/>
        <v>0</v>
      </c>
      <c r="AK201">
        <f t="shared" si="7"/>
        <v>0</v>
      </c>
      <c r="AL201">
        <f t="shared" si="8"/>
        <v>0</v>
      </c>
    </row>
    <row r="202" spans="1:38" ht="24" customHeight="1">
      <c r="A202" s="107"/>
      <c r="B202" s="4"/>
      <c r="C202" s="121" t="s">
        <v>219</v>
      </c>
      <c r="D202" s="318" t="s">
        <v>455</v>
      </c>
      <c r="E202" s="249"/>
      <c r="F202" s="249"/>
      <c r="G202" s="249"/>
      <c r="H202" s="249"/>
      <c r="I202" s="249"/>
      <c r="J202" s="249"/>
      <c r="K202" s="249"/>
      <c r="L202" s="250"/>
      <c r="M202" s="317"/>
      <c r="N202" s="249"/>
      <c r="O202" s="249"/>
      <c r="P202" s="249"/>
      <c r="Q202" s="249"/>
      <c r="R202" s="250"/>
      <c r="S202" s="317"/>
      <c r="T202" s="249"/>
      <c r="U202" s="249"/>
      <c r="V202" s="249"/>
      <c r="W202" s="249"/>
      <c r="X202" s="250"/>
      <c r="Y202" s="317"/>
      <c r="Z202" s="249"/>
      <c r="AA202" s="249"/>
      <c r="AB202" s="249"/>
      <c r="AC202" s="249"/>
      <c r="AD202" s="250"/>
      <c r="AE202" s="4"/>
      <c r="AG202">
        <f t="shared" si="4"/>
        <v>0</v>
      </c>
      <c r="AH202">
        <f t="shared" si="5"/>
        <v>0</v>
      </c>
      <c r="AJ202">
        <f t="shared" si="6"/>
        <v>0</v>
      </c>
      <c r="AK202">
        <f t="shared" si="7"/>
        <v>0</v>
      </c>
      <c r="AL202">
        <f t="shared" si="8"/>
        <v>0</v>
      </c>
    </row>
    <row r="203" spans="1:38" ht="15" customHeight="1">
      <c r="A203" s="107"/>
      <c r="B203" s="4"/>
      <c r="C203" s="27"/>
      <c r="D203" s="27"/>
      <c r="E203" s="27"/>
      <c r="F203" s="27"/>
      <c r="G203" s="27"/>
      <c r="H203" s="27"/>
      <c r="I203" s="27"/>
      <c r="J203" s="27"/>
      <c r="K203" s="27"/>
      <c r="L203" s="122" t="s">
        <v>456</v>
      </c>
      <c r="M203" s="325">
        <f>IF(AND(SUM(M196:M202)=0,COUNTIF(M196:M202,"NS")&gt;0),"NS",IF(AND(SUM(M196:M202)=0,COUNTIF(M196:M202,0)&gt;0),0,IF(AND(SUM(M196:M202)=0,COUNTIF(M196:M202,"NA")&gt;0),"NA",SUM(M196:M202))))</f>
        <v>0</v>
      </c>
      <c r="N203" s="249"/>
      <c r="O203" s="249"/>
      <c r="P203" s="249"/>
      <c r="Q203" s="249"/>
      <c r="R203" s="250"/>
      <c r="S203" s="325">
        <f>IF(AND(SUM(S196:S202)=0,COUNTIF(S196:S202,"NS")&gt;0),"NS",IF(AND(SUM(S196:S202)=0,COUNTIF(S196:S202,0)&gt;0),0,IF(AND(SUM(S196:S202)=0,COUNTIF(S196:S202,"NA")&gt;0),"NA",SUM(S196:S202))))</f>
        <v>0</v>
      </c>
      <c r="T203" s="249"/>
      <c r="U203" s="249"/>
      <c r="V203" s="249"/>
      <c r="W203" s="249"/>
      <c r="X203" s="250"/>
      <c r="Y203" s="325">
        <f>IF(AND(SUM(Y196:Y202)=0,COUNTIF(Y196:Y202,"NS")&gt;0),"NS",IF(AND(SUM(Y196:Y202)=0,COUNTIF(Y196:Y202,0)&gt;0),0,IF(AND(SUM(Y196:Y202)=0,COUNTIF(Y196:Y202,"NA")&gt;0),"NA",SUM(Y196:Y202))))</f>
        <v>0</v>
      </c>
      <c r="Z203" s="249"/>
      <c r="AA203" s="249"/>
      <c r="AB203" s="249"/>
      <c r="AC203" s="249"/>
      <c r="AD203" s="250"/>
      <c r="AE203" s="4"/>
      <c r="AG203">
        <f>SUM(AG196:AG202)</f>
        <v>0</v>
      </c>
      <c r="AH203" s="198">
        <f>SUM(AH196:AH202)</f>
        <v>0</v>
      </c>
      <c r="AJ203">
        <f>SUM(AJ196:AJ202)</f>
        <v>0</v>
      </c>
      <c r="AL203">
        <f>SUM(AL196:AL202)</f>
        <v>0</v>
      </c>
    </row>
    <row r="204" spans="1:38" ht="1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row>
    <row r="205" spans="1:38" ht="45" customHeight="1">
      <c r="A205" s="93"/>
      <c r="B205" s="4"/>
      <c r="C205" s="370" t="s">
        <v>457</v>
      </c>
      <c r="D205" s="231"/>
      <c r="E205" s="231"/>
      <c r="F205" s="265"/>
      <c r="G205" s="317"/>
      <c r="H205" s="249"/>
      <c r="I205" s="249"/>
      <c r="J205" s="249"/>
      <c r="K205" s="249"/>
      <c r="L205" s="249"/>
      <c r="M205" s="249"/>
      <c r="N205" s="249"/>
      <c r="O205" s="249"/>
      <c r="P205" s="249"/>
      <c r="Q205" s="249"/>
      <c r="R205" s="249"/>
      <c r="S205" s="249"/>
      <c r="T205" s="249"/>
      <c r="U205" s="249"/>
      <c r="V205" s="249"/>
      <c r="W205" s="249"/>
      <c r="X205" s="249"/>
      <c r="Y205" s="249"/>
      <c r="Z205" s="249"/>
      <c r="AA205" s="249"/>
      <c r="AB205" s="249"/>
      <c r="AC205" s="249"/>
      <c r="AD205" s="250"/>
      <c r="AE205" s="4"/>
    </row>
    <row r="206" spans="1:38" ht="15" customHeight="1">
      <c r="A206" s="1"/>
      <c r="B206" s="199" t="str">
        <f>IF(AND(SUM(M202)&gt;0,G205=""),"Alerta: Debido a que cuenta con un valor mayor a cero en el numeral 7, debe anotar el nombre de dicho(s) cargo(s) y/o función(es).","")</f>
        <v/>
      </c>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row>
    <row r="207" spans="1:38" ht="24" customHeight="1">
      <c r="A207" s="107"/>
      <c r="B207" s="4"/>
      <c r="C207" s="333" t="s">
        <v>310</v>
      </c>
      <c r="D207" s="231"/>
      <c r="E207" s="231"/>
      <c r="F207" s="231"/>
      <c r="G207" s="231"/>
      <c r="H207" s="231"/>
      <c r="I207" s="231"/>
      <c r="J207" s="231"/>
      <c r="K207" s="231"/>
      <c r="L207" s="231"/>
      <c r="M207" s="231"/>
      <c r="N207" s="231"/>
      <c r="O207" s="231"/>
      <c r="P207" s="231"/>
      <c r="Q207" s="231"/>
      <c r="R207" s="231"/>
      <c r="S207" s="231"/>
      <c r="T207" s="231"/>
      <c r="U207" s="231"/>
      <c r="V207" s="231"/>
      <c r="W207" s="231"/>
      <c r="X207" s="231"/>
      <c r="Y207" s="231"/>
      <c r="Z207" s="231"/>
      <c r="AA207" s="231"/>
      <c r="AB207" s="231"/>
      <c r="AC207" s="231"/>
      <c r="AD207" s="231"/>
      <c r="AE207" s="4"/>
    </row>
    <row r="208" spans="1:38" ht="60" customHeight="1">
      <c r="A208" s="107"/>
      <c r="B208" s="4"/>
      <c r="C208" s="323"/>
      <c r="D208" s="249"/>
      <c r="E208" s="249"/>
      <c r="F208" s="249"/>
      <c r="G208" s="249"/>
      <c r="H208" s="249"/>
      <c r="I208" s="249"/>
      <c r="J208" s="249"/>
      <c r="K208" s="249"/>
      <c r="L208" s="249"/>
      <c r="M208" s="249"/>
      <c r="N208" s="249"/>
      <c r="O208" s="249"/>
      <c r="P208" s="249"/>
      <c r="Q208" s="249"/>
      <c r="R208" s="249"/>
      <c r="S208" s="249"/>
      <c r="T208" s="249"/>
      <c r="U208" s="249"/>
      <c r="V208" s="249"/>
      <c r="W208" s="249"/>
      <c r="X208" s="249"/>
      <c r="Y208" s="249"/>
      <c r="Z208" s="249"/>
      <c r="AA208" s="249"/>
      <c r="AB208" s="249"/>
      <c r="AC208" s="249"/>
      <c r="AD208" s="250"/>
      <c r="AE208" s="4"/>
    </row>
    <row r="209" spans="1:60" ht="15" customHeight="1">
      <c r="A209" s="1"/>
      <c r="B209" s="199" t="str">
        <f>IF(AG203&gt;0,"Favor de ingresar toda la información requerida en la pregunta.","")</f>
        <v/>
      </c>
      <c r="C209" s="199"/>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row>
    <row r="210" spans="1:60" ht="15" customHeight="1">
      <c r="A210" s="1"/>
      <c r="B210" s="199" t="str">
        <f>IF(AND(AH203&lt;&gt;0,C208=""),"Alerta: Debido a que cuenta con registros NS, debe proporcionar una justificación en el area de comentarios al final de la pregunta.","")</f>
        <v/>
      </c>
      <c r="C210" s="199"/>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row>
    <row r="211" spans="1:60" ht="15" customHeight="1">
      <c r="A211" s="1"/>
      <c r="B211" s="199" t="str">
        <f>IF(AL203&gt;0,"Favor de revisar la sumatoria y consistencia de totales y/o subtotales por filas (numéricos y NS).","")</f>
        <v/>
      </c>
      <c r="C211" s="199"/>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row>
    <row r="212" spans="1:60" ht="15" customHeight="1">
      <c r="A212" s="1"/>
      <c r="B212" s="199"/>
      <c r="C212" s="199"/>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row>
    <row r="213" spans="1:60" ht="15" customHeight="1">
      <c r="A213" s="1"/>
      <c r="B213" s="199"/>
      <c r="C213" s="199"/>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row>
    <row r="214" spans="1:60" ht="15" customHeight="1">
      <c r="A214" s="1"/>
      <c r="B214" s="199"/>
      <c r="C214" s="199"/>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row>
    <row r="215" spans="1:60" ht="24" customHeight="1">
      <c r="A215" s="105" t="s">
        <v>458</v>
      </c>
      <c r="B215" s="338" t="s">
        <v>459</v>
      </c>
      <c r="C215" s="231"/>
      <c r="D215" s="231"/>
      <c r="E215" s="231"/>
      <c r="F215" s="231"/>
      <c r="G215" s="231"/>
      <c r="H215" s="231"/>
      <c r="I215" s="231"/>
      <c r="J215" s="231"/>
      <c r="K215" s="231"/>
      <c r="L215" s="231"/>
      <c r="M215" s="231"/>
      <c r="N215" s="231"/>
      <c r="O215" s="231"/>
      <c r="P215" s="231"/>
      <c r="Q215" s="231"/>
      <c r="R215" s="231"/>
      <c r="S215" s="231"/>
      <c r="T215" s="231"/>
      <c r="U215" s="231"/>
      <c r="V215" s="231"/>
      <c r="W215" s="231"/>
      <c r="X215" s="231"/>
      <c r="Y215" s="231"/>
      <c r="Z215" s="231"/>
      <c r="AA215" s="231"/>
      <c r="AB215" s="231"/>
      <c r="AC215" s="231"/>
      <c r="AD215" s="231"/>
      <c r="AE215" s="4"/>
    </row>
    <row r="216" spans="1:60" ht="24" customHeight="1">
      <c r="A216" s="105"/>
      <c r="B216" s="113"/>
      <c r="C216" s="333" t="s">
        <v>460</v>
      </c>
      <c r="D216" s="231"/>
      <c r="E216" s="231"/>
      <c r="F216" s="231"/>
      <c r="G216" s="231"/>
      <c r="H216" s="231"/>
      <c r="I216" s="231"/>
      <c r="J216" s="231"/>
      <c r="K216" s="231"/>
      <c r="L216" s="231"/>
      <c r="M216" s="231"/>
      <c r="N216" s="231"/>
      <c r="O216" s="231"/>
      <c r="P216" s="231"/>
      <c r="Q216" s="231"/>
      <c r="R216" s="231"/>
      <c r="S216" s="231"/>
      <c r="T216" s="231"/>
      <c r="U216" s="231"/>
      <c r="V216" s="231"/>
      <c r="W216" s="231"/>
      <c r="X216" s="231"/>
      <c r="Y216" s="231"/>
      <c r="Z216" s="231"/>
      <c r="AA216" s="231"/>
      <c r="AB216" s="231"/>
      <c r="AC216" s="231"/>
      <c r="AD216" s="231"/>
      <c r="AE216" s="4"/>
    </row>
    <row r="217" spans="1:60" ht="1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row>
    <row r="218" spans="1:60" ht="24" customHeight="1">
      <c r="A218" s="107"/>
      <c r="B218" s="4"/>
      <c r="C218" s="316" t="s">
        <v>461</v>
      </c>
      <c r="D218" s="262"/>
      <c r="E218" s="262"/>
      <c r="F218" s="263"/>
      <c r="G218" s="316" t="s">
        <v>462</v>
      </c>
      <c r="H218" s="249"/>
      <c r="I218" s="249"/>
      <c r="J218" s="249"/>
      <c r="K218" s="249"/>
      <c r="L218" s="249"/>
      <c r="M218" s="249"/>
      <c r="N218" s="249"/>
      <c r="O218" s="249"/>
      <c r="P218" s="249"/>
      <c r="Q218" s="249"/>
      <c r="R218" s="249"/>
      <c r="S218" s="249"/>
      <c r="T218" s="249"/>
      <c r="U218" s="249"/>
      <c r="V218" s="249"/>
      <c r="W218" s="249"/>
      <c r="X218" s="249"/>
      <c r="Y218" s="249"/>
      <c r="Z218" s="249"/>
      <c r="AA218" s="249"/>
      <c r="AB218" s="249"/>
      <c r="AC218" s="249"/>
      <c r="AD218" s="250"/>
      <c r="AE218" s="4"/>
    </row>
    <row r="219" spans="1:60" ht="120" customHeight="1">
      <c r="A219" s="107"/>
      <c r="B219" s="4"/>
      <c r="C219" s="264"/>
      <c r="D219" s="231"/>
      <c r="E219" s="231"/>
      <c r="F219" s="265"/>
      <c r="G219" s="324" t="s">
        <v>444</v>
      </c>
      <c r="H219" s="320" t="s">
        <v>445</v>
      </c>
      <c r="I219" s="320" t="s">
        <v>446</v>
      </c>
      <c r="J219" s="320" t="s">
        <v>449</v>
      </c>
      <c r="K219" s="249"/>
      <c r="L219" s="250"/>
      <c r="M219" s="320" t="s">
        <v>450</v>
      </c>
      <c r="N219" s="249"/>
      <c r="O219" s="250"/>
      <c r="P219" s="320" t="s">
        <v>451</v>
      </c>
      <c r="Q219" s="249"/>
      <c r="R219" s="250"/>
      <c r="S219" s="320" t="s">
        <v>452</v>
      </c>
      <c r="T219" s="249"/>
      <c r="U219" s="250"/>
      <c r="V219" s="320" t="s">
        <v>453</v>
      </c>
      <c r="W219" s="249"/>
      <c r="X219" s="250"/>
      <c r="Y219" s="320" t="s">
        <v>454</v>
      </c>
      <c r="Z219" s="249"/>
      <c r="AA219" s="250"/>
      <c r="AB219" s="320" t="s">
        <v>463</v>
      </c>
      <c r="AC219" s="249"/>
      <c r="AD219" s="250"/>
      <c r="AE219" s="4"/>
      <c r="AG219">
        <f>COUNTBLANK(G221:AD226)</f>
        <v>144</v>
      </c>
    </row>
    <row r="220" spans="1:60" ht="48" customHeight="1">
      <c r="A220" s="107"/>
      <c r="B220" s="4"/>
      <c r="C220" s="266"/>
      <c r="D220" s="252"/>
      <c r="E220" s="252"/>
      <c r="F220" s="267"/>
      <c r="G220" s="344"/>
      <c r="H220" s="344"/>
      <c r="I220" s="344"/>
      <c r="J220" s="124" t="s">
        <v>464</v>
      </c>
      <c r="K220" s="125" t="s">
        <v>445</v>
      </c>
      <c r="L220" s="125" t="s">
        <v>446</v>
      </c>
      <c r="M220" s="124" t="s">
        <v>464</v>
      </c>
      <c r="N220" s="125" t="s">
        <v>445</v>
      </c>
      <c r="O220" s="125" t="s">
        <v>446</v>
      </c>
      <c r="P220" s="124" t="s">
        <v>464</v>
      </c>
      <c r="Q220" s="125" t="s">
        <v>445</v>
      </c>
      <c r="R220" s="125" t="s">
        <v>446</v>
      </c>
      <c r="S220" s="124" t="s">
        <v>464</v>
      </c>
      <c r="T220" s="125" t="s">
        <v>445</v>
      </c>
      <c r="U220" s="125" t="s">
        <v>446</v>
      </c>
      <c r="V220" s="124" t="s">
        <v>464</v>
      </c>
      <c r="W220" s="125" t="s">
        <v>445</v>
      </c>
      <c r="X220" s="125" t="s">
        <v>446</v>
      </c>
      <c r="Y220" s="124" t="s">
        <v>464</v>
      </c>
      <c r="Z220" s="125" t="s">
        <v>445</v>
      </c>
      <c r="AA220" s="125" t="s">
        <v>446</v>
      </c>
      <c r="AB220" s="124" t="s">
        <v>464</v>
      </c>
      <c r="AC220" s="125" t="s">
        <v>445</v>
      </c>
      <c r="AD220" s="125" t="s">
        <v>446</v>
      </c>
      <c r="AE220" s="4"/>
      <c r="AG220" t="s">
        <v>282</v>
      </c>
      <c r="AH220" t="s">
        <v>283</v>
      </c>
      <c r="AK220" t="s">
        <v>465</v>
      </c>
      <c r="AL220" t="s">
        <v>466</v>
      </c>
      <c r="AM220" t="s">
        <v>467</v>
      </c>
      <c r="AN220" t="s">
        <v>468</v>
      </c>
      <c r="AO220" t="s">
        <v>469</v>
      </c>
      <c r="AP220" t="s">
        <v>470</v>
      </c>
      <c r="AQ220" t="s">
        <v>471</v>
      </c>
      <c r="AR220" t="s">
        <v>472</v>
      </c>
      <c r="AS220" t="s">
        <v>473</v>
      </c>
      <c r="AT220" t="s">
        <v>474</v>
      </c>
      <c r="AU220" t="s">
        <v>475</v>
      </c>
      <c r="AV220" t="s">
        <v>476</v>
      </c>
      <c r="AW220" t="s">
        <v>477</v>
      </c>
      <c r="AX220" t="s">
        <v>478</v>
      </c>
      <c r="AY220" t="s">
        <v>479</v>
      </c>
      <c r="AZ220" t="s">
        <v>480</v>
      </c>
      <c r="BA220" t="s">
        <v>481</v>
      </c>
      <c r="BB220" t="s">
        <v>482</v>
      </c>
      <c r="BC220" t="s">
        <v>483</v>
      </c>
      <c r="BD220" t="s">
        <v>484</v>
      </c>
      <c r="BE220" t="s">
        <v>485</v>
      </c>
      <c r="BF220" t="s">
        <v>486</v>
      </c>
      <c r="BG220" t="s">
        <v>487</v>
      </c>
      <c r="BH220" t="s">
        <v>488</v>
      </c>
    </row>
    <row r="221" spans="1:60" ht="15" customHeight="1">
      <c r="A221" s="107"/>
      <c r="B221" s="4"/>
      <c r="C221" s="121" t="s">
        <v>209</v>
      </c>
      <c r="D221" s="368" t="s">
        <v>489</v>
      </c>
      <c r="E221" s="249"/>
      <c r="F221" s="249"/>
      <c r="G221" s="201"/>
      <c r="H221" s="201"/>
      <c r="I221" s="201"/>
      <c r="J221" s="201"/>
      <c r="K221" s="201"/>
      <c r="L221" s="201"/>
      <c r="M221" s="201"/>
      <c r="N221" s="201"/>
      <c r="O221" s="201"/>
      <c r="P221" s="201"/>
      <c r="Q221" s="201"/>
      <c r="R221" s="201"/>
      <c r="S221" s="201"/>
      <c r="T221" s="201"/>
      <c r="U221" s="201"/>
      <c r="V221" s="201"/>
      <c r="W221" s="201"/>
      <c r="X221" s="201"/>
      <c r="Y221" s="201"/>
      <c r="Z221" s="201"/>
      <c r="AA221" s="201"/>
      <c r="AB221" s="201"/>
      <c r="AC221" s="201"/>
      <c r="AD221" s="201"/>
      <c r="AE221" s="4"/>
      <c r="AG221">
        <f t="shared" ref="AG221:AG226" si="9">IF(AND(COUNTBLANK(G221:AD221)&lt;&gt;0,COUNTBLANK(G221:AD221)&lt;&gt;24),1,0)</f>
        <v>0</v>
      </c>
      <c r="AH221">
        <f t="shared" ref="AH221:AH226" si="10">IF(COUNTIF(G221:AD221,"NS"),1,0)</f>
        <v>0</v>
      </c>
      <c r="AK221">
        <f t="shared" ref="AK221:AK226" si="11">COUNTIF(H221:I221,"NS")</f>
        <v>0</v>
      </c>
      <c r="AL221">
        <f t="shared" ref="AL221:AL226" si="12">SUM(H221:I221)</f>
        <v>0</v>
      </c>
      <c r="AM221">
        <f t="shared" ref="AM221:AM226" si="13">IF(COUNTA(G221:I221)=0,0,IF(OR(AND(G221=0,AK221&gt;0),AND(G221="ns",AL221&gt;0),AND(G221="ns",AK221=0,AL221=0)),1,IF(OR(AND(G221&gt;0,AK221=2),AND(G221="ns",AK221=2),AND(G221="ns",AL221=0,AK221&gt;0),G221=AL221),0,1)))</f>
        <v>0</v>
      </c>
      <c r="AN221">
        <f t="shared" ref="AN221:AN226" si="14">COUNTIF(K221:L221,"NS")</f>
        <v>0</v>
      </c>
      <c r="AO221">
        <f t="shared" ref="AO221:AO226" si="15">SUM(K221:L221)</f>
        <v>0</v>
      </c>
      <c r="AP221">
        <f t="shared" ref="AP221:AP226" si="16">IF(COUNTA(J221:L221)=0,0,IF(OR(AND(J221=0,AN221&gt;0),AND(J221="ns",AO221&gt;0),AND(J221="ns",AN221=0,AO221=0)),1,IF(OR(AND(J221&gt;0,AN221=2),AND(J221="ns",AN221=2),AND(J221="ns",AO221=0,AN221&gt;0),J221=AO221),0,1)))</f>
        <v>0</v>
      </c>
      <c r="AQ221">
        <f t="shared" ref="AQ221:AQ226" si="17">COUNTIF(N221:O221,"NS")</f>
        <v>0</v>
      </c>
      <c r="AR221">
        <f t="shared" ref="AR221:AR226" si="18">SUM(N221:O221)</f>
        <v>0</v>
      </c>
      <c r="AS221">
        <f t="shared" ref="AS221:AS226" si="19">IF(COUNTA(M221:O221)=0,0,IF(OR(AND(M221=0,AQ221&gt;0),AND(M221="ns",AR221&gt;0),AND(M221="ns",AQ221=0,AR221=0)),1,IF(OR(AND(M221&gt;0,AQ221=2),AND(M221="ns",AQ221=2),AND(M221="ns",AR221=0,AQ221&gt;0),M221=AR221),0,1)))</f>
        <v>0</v>
      </c>
      <c r="AT221">
        <f t="shared" ref="AT221:AT226" si="20">COUNTIF(Q221:R221,"NS")</f>
        <v>0</v>
      </c>
      <c r="AU221">
        <f t="shared" ref="AU221:AU226" si="21">SUM(Q221:R221)</f>
        <v>0</v>
      </c>
      <c r="AV221">
        <f t="shared" ref="AV221:AV226" si="22">IF(COUNTA(P221:R221)=0,0,IF(OR(AND(P221=0,AT221&gt;0),AND(P221="ns",AU221&gt;0),AND(P221="ns",AT221=0,AU221=0)),1,IF(OR(AND(P221&gt;0,AT221=2),AND(P221="ns",AT221=2),AND(P221="ns",AU221=0,AT221&gt;0),P221=AU221),0,1)))</f>
        <v>0</v>
      </c>
      <c r="AW221">
        <f t="shared" ref="AW221:AW226" si="23">COUNTIF(T221:U221,"NS")</f>
        <v>0</v>
      </c>
      <c r="AX221">
        <f t="shared" ref="AX221:AX226" si="24">SUM(T221:U221)</f>
        <v>0</v>
      </c>
      <c r="AY221">
        <f t="shared" ref="AY221:AY226" si="25">IF(COUNTA(S221:U221)=0,0,IF(OR(AND(S221=0,AW221&gt;0),AND(S221="ns",AX221&gt;0),AND(S221="ns",AW221=0,AX221=0)),1,IF(OR(AND(S221&gt;0,AW221=2),AND(S221="ns",AW221=2),AND(S221="ns",AX221=0,AW221&gt;0),S221=AX221),0,1)))</f>
        <v>0</v>
      </c>
      <c r="AZ221">
        <f t="shared" ref="AZ221:AZ226" si="26">COUNTIF(W221:X221,"NS")</f>
        <v>0</v>
      </c>
      <c r="BA221">
        <f t="shared" ref="BA221:BA226" si="27">SUM(W221:X221)</f>
        <v>0</v>
      </c>
      <c r="BB221">
        <f t="shared" ref="BB221:BB226" si="28">IF(COUNTA(V221:X221)=0,0,IF(OR(AND(V221=0,AZ221&gt;0),AND(V221="ns",BA221&gt;0),AND(V221="ns",AZ221=0,BA221=0)),1,IF(OR(AND(V221&gt;0,AZ221=2),AND(V221="ns",AZ221=2),AND(V221="ns",BA221=0,AZ221&gt;0),V221=BA221),0,1)))</f>
        <v>0</v>
      </c>
      <c r="BC221">
        <f t="shared" ref="BC221:BC226" si="29">COUNTIF(Z221:AA221,"NS")</f>
        <v>0</v>
      </c>
      <c r="BD221">
        <f t="shared" ref="BD221:BD226" si="30">SUM(Z221:AA221)</f>
        <v>0</v>
      </c>
      <c r="BE221">
        <f t="shared" ref="BE221:BE226" si="31">IF(COUNTA(Y221:AA221)=0,0,IF(OR(AND(Y221=0,BC221&gt;0),AND(Y221="ns",BD221&gt;0),AND(Y221="ns",BC221=0,BD221=0)),1,IF(OR(AND(Y221&gt;0,BC221=2),AND(Y221="ns",BC221=2),AND(Y221="ns",BD221=0,BC221&gt;0),Y221=BD221),0,1)))</f>
        <v>0</v>
      </c>
      <c r="BF221">
        <f t="shared" ref="BF221:BF226" si="32">COUNTIF(AC221:AD221,"NS")</f>
        <v>0</v>
      </c>
      <c r="BG221">
        <f t="shared" ref="BG221:BG226" si="33">SUM(AC221:AD221)</f>
        <v>0</v>
      </c>
      <c r="BH221">
        <f t="shared" ref="BH221:BH226" si="34">IF(COUNTA(AB221:AD221)=0,0,IF(OR(AND(AB221=0,BF221&gt;0),AND(AB221="ns",BG221&gt;0),AND(AB221="ns",BF221=0,BG221=0)),1,IF(OR(AND(AB221&gt;0,BF221=2),AND(AB221="ns",BF221=2),AND(AB221="ns",BG221=0,BF221&gt;0),AB221=BG221),0,1)))</f>
        <v>0</v>
      </c>
    </row>
    <row r="222" spans="1:60" ht="15" customHeight="1">
      <c r="A222" s="107"/>
      <c r="B222" s="4"/>
      <c r="C222" s="121" t="s">
        <v>210</v>
      </c>
      <c r="D222" s="368" t="s">
        <v>490</v>
      </c>
      <c r="E222" s="249"/>
      <c r="F222" s="249"/>
      <c r="G222" s="201"/>
      <c r="H222" s="201"/>
      <c r="I222" s="201"/>
      <c r="J222" s="201"/>
      <c r="K222" s="201"/>
      <c r="L222" s="201"/>
      <c r="M222" s="201"/>
      <c r="N222" s="201"/>
      <c r="O222" s="201"/>
      <c r="P222" s="201"/>
      <c r="Q222" s="201"/>
      <c r="R222" s="201"/>
      <c r="S222" s="201"/>
      <c r="T222" s="201"/>
      <c r="U222" s="201"/>
      <c r="V222" s="201"/>
      <c r="W222" s="201"/>
      <c r="X222" s="201"/>
      <c r="Y222" s="201"/>
      <c r="Z222" s="201"/>
      <c r="AA222" s="201"/>
      <c r="AB222" s="201"/>
      <c r="AC222" s="201"/>
      <c r="AD222" s="201"/>
      <c r="AE222" s="4"/>
      <c r="AG222">
        <f t="shared" si="9"/>
        <v>0</v>
      </c>
      <c r="AH222">
        <f t="shared" si="10"/>
        <v>0</v>
      </c>
      <c r="AK222">
        <f t="shared" si="11"/>
        <v>0</v>
      </c>
      <c r="AL222">
        <f t="shared" si="12"/>
        <v>0</v>
      </c>
      <c r="AM222">
        <f t="shared" si="13"/>
        <v>0</v>
      </c>
      <c r="AN222">
        <f t="shared" si="14"/>
        <v>0</v>
      </c>
      <c r="AO222">
        <f t="shared" si="15"/>
        <v>0</v>
      </c>
      <c r="AP222">
        <f t="shared" si="16"/>
        <v>0</v>
      </c>
      <c r="AQ222">
        <f t="shared" si="17"/>
        <v>0</v>
      </c>
      <c r="AR222">
        <f t="shared" si="18"/>
        <v>0</v>
      </c>
      <c r="AS222">
        <f t="shared" si="19"/>
        <v>0</v>
      </c>
      <c r="AT222">
        <f t="shared" si="20"/>
        <v>0</v>
      </c>
      <c r="AU222">
        <f t="shared" si="21"/>
        <v>0</v>
      </c>
      <c r="AV222">
        <f t="shared" si="22"/>
        <v>0</v>
      </c>
      <c r="AW222">
        <f t="shared" si="23"/>
        <v>0</v>
      </c>
      <c r="AX222">
        <f t="shared" si="24"/>
        <v>0</v>
      </c>
      <c r="AY222">
        <f t="shared" si="25"/>
        <v>0</v>
      </c>
      <c r="AZ222">
        <f t="shared" si="26"/>
        <v>0</v>
      </c>
      <c r="BA222">
        <f t="shared" si="27"/>
        <v>0</v>
      </c>
      <c r="BB222">
        <f t="shared" si="28"/>
        <v>0</v>
      </c>
      <c r="BC222">
        <f t="shared" si="29"/>
        <v>0</v>
      </c>
      <c r="BD222">
        <f t="shared" si="30"/>
        <v>0</v>
      </c>
      <c r="BE222">
        <f t="shared" si="31"/>
        <v>0</v>
      </c>
      <c r="BF222">
        <f t="shared" si="32"/>
        <v>0</v>
      </c>
      <c r="BG222">
        <f t="shared" si="33"/>
        <v>0</v>
      </c>
      <c r="BH222">
        <f t="shared" si="34"/>
        <v>0</v>
      </c>
    </row>
    <row r="223" spans="1:60" ht="15" customHeight="1">
      <c r="A223" s="107"/>
      <c r="B223" s="4"/>
      <c r="C223" s="121" t="s">
        <v>212</v>
      </c>
      <c r="D223" s="368" t="s">
        <v>491</v>
      </c>
      <c r="E223" s="249"/>
      <c r="F223" s="249"/>
      <c r="G223" s="201"/>
      <c r="H223" s="201"/>
      <c r="I223" s="201"/>
      <c r="J223" s="201"/>
      <c r="K223" s="201"/>
      <c r="L223" s="201"/>
      <c r="M223" s="201"/>
      <c r="N223" s="201"/>
      <c r="O223" s="201"/>
      <c r="P223" s="201"/>
      <c r="Q223" s="201"/>
      <c r="R223" s="201"/>
      <c r="S223" s="201"/>
      <c r="T223" s="201"/>
      <c r="U223" s="201"/>
      <c r="V223" s="201"/>
      <c r="W223" s="201"/>
      <c r="X223" s="201"/>
      <c r="Y223" s="201"/>
      <c r="Z223" s="201"/>
      <c r="AA223" s="201"/>
      <c r="AB223" s="201"/>
      <c r="AC223" s="201"/>
      <c r="AD223" s="201"/>
      <c r="AE223" s="4"/>
      <c r="AG223">
        <f t="shared" si="9"/>
        <v>0</v>
      </c>
      <c r="AH223">
        <f t="shared" si="10"/>
        <v>0</v>
      </c>
      <c r="AK223">
        <f t="shared" si="11"/>
        <v>0</v>
      </c>
      <c r="AL223">
        <f t="shared" si="12"/>
        <v>0</v>
      </c>
      <c r="AM223">
        <f t="shared" si="13"/>
        <v>0</v>
      </c>
      <c r="AN223">
        <f t="shared" si="14"/>
        <v>0</v>
      </c>
      <c r="AO223">
        <f t="shared" si="15"/>
        <v>0</v>
      </c>
      <c r="AP223">
        <f t="shared" si="16"/>
        <v>0</v>
      </c>
      <c r="AQ223">
        <f t="shared" si="17"/>
        <v>0</v>
      </c>
      <c r="AR223">
        <f t="shared" si="18"/>
        <v>0</v>
      </c>
      <c r="AS223">
        <f t="shared" si="19"/>
        <v>0</v>
      </c>
      <c r="AT223">
        <f t="shared" si="20"/>
        <v>0</v>
      </c>
      <c r="AU223">
        <f t="shared" si="21"/>
        <v>0</v>
      </c>
      <c r="AV223">
        <f t="shared" si="22"/>
        <v>0</v>
      </c>
      <c r="AW223">
        <f t="shared" si="23"/>
        <v>0</v>
      </c>
      <c r="AX223">
        <f t="shared" si="24"/>
        <v>0</v>
      </c>
      <c r="AY223">
        <f t="shared" si="25"/>
        <v>0</v>
      </c>
      <c r="AZ223">
        <f t="shared" si="26"/>
        <v>0</v>
      </c>
      <c r="BA223">
        <f t="shared" si="27"/>
        <v>0</v>
      </c>
      <c r="BB223">
        <f t="shared" si="28"/>
        <v>0</v>
      </c>
      <c r="BC223">
        <f t="shared" si="29"/>
        <v>0</v>
      </c>
      <c r="BD223">
        <f t="shared" si="30"/>
        <v>0</v>
      </c>
      <c r="BE223">
        <f t="shared" si="31"/>
        <v>0</v>
      </c>
      <c r="BF223">
        <f t="shared" si="32"/>
        <v>0</v>
      </c>
      <c r="BG223">
        <f t="shared" si="33"/>
        <v>0</v>
      </c>
      <c r="BH223">
        <f t="shared" si="34"/>
        <v>0</v>
      </c>
    </row>
    <row r="224" spans="1:60" ht="15" customHeight="1">
      <c r="A224" s="107"/>
      <c r="B224" s="4"/>
      <c r="C224" s="121" t="s">
        <v>214</v>
      </c>
      <c r="D224" s="368" t="s">
        <v>492</v>
      </c>
      <c r="E224" s="249"/>
      <c r="F224" s="249"/>
      <c r="G224" s="201"/>
      <c r="H224" s="201"/>
      <c r="I224" s="201"/>
      <c r="J224" s="201"/>
      <c r="K224" s="201"/>
      <c r="L224" s="201"/>
      <c r="M224" s="201"/>
      <c r="N224" s="201"/>
      <c r="O224" s="201"/>
      <c r="P224" s="201"/>
      <c r="Q224" s="201"/>
      <c r="R224" s="201"/>
      <c r="S224" s="201"/>
      <c r="T224" s="201"/>
      <c r="U224" s="201"/>
      <c r="V224" s="201"/>
      <c r="W224" s="201"/>
      <c r="X224" s="201"/>
      <c r="Y224" s="201"/>
      <c r="Z224" s="201"/>
      <c r="AA224" s="201"/>
      <c r="AB224" s="201"/>
      <c r="AC224" s="201"/>
      <c r="AD224" s="201"/>
      <c r="AE224" s="4"/>
      <c r="AG224">
        <f t="shared" si="9"/>
        <v>0</v>
      </c>
      <c r="AH224">
        <f t="shared" si="10"/>
        <v>0</v>
      </c>
      <c r="AK224">
        <f t="shared" si="11"/>
        <v>0</v>
      </c>
      <c r="AL224">
        <f t="shared" si="12"/>
        <v>0</v>
      </c>
      <c r="AM224">
        <f t="shared" si="13"/>
        <v>0</v>
      </c>
      <c r="AN224">
        <f t="shared" si="14"/>
        <v>0</v>
      </c>
      <c r="AO224">
        <f t="shared" si="15"/>
        <v>0</v>
      </c>
      <c r="AP224">
        <f t="shared" si="16"/>
        <v>0</v>
      </c>
      <c r="AQ224">
        <f t="shared" si="17"/>
        <v>0</v>
      </c>
      <c r="AR224">
        <f t="shared" si="18"/>
        <v>0</v>
      </c>
      <c r="AS224">
        <f t="shared" si="19"/>
        <v>0</v>
      </c>
      <c r="AT224">
        <f t="shared" si="20"/>
        <v>0</v>
      </c>
      <c r="AU224">
        <f t="shared" si="21"/>
        <v>0</v>
      </c>
      <c r="AV224">
        <f t="shared" si="22"/>
        <v>0</v>
      </c>
      <c r="AW224">
        <f t="shared" si="23"/>
        <v>0</v>
      </c>
      <c r="AX224">
        <f t="shared" si="24"/>
        <v>0</v>
      </c>
      <c r="AY224">
        <f t="shared" si="25"/>
        <v>0</v>
      </c>
      <c r="AZ224">
        <f t="shared" si="26"/>
        <v>0</v>
      </c>
      <c r="BA224">
        <f t="shared" si="27"/>
        <v>0</v>
      </c>
      <c r="BB224">
        <f t="shared" si="28"/>
        <v>0</v>
      </c>
      <c r="BC224">
        <f t="shared" si="29"/>
        <v>0</v>
      </c>
      <c r="BD224">
        <f t="shared" si="30"/>
        <v>0</v>
      </c>
      <c r="BE224">
        <f t="shared" si="31"/>
        <v>0</v>
      </c>
      <c r="BF224">
        <f t="shared" si="32"/>
        <v>0</v>
      </c>
      <c r="BG224">
        <f t="shared" si="33"/>
        <v>0</v>
      </c>
      <c r="BH224">
        <f t="shared" si="34"/>
        <v>0</v>
      </c>
    </row>
    <row r="225" spans="1:60" ht="48" customHeight="1">
      <c r="A225" s="107"/>
      <c r="B225" s="4"/>
      <c r="C225" s="121" t="s">
        <v>215</v>
      </c>
      <c r="D225" s="368" t="s">
        <v>493</v>
      </c>
      <c r="E225" s="249"/>
      <c r="F225" s="249"/>
      <c r="G225" s="201"/>
      <c r="H225" s="201"/>
      <c r="I225" s="201"/>
      <c r="J225" s="201"/>
      <c r="K225" s="201"/>
      <c r="L225" s="201"/>
      <c r="M225" s="201"/>
      <c r="N225" s="201"/>
      <c r="O225" s="201"/>
      <c r="P225" s="201"/>
      <c r="Q225" s="201"/>
      <c r="R225" s="201"/>
      <c r="S225" s="201"/>
      <c r="T225" s="201"/>
      <c r="U225" s="201"/>
      <c r="V225" s="201"/>
      <c r="W225" s="201"/>
      <c r="X225" s="201"/>
      <c r="Y225" s="201"/>
      <c r="Z225" s="201"/>
      <c r="AA225" s="201"/>
      <c r="AB225" s="201"/>
      <c r="AC225" s="201"/>
      <c r="AD225" s="201"/>
      <c r="AE225" s="4"/>
      <c r="AG225">
        <f t="shared" si="9"/>
        <v>0</v>
      </c>
      <c r="AH225">
        <f t="shared" si="10"/>
        <v>0</v>
      </c>
      <c r="AK225">
        <f t="shared" si="11"/>
        <v>0</v>
      </c>
      <c r="AL225">
        <f t="shared" si="12"/>
        <v>0</v>
      </c>
      <c r="AM225">
        <f t="shared" si="13"/>
        <v>0</v>
      </c>
      <c r="AN225">
        <f t="shared" si="14"/>
        <v>0</v>
      </c>
      <c r="AO225">
        <f t="shared" si="15"/>
        <v>0</v>
      </c>
      <c r="AP225">
        <f t="shared" si="16"/>
        <v>0</v>
      </c>
      <c r="AQ225">
        <f t="shared" si="17"/>
        <v>0</v>
      </c>
      <c r="AR225">
        <f t="shared" si="18"/>
        <v>0</v>
      </c>
      <c r="AS225">
        <f t="shared" si="19"/>
        <v>0</v>
      </c>
      <c r="AT225">
        <f t="shared" si="20"/>
        <v>0</v>
      </c>
      <c r="AU225">
        <f t="shared" si="21"/>
        <v>0</v>
      </c>
      <c r="AV225">
        <f t="shared" si="22"/>
        <v>0</v>
      </c>
      <c r="AW225">
        <f t="shared" si="23"/>
        <v>0</v>
      </c>
      <c r="AX225">
        <f t="shared" si="24"/>
        <v>0</v>
      </c>
      <c r="AY225">
        <f t="shared" si="25"/>
        <v>0</v>
      </c>
      <c r="AZ225">
        <f t="shared" si="26"/>
        <v>0</v>
      </c>
      <c r="BA225">
        <f t="shared" si="27"/>
        <v>0</v>
      </c>
      <c r="BB225">
        <f t="shared" si="28"/>
        <v>0</v>
      </c>
      <c r="BC225">
        <f t="shared" si="29"/>
        <v>0</v>
      </c>
      <c r="BD225">
        <f t="shared" si="30"/>
        <v>0</v>
      </c>
      <c r="BE225">
        <f t="shared" si="31"/>
        <v>0</v>
      </c>
      <c r="BF225">
        <f t="shared" si="32"/>
        <v>0</v>
      </c>
      <c r="BG225">
        <f t="shared" si="33"/>
        <v>0</v>
      </c>
      <c r="BH225">
        <f t="shared" si="34"/>
        <v>0</v>
      </c>
    </row>
    <row r="226" spans="1:60" ht="24" customHeight="1">
      <c r="A226" s="107"/>
      <c r="B226" s="4"/>
      <c r="C226" s="121" t="s">
        <v>217</v>
      </c>
      <c r="D226" s="368" t="s">
        <v>357</v>
      </c>
      <c r="E226" s="249"/>
      <c r="F226" s="249"/>
      <c r="G226" s="201"/>
      <c r="H226" s="201"/>
      <c r="I226" s="201"/>
      <c r="J226" s="201"/>
      <c r="K226" s="201"/>
      <c r="L226" s="201"/>
      <c r="M226" s="201"/>
      <c r="N226" s="201"/>
      <c r="O226" s="201"/>
      <c r="P226" s="201"/>
      <c r="Q226" s="201"/>
      <c r="R226" s="201"/>
      <c r="S226" s="201"/>
      <c r="T226" s="201"/>
      <c r="U226" s="201"/>
      <c r="V226" s="201"/>
      <c r="W226" s="201"/>
      <c r="X226" s="201"/>
      <c r="Y226" s="201"/>
      <c r="Z226" s="201"/>
      <c r="AA226" s="201"/>
      <c r="AB226" s="201"/>
      <c r="AC226" s="201"/>
      <c r="AD226" s="201"/>
      <c r="AE226" s="4"/>
      <c r="AG226">
        <f t="shared" si="9"/>
        <v>0</v>
      </c>
      <c r="AH226">
        <f t="shared" si="10"/>
        <v>0</v>
      </c>
      <c r="AK226">
        <f t="shared" si="11"/>
        <v>0</v>
      </c>
      <c r="AL226">
        <f t="shared" si="12"/>
        <v>0</v>
      </c>
      <c r="AM226">
        <f t="shared" si="13"/>
        <v>0</v>
      </c>
      <c r="AN226">
        <f t="shared" si="14"/>
        <v>0</v>
      </c>
      <c r="AO226">
        <f t="shared" si="15"/>
        <v>0</v>
      </c>
      <c r="AP226">
        <f t="shared" si="16"/>
        <v>0</v>
      </c>
      <c r="AQ226">
        <f t="shared" si="17"/>
        <v>0</v>
      </c>
      <c r="AR226">
        <f t="shared" si="18"/>
        <v>0</v>
      </c>
      <c r="AS226">
        <f t="shared" si="19"/>
        <v>0</v>
      </c>
      <c r="AT226">
        <f t="shared" si="20"/>
        <v>0</v>
      </c>
      <c r="AU226">
        <f t="shared" si="21"/>
        <v>0</v>
      </c>
      <c r="AV226">
        <f t="shared" si="22"/>
        <v>0</v>
      </c>
      <c r="AW226">
        <f t="shared" si="23"/>
        <v>0</v>
      </c>
      <c r="AX226">
        <f t="shared" si="24"/>
        <v>0</v>
      </c>
      <c r="AY226">
        <f t="shared" si="25"/>
        <v>0</v>
      </c>
      <c r="AZ226">
        <f t="shared" si="26"/>
        <v>0</v>
      </c>
      <c r="BA226">
        <f t="shared" si="27"/>
        <v>0</v>
      </c>
      <c r="BB226">
        <f t="shared" si="28"/>
        <v>0</v>
      </c>
      <c r="BC226">
        <f t="shared" si="29"/>
        <v>0</v>
      </c>
      <c r="BD226">
        <f t="shared" si="30"/>
        <v>0</v>
      </c>
      <c r="BE226">
        <f t="shared" si="31"/>
        <v>0</v>
      </c>
      <c r="BF226">
        <f t="shared" si="32"/>
        <v>0</v>
      </c>
      <c r="BG226">
        <f t="shared" si="33"/>
        <v>0</v>
      </c>
      <c r="BH226">
        <f t="shared" si="34"/>
        <v>0</v>
      </c>
    </row>
    <row r="227" spans="1:60" ht="15" customHeight="1">
      <c r="A227" s="107"/>
      <c r="B227" s="4"/>
      <c r="C227" s="127"/>
      <c r="D227" s="6"/>
      <c r="E227" s="6"/>
      <c r="F227" s="122" t="s">
        <v>456</v>
      </c>
      <c r="G227" s="126">
        <f t="shared" ref="G227:AD227" si="35">IF(AND(SUM(G221:G226)=0,COUNTIF(G221:G226,"NS")&gt;0),"NS",IF(AND(SUM(G221:G226)=0,COUNTIF(G221:G226,0)&gt;0),0,IF(AND(SUM(G221:G226)=0,COUNTIF(G221:G226,"NA")&gt;0),"NA",SUM(G221:G226))))</f>
        <v>0</v>
      </c>
      <c r="H227" s="126">
        <f t="shared" si="35"/>
        <v>0</v>
      </c>
      <c r="I227" s="126">
        <f t="shared" si="35"/>
        <v>0</v>
      </c>
      <c r="J227" s="126">
        <f t="shared" si="35"/>
        <v>0</v>
      </c>
      <c r="K227" s="126">
        <f t="shared" si="35"/>
        <v>0</v>
      </c>
      <c r="L227" s="126">
        <f t="shared" si="35"/>
        <v>0</v>
      </c>
      <c r="M227" s="126">
        <f t="shared" si="35"/>
        <v>0</v>
      </c>
      <c r="N227" s="126">
        <f t="shared" si="35"/>
        <v>0</v>
      </c>
      <c r="O227" s="126">
        <f t="shared" si="35"/>
        <v>0</v>
      </c>
      <c r="P227" s="126">
        <f t="shared" si="35"/>
        <v>0</v>
      </c>
      <c r="Q227" s="126">
        <f t="shared" si="35"/>
        <v>0</v>
      </c>
      <c r="R227" s="126">
        <f t="shared" si="35"/>
        <v>0</v>
      </c>
      <c r="S227" s="126">
        <f t="shared" si="35"/>
        <v>0</v>
      </c>
      <c r="T227" s="126">
        <f t="shared" si="35"/>
        <v>0</v>
      </c>
      <c r="U227" s="126">
        <f t="shared" si="35"/>
        <v>0</v>
      </c>
      <c r="V227" s="126">
        <f t="shared" si="35"/>
        <v>0</v>
      </c>
      <c r="W227" s="126">
        <f t="shared" si="35"/>
        <v>0</v>
      </c>
      <c r="X227" s="126">
        <f t="shared" si="35"/>
        <v>0</v>
      </c>
      <c r="Y227" s="126">
        <f t="shared" si="35"/>
        <v>0</v>
      </c>
      <c r="Z227" s="126">
        <f t="shared" si="35"/>
        <v>0</v>
      </c>
      <c r="AA227" s="126">
        <f t="shared" si="35"/>
        <v>0</v>
      </c>
      <c r="AB227" s="126">
        <f t="shared" si="35"/>
        <v>0</v>
      </c>
      <c r="AC227" s="126">
        <f t="shared" si="35"/>
        <v>0</v>
      </c>
      <c r="AD227" s="126">
        <f t="shared" si="35"/>
        <v>0</v>
      </c>
      <c r="AE227" s="4"/>
      <c r="AG227">
        <f>SUM(AG221:AG226)</f>
        <v>0</v>
      </c>
      <c r="AH227" s="198">
        <f>SUM(AH221:AH226)</f>
        <v>0</v>
      </c>
      <c r="AK227">
        <f>SUM(AK221:AK226)</f>
        <v>0</v>
      </c>
      <c r="AM227">
        <f>SUM(AM221:AM226)</f>
        <v>0</v>
      </c>
      <c r="AN227">
        <f>SUM(AN221:AN226)</f>
        <v>0</v>
      </c>
      <c r="AP227">
        <f>SUM(AP221:AP226)</f>
        <v>0</v>
      </c>
      <c r="AQ227">
        <f>SUM(AQ221:AQ226)</f>
        <v>0</v>
      </c>
      <c r="AS227">
        <f>SUM(AS221:AS226)</f>
        <v>0</v>
      </c>
      <c r="AT227">
        <f>SUM(AT221:AT226)</f>
        <v>0</v>
      </c>
      <c r="AV227">
        <f>SUM(AV221:AV226)</f>
        <v>0</v>
      </c>
      <c r="AW227">
        <f>SUM(AW221:AW226)</f>
        <v>0</v>
      </c>
      <c r="AY227">
        <f>SUM(AY221:AY226)</f>
        <v>0</v>
      </c>
      <c r="AZ227">
        <f>SUM(AZ221:AZ226)</f>
        <v>0</v>
      </c>
      <c r="BB227">
        <f>SUM(BB221:BB226)</f>
        <v>0</v>
      </c>
      <c r="BC227">
        <f>SUM(BC221:BC226)</f>
        <v>0</v>
      </c>
      <c r="BE227">
        <f>SUM(BE221:BE226)</f>
        <v>0</v>
      </c>
      <c r="BF227">
        <f>SUM(BF221:BF226)</f>
        <v>0</v>
      </c>
      <c r="BH227">
        <f>SUM(BH221:BH226)</f>
        <v>0</v>
      </c>
    </row>
    <row r="228" spans="1:60" ht="1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K228" t="s">
        <v>494</v>
      </c>
      <c r="AL228">
        <f>SUM(AM227,AP227,AS227,AV227,AY227,BB227,BE227,BH227)</f>
        <v>0</v>
      </c>
      <c r="AM228" t="s">
        <v>495</v>
      </c>
      <c r="AN228">
        <f>SUM(AK227,AN227,AQ227,AT227,AW227,AZ227,BC227,BF227)</f>
        <v>0</v>
      </c>
    </row>
    <row r="229" spans="1:60" ht="45" customHeight="1">
      <c r="A229" s="92"/>
      <c r="C229" s="369" t="s">
        <v>496</v>
      </c>
      <c r="D229" s="231"/>
      <c r="E229" s="265"/>
      <c r="F229" s="261"/>
      <c r="G229" s="249"/>
      <c r="H229" s="249"/>
      <c r="I229" s="249"/>
      <c r="J229" s="249"/>
      <c r="K229" s="249"/>
      <c r="L229" s="249"/>
      <c r="M229" s="249"/>
      <c r="N229" s="249"/>
      <c r="O229" s="249"/>
      <c r="P229" s="249"/>
      <c r="Q229" s="249"/>
      <c r="R229" s="249"/>
      <c r="S229" s="249"/>
      <c r="T229" s="249"/>
      <c r="U229" s="249"/>
      <c r="V229" s="249"/>
      <c r="W229" s="249"/>
      <c r="X229" s="249"/>
      <c r="Y229" s="249"/>
      <c r="Z229" s="249"/>
      <c r="AA229" s="249"/>
      <c r="AB229" s="249"/>
      <c r="AC229" s="249"/>
      <c r="AD229" s="250"/>
      <c r="AK229" t="s">
        <v>497</v>
      </c>
      <c r="AL229" s="198">
        <f>IF(AN228&gt;0,IF(SUM(G227)&gt;=SUM(J227,M227,P227,S227,V227,Y227,AB227),0,1),IF(SUM(G227)&lt;&gt;SUM(J227,M227,P227,S227,V227,Y227,AB227),1,0))</f>
        <v>0</v>
      </c>
      <c r="AM229" t="s">
        <v>498</v>
      </c>
      <c r="AN229" s="198">
        <f>IF(AN228&gt;0,IF(SUM(H227)&gt;=SUM(K227,N227,Q227,T227,W227,Z227,AC227),0,1),IF(SUM(H227)&lt;&gt;SUM(K227,N227,Q227,T227,W227,Z227,AC227),1,0))</f>
        <v>0</v>
      </c>
      <c r="AO229" t="s">
        <v>499</v>
      </c>
      <c r="AP229" s="198">
        <f>IF(AN228&gt;0,IF(SUM(I227)&gt;=SUM(L227,O227,R227,U227,X227,AA227,AD227),0,1),IF(SUM(I227)&lt;&gt;SUM(L227,O227,R227,U227,X227,AA227,AD227),1,0))</f>
        <v>0</v>
      </c>
    </row>
    <row r="230" spans="1:60" ht="15" customHeight="1">
      <c r="A230" s="1"/>
      <c r="B230" s="199" t="str">
        <f>IF(AND(AH227&lt;&gt;0,C232=""),"Alerta: Debido a que cuenta con registros NS, debe proporcionar una justificación en el area de comentarios al final de la pregunta.","")</f>
        <v/>
      </c>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row>
    <row r="231" spans="1:60" ht="24" customHeight="1">
      <c r="A231" s="107"/>
      <c r="B231" s="4"/>
      <c r="C231" s="333" t="s">
        <v>310</v>
      </c>
      <c r="D231" s="231"/>
      <c r="E231" s="231"/>
      <c r="F231" s="231"/>
      <c r="G231" s="231"/>
      <c r="H231" s="231"/>
      <c r="I231" s="231"/>
      <c r="J231" s="231"/>
      <c r="K231" s="231"/>
      <c r="L231" s="231"/>
      <c r="M231" s="231"/>
      <c r="N231" s="231"/>
      <c r="O231" s="231"/>
      <c r="P231" s="231"/>
      <c r="Q231" s="231"/>
      <c r="R231" s="231"/>
      <c r="S231" s="231"/>
      <c r="T231" s="231"/>
      <c r="U231" s="231"/>
      <c r="V231" s="231"/>
      <c r="W231" s="231"/>
      <c r="X231" s="231"/>
      <c r="Y231" s="231"/>
      <c r="Z231" s="231"/>
      <c r="AA231" s="231"/>
      <c r="AB231" s="231"/>
      <c r="AC231" s="231"/>
      <c r="AD231" s="231"/>
      <c r="AE231" s="4"/>
    </row>
    <row r="232" spans="1:60" ht="60" customHeight="1">
      <c r="A232" s="107"/>
      <c r="B232" s="4"/>
      <c r="C232" s="323"/>
      <c r="D232" s="249"/>
      <c r="E232" s="249"/>
      <c r="F232" s="249"/>
      <c r="G232" s="249"/>
      <c r="H232" s="249"/>
      <c r="I232" s="249"/>
      <c r="J232" s="249"/>
      <c r="K232" s="249"/>
      <c r="L232" s="249"/>
      <c r="M232" s="249"/>
      <c r="N232" s="249"/>
      <c r="O232" s="249"/>
      <c r="P232" s="249"/>
      <c r="Q232" s="249"/>
      <c r="R232" s="249"/>
      <c r="S232" s="249"/>
      <c r="T232" s="249"/>
      <c r="U232" s="249"/>
      <c r="V232" s="249"/>
      <c r="W232" s="249"/>
      <c r="X232" s="249"/>
      <c r="Y232" s="249"/>
      <c r="Z232" s="249"/>
      <c r="AA232" s="249"/>
      <c r="AB232" s="249"/>
      <c r="AC232" s="249"/>
      <c r="AD232" s="250"/>
      <c r="AE232" s="4"/>
    </row>
    <row r="233" spans="1:60" ht="15" customHeight="1">
      <c r="A233" s="1"/>
      <c r="B233" s="199" t="str">
        <f>IF(AG227&gt;0,"Favor de ingresar toda la información requerida en la pregunta.","")</f>
        <v/>
      </c>
      <c r="C233" s="199"/>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row>
    <row r="234" spans="1:60" ht="15" customHeight="1">
      <c r="A234" s="1"/>
      <c r="B234" s="199" t="str">
        <f>IF(AND(AH227&lt;&gt;0,C232=""),"Alerta: Debido a que cuenta con registros NS, debe proporcionar una justificación en el area de comentarios al final de la pregunta.","")</f>
        <v/>
      </c>
      <c r="C234" s="199"/>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row>
    <row r="235" spans="1:60" ht="15" customHeight="1">
      <c r="A235" s="1"/>
      <c r="B235" s="199" t="str">
        <f>IF(OR(AL229&gt;=1,AN229&gt;=1,AP229&gt;=1,AL228&gt;=1),"Favor de revisar la sumatoria y consistencia de totales y/o subtotales por filas (numéricos y NS).","")</f>
        <v/>
      </c>
      <c r="C235" s="199"/>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row>
    <row r="236" spans="1:60" ht="15" customHeight="1">
      <c r="A236" s="1"/>
      <c r="B236" s="199"/>
      <c r="C236" s="199"/>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row>
    <row r="237" spans="1:60" ht="15" customHeight="1">
      <c r="A237" s="1"/>
      <c r="B237" s="199"/>
      <c r="C237" s="199"/>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row>
    <row r="238" spans="1:60" ht="15" customHeight="1">
      <c r="A238" s="1"/>
      <c r="B238" s="199"/>
      <c r="C238" s="199"/>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row>
    <row r="239" spans="1:60" ht="24" customHeight="1">
      <c r="A239" s="105" t="s">
        <v>500</v>
      </c>
      <c r="B239" s="326" t="s">
        <v>501</v>
      </c>
      <c r="C239" s="231"/>
      <c r="D239" s="231"/>
      <c r="E239" s="231"/>
      <c r="F239" s="231"/>
      <c r="G239" s="231"/>
      <c r="H239" s="231"/>
      <c r="I239" s="231"/>
      <c r="J239" s="231"/>
      <c r="K239" s="231"/>
      <c r="L239" s="231"/>
      <c r="M239" s="231"/>
      <c r="N239" s="231"/>
      <c r="O239" s="231"/>
      <c r="P239" s="231"/>
      <c r="Q239" s="231"/>
      <c r="R239" s="231"/>
      <c r="S239" s="231"/>
      <c r="T239" s="231"/>
      <c r="U239" s="231"/>
      <c r="V239" s="231"/>
      <c r="W239" s="231"/>
      <c r="X239" s="231"/>
      <c r="Y239" s="231"/>
      <c r="Z239" s="231"/>
      <c r="AA239" s="231"/>
      <c r="AB239" s="231"/>
      <c r="AC239" s="231"/>
      <c r="AD239" s="231"/>
      <c r="AE239" s="4"/>
    </row>
    <row r="240" spans="1:60" ht="1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row>
    <row r="241" spans="1:60" ht="24" customHeight="1">
      <c r="A241" s="107"/>
      <c r="B241" s="4"/>
      <c r="C241" s="316" t="s">
        <v>502</v>
      </c>
      <c r="D241" s="262"/>
      <c r="E241" s="262"/>
      <c r="F241" s="263"/>
      <c r="G241" s="316" t="s">
        <v>462</v>
      </c>
      <c r="H241" s="249"/>
      <c r="I241" s="249"/>
      <c r="J241" s="249"/>
      <c r="K241" s="249"/>
      <c r="L241" s="249"/>
      <c r="M241" s="249"/>
      <c r="N241" s="249"/>
      <c r="O241" s="249"/>
      <c r="P241" s="249"/>
      <c r="Q241" s="249"/>
      <c r="R241" s="249"/>
      <c r="S241" s="249"/>
      <c r="T241" s="249"/>
      <c r="U241" s="249"/>
      <c r="V241" s="249"/>
      <c r="W241" s="249"/>
      <c r="X241" s="249"/>
      <c r="Y241" s="249"/>
      <c r="Z241" s="249"/>
      <c r="AA241" s="249"/>
      <c r="AB241" s="249"/>
      <c r="AC241" s="249"/>
      <c r="AD241" s="250"/>
      <c r="AE241" s="4"/>
    </row>
    <row r="242" spans="1:60" ht="120" customHeight="1">
      <c r="A242" s="107"/>
      <c r="B242" s="4"/>
      <c r="C242" s="264"/>
      <c r="D242" s="231"/>
      <c r="E242" s="231"/>
      <c r="F242" s="265"/>
      <c r="G242" s="324" t="s">
        <v>444</v>
      </c>
      <c r="H242" s="320" t="s">
        <v>445</v>
      </c>
      <c r="I242" s="320" t="s">
        <v>446</v>
      </c>
      <c r="J242" s="320" t="s">
        <v>449</v>
      </c>
      <c r="K242" s="249"/>
      <c r="L242" s="250"/>
      <c r="M242" s="320" t="s">
        <v>450</v>
      </c>
      <c r="N242" s="249"/>
      <c r="O242" s="250"/>
      <c r="P242" s="320" t="s">
        <v>451</v>
      </c>
      <c r="Q242" s="249"/>
      <c r="R242" s="250"/>
      <c r="S242" s="320" t="s">
        <v>452</v>
      </c>
      <c r="T242" s="249"/>
      <c r="U242" s="250"/>
      <c r="V242" s="320" t="s">
        <v>453</v>
      </c>
      <c r="W242" s="249"/>
      <c r="X242" s="250"/>
      <c r="Y242" s="320" t="s">
        <v>454</v>
      </c>
      <c r="Z242" s="249"/>
      <c r="AA242" s="250"/>
      <c r="AB242" s="320" t="s">
        <v>463</v>
      </c>
      <c r="AC242" s="249"/>
      <c r="AD242" s="250"/>
      <c r="AE242" s="4"/>
      <c r="AG242">
        <f>COUNTBLANK(G244:AD249)</f>
        <v>144</v>
      </c>
    </row>
    <row r="243" spans="1:60" ht="48" customHeight="1">
      <c r="A243" s="107"/>
      <c r="B243" s="4"/>
      <c r="C243" s="266"/>
      <c r="D243" s="252"/>
      <c r="E243" s="252"/>
      <c r="F243" s="267"/>
      <c r="G243" s="344"/>
      <c r="H243" s="344"/>
      <c r="I243" s="344"/>
      <c r="J243" s="124" t="s">
        <v>464</v>
      </c>
      <c r="K243" s="125" t="s">
        <v>445</v>
      </c>
      <c r="L243" s="125" t="s">
        <v>446</v>
      </c>
      <c r="M243" s="124" t="s">
        <v>464</v>
      </c>
      <c r="N243" s="125" t="s">
        <v>445</v>
      </c>
      <c r="O243" s="125" t="s">
        <v>446</v>
      </c>
      <c r="P243" s="124" t="s">
        <v>464</v>
      </c>
      <c r="Q243" s="125" t="s">
        <v>445</v>
      </c>
      <c r="R243" s="125" t="s">
        <v>446</v>
      </c>
      <c r="S243" s="124" t="s">
        <v>464</v>
      </c>
      <c r="T243" s="125" t="s">
        <v>445</v>
      </c>
      <c r="U243" s="125" t="s">
        <v>446</v>
      </c>
      <c r="V243" s="124" t="s">
        <v>464</v>
      </c>
      <c r="W243" s="125" t="s">
        <v>445</v>
      </c>
      <c r="X243" s="125" t="s">
        <v>446</v>
      </c>
      <c r="Y243" s="124" t="s">
        <v>464</v>
      </c>
      <c r="Z243" s="125" t="s">
        <v>445</v>
      </c>
      <c r="AA243" s="125" t="s">
        <v>446</v>
      </c>
      <c r="AB243" s="124" t="s">
        <v>464</v>
      </c>
      <c r="AC243" s="125" t="s">
        <v>445</v>
      </c>
      <c r="AD243" s="125" t="s">
        <v>446</v>
      </c>
      <c r="AE243" s="4"/>
      <c r="AG243" t="s">
        <v>282</v>
      </c>
      <c r="AH243" t="s">
        <v>283</v>
      </c>
      <c r="AK243" t="s">
        <v>465</v>
      </c>
      <c r="AL243" t="s">
        <v>466</v>
      </c>
      <c r="AM243" t="s">
        <v>467</v>
      </c>
      <c r="AN243" t="s">
        <v>468</v>
      </c>
      <c r="AO243" t="s">
        <v>469</v>
      </c>
      <c r="AP243" t="s">
        <v>470</v>
      </c>
      <c r="AQ243" t="s">
        <v>471</v>
      </c>
      <c r="AR243" t="s">
        <v>472</v>
      </c>
      <c r="AS243" t="s">
        <v>473</v>
      </c>
      <c r="AT243" t="s">
        <v>474</v>
      </c>
      <c r="AU243" t="s">
        <v>475</v>
      </c>
      <c r="AV243" t="s">
        <v>476</v>
      </c>
      <c r="AW243" t="s">
        <v>477</v>
      </c>
      <c r="AX243" t="s">
        <v>478</v>
      </c>
      <c r="AY243" t="s">
        <v>479</v>
      </c>
      <c r="AZ243" t="s">
        <v>480</v>
      </c>
      <c r="BA243" t="s">
        <v>481</v>
      </c>
      <c r="BB243" t="s">
        <v>482</v>
      </c>
      <c r="BC243" t="s">
        <v>483</v>
      </c>
      <c r="BD243" t="s">
        <v>484</v>
      </c>
      <c r="BE243" t="s">
        <v>485</v>
      </c>
      <c r="BF243" t="s">
        <v>486</v>
      </c>
      <c r="BG243" t="s">
        <v>487</v>
      </c>
      <c r="BH243" t="s">
        <v>488</v>
      </c>
    </row>
    <row r="244" spans="1:60" ht="96" customHeight="1">
      <c r="A244" s="107"/>
      <c r="B244" s="4"/>
      <c r="C244" s="128" t="s">
        <v>209</v>
      </c>
      <c r="D244" s="318" t="s">
        <v>503</v>
      </c>
      <c r="E244" s="249"/>
      <c r="F244" s="250"/>
      <c r="G244" s="201"/>
      <c r="H244" s="201"/>
      <c r="I244" s="201"/>
      <c r="J244" s="201"/>
      <c r="K244" s="201"/>
      <c r="L244" s="201"/>
      <c r="M244" s="201"/>
      <c r="N244" s="201"/>
      <c r="O244" s="201"/>
      <c r="P244" s="201"/>
      <c r="Q244" s="201"/>
      <c r="R244" s="201"/>
      <c r="S244" s="201"/>
      <c r="T244" s="201"/>
      <c r="U244" s="201"/>
      <c r="V244" s="201"/>
      <c r="W244" s="201"/>
      <c r="X244" s="201"/>
      <c r="Y244" s="201"/>
      <c r="Z244" s="201"/>
      <c r="AA244" s="201"/>
      <c r="AB244" s="201"/>
      <c r="AC244" s="201"/>
      <c r="AD244" s="201"/>
      <c r="AE244" s="4"/>
      <c r="AG244">
        <f t="shared" ref="AG244:AG249" si="36">IF(AND(COUNTBLANK(G244:AD244)&lt;&gt;0,COUNTBLANK(G244:AD244)&lt;&gt;24),1,0)</f>
        <v>0</v>
      </c>
      <c r="AH244">
        <f t="shared" ref="AH244:AH249" si="37">IF(COUNTIF(G244:AD244,"NS"),1,0)</f>
        <v>0</v>
      </c>
      <c r="AK244">
        <f t="shared" ref="AK244:AK249" si="38">COUNTIF(H244:I244,"NS")</f>
        <v>0</v>
      </c>
      <c r="AL244">
        <f t="shared" ref="AL244:AL249" si="39">SUM(H244:I244)</f>
        <v>0</v>
      </c>
      <c r="AM244">
        <f t="shared" ref="AM244:AM249" si="40">IF(COUNTA(G244:I244)=0,0,IF(OR(AND(G244=0,AK244&gt;0),AND(G244="ns",AL244&gt;0),AND(G244="ns",AK244=0,AL244=0)),1,IF(OR(AND(G244&gt;0,AK244=2),AND(G244="ns",AK244=2),AND(G244="ns",AL244=0,AK244&gt;0),G244=AL244),0,1)))</f>
        <v>0</v>
      </c>
      <c r="AN244">
        <f t="shared" ref="AN244:AN249" si="41">COUNTIF(K244:L244,"NS")</f>
        <v>0</v>
      </c>
      <c r="AO244">
        <f t="shared" ref="AO244:AO249" si="42">SUM(K244:L244)</f>
        <v>0</v>
      </c>
      <c r="AP244">
        <f t="shared" ref="AP244:AP249" si="43">IF(COUNTA(J244:L244)=0,0,IF(OR(AND(J244=0,AN244&gt;0),AND(J244="ns",AO244&gt;0),AND(J244="ns",AN244=0,AO244=0)),1,IF(OR(AND(J244&gt;0,AN244=2),AND(J244="ns",AN244=2),AND(J244="ns",AO244=0,AN244&gt;0),J244=AO244),0,1)))</f>
        <v>0</v>
      </c>
      <c r="AQ244">
        <f t="shared" ref="AQ244:AQ249" si="44">COUNTIF(N244:O244,"NS")</f>
        <v>0</v>
      </c>
      <c r="AR244">
        <f t="shared" ref="AR244:AR249" si="45">SUM(N244:O244)</f>
        <v>0</v>
      </c>
      <c r="AS244">
        <f t="shared" ref="AS244:AS249" si="46">IF(COUNTA(M244:O244)=0,0,IF(OR(AND(M244=0,AQ244&gt;0),AND(M244="ns",AR244&gt;0),AND(M244="ns",AQ244=0,AR244=0)),1,IF(OR(AND(M244&gt;0,AQ244=2),AND(M244="ns",AQ244=2),AND(M244="ns",AR244=0,AQ244&gt;0),M244=AR244),0,1)))</f>
        <v>0</v>
      </c>
      <c r="AT244">
        <f t="shared" ref="AT244:AT249" si="47">COUNTIF(Q244:R244,"NS")</f>
        <v>0</v>
      </c>
      <c r="AU244">
        <f t="shared" ref="AU244:AU249" si="48">SUM(Q244:R244)</f>
        <v>0</v>
      </c>
      <c r="AV244">
        <f t="shared" ref="AV244:AV249" si="49">IF(COUNTA(P244:R244)=0,0,IF(OR(AND(P244=0,AT244&gt;0),AND(P244="ns",AU244&gt;0),AND(P244="ns",AT244=0,AU244=0)),1,IF(OR(AND(P244&gt;0,AT244=2),AND(P244="ns",AT244=2),AND(P244="ns",AU244=0,AT244&gt;0),P244=AU244),0,1)))</f>
        <v>0</v>
      </c>
      <c r="AW244">
        <f t="shared" ref="AW244:AW249" si="50">COUNTIF(T244:U244,"NS")</f>
        <v>0</v>
      </c>
      <c r="AX244">
        <f t="shared" ref="AX244:AX249" si="51">SUM(T244:U244)</f>
        <v>0</v>
      </c>
      <c r="AY244">
        <f t="shared" ref="AY244:AY249" si="52">IF(COUNTA(S244:U244)=0,0,IF(OR(AND(S244=0,AW244&gt;0),AND(S244="ns",AX244&gt;0),AND(S244="ns",AW244=0,AX244=0)),1,IF(OR(AND(S244&gt;0,AW244=2),AND(S244="ns",AW244=2),AND(S244="ns",AX244=0,AW244&gt;0),S244=AX244),0,1)))</f>
        <v>0</v>
      </c>
      <c r="AZ244">
        <f t="shared" ref="AZ244:AZ249" si="53">COUNTIF(W244:X244,"NS")</f>
        <v>0</v>
      </c>
      <c r="BA244">
        <f t="shared" ref="BA244:BA249" si="54">SUM(W244:X244)</f>
        <v>0</v>
      </c>
      <c r="BB244">
        <f t="shared" ref="BB244:BB249" si="55">IF(COUNTA(V244:X244)=0,0,IF(OR(AND(V244=0,AZ244&gt;0),AND(V244="ns",BA244&gt;0),AND(V244="ns",AZ244=0,BA244=0)),1,IF(OR(AND(V244&gt;0,AZ244=2),AND(V244="ns",AZ244=2),AND(V244="ns",BA244=0,AZ244&gt;0),V244=BA244),0,1)))</f>
        <v>0</v>
      </c>
      <c r="BC244">
        <f t="shared" ref="BC244:BC249" si="56">COUNTIF(Z244:AA244,"NS")</f>
        <v>0</v>
      </c>
      <c r="BD244">
        <f t="shared" ref="BD244:BD249" si="57">SUM(Z244:AA244)</f>
        <v>0</v>
      </c>
      <c r="BE244">
        <f t="shared" ref="BE244:BE249" si="58">IF(COUNTA(Y244:AA244)=0,0,IF(OR(AND(Y244=0,BC244&gt;0),AND(Y244="ns",BD244&gt;0),AND(Y244="ns",BC244=0,BD244=0)),1,IF(OR(AND(Y244&gt;0,BC244=2),AND(Y244="ns",BC244=2),AND(Y244="ns",BD244=0,BC244&gt;0),Y244=BD244),0,1)))</f>
        <v>0</v>
      </c>
      <c r="BF244">
        <f t="shared" ref="BF244:BF249" si="59">COUNTIF(AC244:AD244,"NS")</f>
        <v>0</v>
      </c>
      <c r="BG244">
        <f t="shared" ref="BG244:BG249" si="60">SUM(AC244:AD244)</f>
        <v>0</v>
      </c>
      <c r="BH244">
        <f t="shared" ref="BH244:BH249" si="61">IF(COUNTA(AB244:AD244)=0,0,IF(OR(AND(AB244=0,BF244&gt;0),AND(AB244="ns",BG244&gt;0),AND(AB244="ns",BF244=0,BG244=0)),1,IF(OR(AND(AB244&gt;0,BF244=2),AND(AB244="ns",BF244=2),AND(AB244="ns",BG244=0,BF244&gt;0),AB244=BG244),0,1)))</f>
        <v>0</v>
      </c>
    </row>
    <row r="245" spans="1:60" ht="72" customHeight="1">
      <c r="A245" s="107"/>
      <c r="B245" s="4"/>
      <c r="C245" s="129" t="s">
        <v>210</v>
      </c>
      <c r="D245" s="318" t="s">
        <v>504</v>
      </c>
      <c r="E245" s="249"/>
      <c r="F245" s="250"/>
      <c r="G245" s="201"/>
      <c r="H245" s="201"/>
      <c r="I245" s="201"/>
      <c r="J245" s="201"/>
      <c r="K245" s="201"/>
      <c r="L245" s="201"/>
      <c r="M245" s="201"/>
      <c r="N245" s="201"/>
      <c r="O245" s="201"/>
      <c r="P245" s="201"/>
      <c r="Q245" s="201"/>
      <c r="R245" s="201"/>
      <c r="S245" s="201"/>
      <c r="T245" s="201"/>
      <c r="U245" s="201"/>
      <c r="V245" s="201"/>
      <c r="W245" s="201"/>
      <c r="X245" s="201"/>
      <c r="Y245" s="201"/>
      <c r="Z245" s="201"/>
      <c r="AA245" s="201"/>
      <c r="AB245" s="201"/>
      <c r="AC245" s="201"/>
      <c r="AD245" s="201"/>
      <c r="AE245" s="4"/>
      <c r="AG245">
        <f t="shared" si="36"/>
        <v>0</v>
      </c>
      <c r="AH245">
        <f t="shared" si="37"/>
        <v>0</v>
      </c>
      <c r="AK245">
        <f t="shared" si="38"/>
        <v>0</v>
      </c>
      <c r="AL245">
        <f t="shared" si="39"/>
        <v>0</v>
      </c>
      <c r="AM245">
        <f t="shared" si="40"/>
        <v>0</v>
      </c>
      <c r="AN245">
        <f t="shared" si="41"/>
        <v>0</v>
      </c>
      <c r="AO245">
        <f t="shared" si="42"/>
        <v>0</v>
      </c>
      <c r="AP245">
        <f t="shared" si="43"/>
        <v>0</v>
      </c>
      <c r="AQ245">
        <f t="shared" si="44"/>
        <v>0</v>
      </c>
      <c r="AR245">
        <f t="shared" si="45"/>
        <v>0</v>
      </c>
      <c r="AS245">
        <f t="shared" si="46"/>
        <v>0</v>
      </c>
      <c r="AT245">
        <f t="shared" si="47"/>
        <v>0</v>
      </c>
      <c r="AU245">
        <f t="shared" si="48"/>
        <v>0</v>
      </c>
      <c r="AV245">
        <f t="shared" si="49"/>
        <v>0</v>
      </c>
      <c r="AW245">
        <f t="shared" si="50"/>
        <v>0</v>
      </c>
      <c r="AX245">
        <f t="shared" si="51"/>
        <v>0</v>
      </c>
      <c r="AY245">
        <f t="shared" si="52"/>
        <v>0</v>
      </c>
      <c r="AZ245">
        <f t="shared" si="53"/>
        <v>0</v>
      </c>
      <c r="BA245">
        <f t="shared" si="54"/>
        <v>0</v>
      </c>
      <c r="BB245">
        <f t="shared" si="55"/>
        <v>0</v>
      </c>
      <c r="BC245">
        <f t="shared" si="56"/>
        <v>0</v>
      </c>
      <c r="BD245">
        <f t="shared" si="57"/>
        <v>0</v>
      </c>
      <c r="BE245">
        <f t="shared" si="58"/>
        <v>0</v>
      </c>
      <c r="BF245">
        <f t="shared" si="59"/>
        <v>0</v>
      </c>
      <c r="BG245">
        <f t="shared" si="60"/>
        <v>0</v>
      </c>
      <c r="BH245">
        <f t="shared" si="61"/>
        <v>0</v>
      </c>
    </row>
    <row r="246" spans="1:60" ht="48" customHeight="1">
      <c r="A246" s="107"/>
      <c r="B246" s="4"/>
      <c r="C246" s="129" t="s">
        <v>212</v>
      </c>
      <c r="D246" s="318" t="s">
        <v>505</v>
      </c>
      <c r="E246" s="249"/>
      <c r="F246" s="250"/>
      <c r="G246" s="201"/>
      <c r="H246" s="201"/>
      <c r="I246" s="201"/>
      <c r="J246" s="201"/>
      <c r="K246" s="201"/>
      <c r="L246" s="201"/>
      <c r="M246" s="201"/>
      <c r="N246" s="201"/>
      <c r="O246" s="201"/>
      <c r="P246" s="201"/>
      <c r="Q246" s="201"/>
      <c r="R246" s="201"/>
      <c r="S246" s="201"/>
      <c r="T246" s="201"/>
      <c r="U246" s="201"/>
      <c r="V246" s="201"/>
      <c r="W246" s="201"/>
      <c r="X246" s="201"/>
      <c r="Y246" s="201"/>
      <c r="Z246" s="201"/>
      <c r="AA246" s="201"/>
      <c r="AB246" s="201"/>
      <c r="AC246" s="201"/>
      <c r="AD246" s="201"/>
      <c r="AE246" s="4"/>
      <c r="AG246">
        <f t="shared" si="36"/>
        <v>0</v>
      </c>
      <c r="AH246">
        <f t="shared" si="37"/>
        <v>0</v>
      </c>
      <c r="AK246">
        <f t="shared" si="38"/>
        <v>0</v>
      </c>
      <c r="AL246">
        <f t="shared" si="39"/>
        <v>0</v>
      </c>
      <c r="AM246">
        <f t="shared" si="40"/>
        <v>0</v>
      </c>
      <c r="AN246">
        <f t="shared" si="41"/>
        <v>0</v>
      </c>
      <c r="AO246">
        <f t="shared" si="42"/>
        <v>0</v>
      </c>
      <c r="AP246">
        <f t="shared" si="43"/>
        <v>0</v>
      </c>
      <c r="AQ246">
        <f t="shared" si="44"/>
        <v>0</v>
      </c>
      <c r="AR246">
        <f t="shared" si="45"/>
        <v>0</v>
      </c>
      <c r="AS246">
        <f t="shared" si="46"/>
        <v>0</v>
      </c>
      <c r="AT246">
        <f t="shared" si="47"/>
        <v>0</v>
      </c>
      <c r="AU246">
        <f t="shared" si="48"/>
        <v>0</v>
      </c>
      <c r="AV246">
        <f t="shared" si="49"/>
        <v>0</v>
      </c>
      <c r="AW246">
        <f t="shared" si="50"/>
        <v>0</v>
      </c>
      <c r="AX246">
        <f t="shared" si="51"/>
        <v>0</v>
      </c>
      <c r="AY246">
        <f t="shared" si="52"/>
        <v>0</v>
      </c>
      <c r="AZ246">
        <f t="shared" si="53"/>
        <v>0</v>
      </c>
      <c r="BA246">
        <f t="shared" si="54"/>
        <v>0</v>
      </c>
      <c r="BB246">
        <f t="shared" si="55"/>
        <v>0</v>
      </c>
      <c r="BC246">
        <f t="shared" si="56"/>
        <v>0</v>
      </c>
      <c r="BD246">
        <f t="shared" si="57"/>
        <v>0</v>
      </c>
      <c r="BE246">
        <f t="shared" si="58"/>
        <v>0</v>
      </c>
      <c r="BF246">
        <f t="shared" si="59"/>
        <v>0</v>
      </c>
      <c r="BG246">
        <f t="shared" si="60"/>
        <v>0</v>
      </c>
      <c r="BH246">
        <f t="shared" si="61"/>
        <v>0</v>
      </c>
    </row>
    <row r="247" spans="1:60" ht="48" customHeight="1">
      <c r="A247" s="107"/>
      <c r="B247" s="4"/>
      <c r="C247" s="129" t="s">
        <v>214</v>
      </c>
      <c r="D247" s="318" t="s">
        <v>506</v>
      </c>
      <c r="E247" s="249"/>
      <c r="F247" s="250"/>
      <c r="G247" s="201"/>
      <c r="H247" s="201"/>
      <c r="I247" s="201"/>
      <c r="J247" s="201"/>
      <c r="K247" s="201"/>
      <c r="L247" s="201"/>
      <c r="M247" s="201"/>
      <c r="N247" s="201"/>
      <c r="O247" s="201"/>
      <c r="P247" s="201"/>
      <c r="Q247" s="201"/>
      <c r="R247" s="201"/>
      <c r="S247" s="201"/>
      <c r="T247" s="201"/>
      <c r="U247" s="201"/>
      <c r="V247" s="201"/>
      <c r="W247" s="201"/>
      <c r="X247" s="201"/>
      <c r="Y247" s="201"/>
      <c r="Z247" s="201"/>
      <c r="AA247" s="201"/>
      <c r="AB247" s="201"/>
      <c r="AC247" s="201"/>
      <c r="AD247" s="201"/>
      <c r="AE247" s="4"/>
      <c r="AG247">
        <f t="shared" si="36"/>
        <v>0</v>
      </c>
      <c r="AH247">
        <f t="shared" si="37"/>
        <v>0</v>
      </c>
      <c r="AK247">
        <f t="shared" si="38"/>
        <v>0</v>
      </c>
      <c r="AL247">
        <f t="shared" si="39"/>
        <v>0</v>
      </c>
      <c r="AM247">
        <f t="shared" si="40"/>
        <v>0</v>
      </c>
      <c r="AN247">
        <f t="shared" si="41"/>
        <v>0</v>
      </c>
      <c r="AO247">
        <f t="shared" si="42"/>
        <v>0</v>
      </c>
      <c r="AP247">
        <f t="shared" si="43"/>
        <v>0</v>
      </c>
      <c r="AQ247">
        <f t="shared" si="44"/>
        <v>0</v>
      </c>
      <c r="AR247">
        <f t="shared" si="45"/>
        <v>0</v>
      </c>
      <c r="AS247">
        <f t="shared" si="46"/>
        <v>0</v>
      </c>
      <c r="AT247">
        <f t="shared" si="47"/>
        <v>0</v>
      </c>
      <c r="AU247">
        <f t="shared" si="48"/>
        <v>0</v>
      </c>
      <c r="AV247">
        <f t="shared" si="49"/>
        <v>0</v>
      </c>
      <c r="AW247">
        <f t="shared" si="50"/>
        <v>0</v>
      </c>
      <c r="AX247">
        <f t="shared" si="51"/>
        <v>0</v>
      </c>
      <c r="AY247">
        <f t="shared" si="52"/>
        <v>0</v>
      </c>
      <c r="AZ247">
        <f t="shared" si="53"/>
        <v>0</v>
      </c>
      <c r="BA247">
        <f t="shared" si="54"/>
        <v>0</v>
      </c>
      <c r="BB247">
        <f t="shared" si="55"/>
        <v>0</v>
      </c>
      <c r="BC247">
        <f t="shared" si="56"/>
        <v>0</v>
      </c>
      <c r="BD247">
        <f t="shared" si="57"/>
        <v>0</v>
      </c>
      <c r="BE247">
        <f t="shared" si="58"/>
        <v>0</v>
      </c>
      <c r="BF247">
        <f t="shared" si="59"/>
        <v>0</v>
      </c>
      <c r="BG247">
        <f t="shared" si="60"/>
        <v>0</v>
      </c>
      <c r="BH247">
        <f t="shared" si="61"/>
        <v>0</v>
      </c>
    </row>
    <row r="248" spans="1:60" ht="36" customHeight="1">
      <c r="A248" s="107"/>
      <c r="B248" s="4"/>
      <c r="C248" s="129" t="s">
        <v>215</v>
      </c>
      <c r="D248" s="318" t="s">
        <v>507</v>
      </c>
      <c r="E248" s="249"/>
      <c r="F248" s="250"/>
      <c r="G248" s="201"/>
      <c r="H248" s="201"/>
      <c r="I248" s="201"/>
      <c r="J248" s="201"/>
      <c r="K248" s="201"/>
      <c r="L248" s="201"/>
      <c r="M248" s="201"/>
      <c r="N248" s="201"/>
      <c r="O248" s="201"/>
      <c r="P248" s="201"/>
      <c r="Q248" s="201"/>
      <c r="R248" s="201"/>
      <c r="S248" s="201"/>
      <c r="T248" s="201"/>
      <c r="U248" s="201"/>
      <c r="V248" s="201"/>
      <c r="W248" s="201"/>
      <c r="X248" s="201"/>
      <c r="Y248" s="201"/>
      <c r="Z248" s="201"/>
      <c r="AA248" s="201"/>
      <c r="AB248" s="201"/>
      <c r="AC248" s="201"/>
      <c r="AD248" s="201"/>
      <c r="AE248" s="4"/>
      <c r="AG248">
        <f t="shared" si="36"/>
        <v>0</v>
      </c>
      <c r="AH248">
        <f t="shared" si="37"/>
        <v>0</v>
      </c>
      <c r="AK248">
        <f t="shared" si="38"/>
        <v>0</v>
      </c>
      <c r="AL248">
        <f t="shared" si="39"/>
        <v>0</v>
      </c>
      <c r="AM248">
        <f t="shared" si="40"/>
        <v>0</v>
      </c>
      <c r="AN248">
        <f t="shared" si="41"/>
        <v>0</v>
      </c>
      <c r="AO248">
        <f t="shared" si="42"/>
        <v>0</v>
      </c>
      <c r="AP248">
        <f t="shared" si="43"/>
        <v>0</v>
      </c>
      <c r="AQ248">
        <f t="shared" si="44"/>
        <v>0</v>
      </c>
      <c r="AR248">
        <f t="shared" si="45"/>
        <v>0</v>
      </c>
      <c r="AS248">
        <f t="shared" si="46"/>
        <v>0</v>
      </c>
      <c r="AT248">
        <f t="shared" si="47"/>
        <v>0</v>
      </c>
      <c r="AU248">
        <f t="shared" si="48"/>
        <v>0</v>
      </c>
      <c r="AV248">
        <f t="shared" si="49"/>
        <v>0</v>
      </c>
      <c r="AW248">
        <f t="shared" si="50"/>
        <v>0</v>
      </c>
      <c r="AX248">
        <f t="shared" si="51"/>
        <v>0</v>
      </c>
      <c r="AY248">
        <f t="shared" si="52"/>
        <v>0</v>
      </c>
      <c r="AZ248">
        <f t="shared" si="53"/>
        <v>0</v>
      </c>
      <c r="BA248">
        <f t="shared" si="54"/>
        <v>0</v>
      </c>
      <c r="BB248">
        <f t="shared" si="55"/>
        <v>0</v>
      </c>
      <c r="BC248">
        <f t="shared" si="56"/>
        <v>0</v>
      </c>
      <c r="BD248">
        <f t="shared" si="57"/>
        <v>0</v>
      </c>
      <c r="BE248">
        <f t="shared" si="58"/>
        <v>0</v>
      </c>
      <c r="BF248">
        <f t="shared" si="59"/>
        <v>0</v>
      </c>
      <c r="BG248">
        <f t="shared" si="60"/>
        <v>0</v>
      </c>
      <c r="BH248">
        <f t="shared" si="61"/>
        <v>0</v>
      </c>
    </row>
    <row r="249" spans="1:60" ht="24" customHeight="1">
      <c r="A249" s="107"/>
      <c r="B249" s="4"/>
      <c r="C249" s="129" t="s">
        <v>217</v>
      </c>
      <c r="D249" s="318" t="s">
        <v>357</v>
      </c>
      <c r="E249" s="249"/>
      <c r="F249" s="250"/>
      <c r="G249" s="201"/>
      <c r="H249" s="201"/>
      <c r="I249" s="201"/>
      <c r="J249" s="201"/>
      <c r="K249" s="201"/>
      <c r="L249" s="201"/>
      <c r="M249" s="201"/>
      <c r="N249" s="201"/>
      <c r="O249" s="201"/>
      <c r="P249" s="201"/>
      <c r="Q249" s="201"/>
      <c r="R249" s="201"/>
      <c r="S249" s="201"/>
      <c r="T249" s="201"/>
      <c r="U249" s="201"/>
      <c r="V249" s="201"/>
      <c r="W249" s="201"/>
      <c r="X249" s="201"/>
      <c r="Y249" s="201"/>
      <c r="Z249" s="201"/>
      <c r="AA249" s="201"/>
      <c r="AB249" s="201"/>
      <c r="AC249" s="201"/>
      <c r="AD249" s="201"/>
      <c r="AE249" s="4"/>
      <c r="AG249">
        <f t="shared" si="36"/>
        <v>0</v>
      </c>
      <c r="AH249">
        <f t="shared" si="37"/>
        <v>0</v>
      </c>
      <c r="AK249">
        <f t="shared" si="38"/>
        <v>0</v>
      </c>
      <c r="AL249">
        <f t="shared" si="39"/>
        <v>0</v>
      </c>
      <c r="AM249">
        <f t="shared" si="40"/>
        <v>0</v>
      </c>
      <c r="AN249">
        <f t="shared" si="41"/>
        <v>0</v>
      </c>
      <c r="AO249">
        <f t="shared" si="42"/>
        <v>0</v>
      </c>
      <c r="AP249">
        <f t="shared" si="43"/>
        <v>0</v>
      </c>
      <c r="AQ249">
        <f t="shared" si="44"/>
        <v>0</v>
      </c>
      <c r="AR249">
        <f t="shared" si="45"/>
        <v>0</v>
      </c>
      <c r="AS249">
        <f t="shared" si="46"/>
        <v>0</v>
      </c>
      <c r="AT249">
        <f t="shared" si="47"/>
        <v>0</v>
      </c>
      <c r="AU249">
        <f t="shared" si="48"/>
        <v>0</v>
      </c>
      <c r="AV249">
        <f t="shared" si="49"/>
        <v>0</v>
      </c>
      <c r="AW249">
        <f t="shared" si="50"/>
        <v>0</v>
      </c>
      <c r="AX249">
        <f t="shared" si="51"/>
        <v>0</v>
      </c>
      <c r="AY249">
        <f t="shared" si="52"/>
        <v>0</v>
      </c>
      <c r="AZ249">
        <f t="shared" si="53"/>
        <v>0</v>
      </c>
      <c r="BA249">
        <f t="shared" si="54"/>
        <v>0</v>
      </c>
      <c r="BB249">
        <f t="shared" si="55"/>
        <v>0</v>
      </c>
      <c r="BC249">
        <f t="shared" si="56"/>
        <v>0</v>
      </c>
      <c r="BD249">
        <f t="shared" si="57"/>
        <v>0</v>
      </c>
      <c r="BE249">
        <f t="shared" si="58"/>
        <v>0</v>
      </c>
      <c r="BF249">
        <f t="shared" si="59"/>
        <v>0</v>
      </c>
      <c r="BG249">
        <f t="shared" si="60"/>
        <v>0</v>
      </c>
      <c r="BH249">
        <f t="shared" si="61"/>
        <v>0</v>
      </c>
    </row>
    <row r="250" spans="1:60" ht="15" customHeight="1">
      <c r="A250" s="107"/>
      <c r="B250" s="4"/>
      <c r="C250" s="9"/>
      <c r="D250" s="9"/>
      <c r="E250" s="9"/>
      <c r="F250" s="122" t="s">
        <v>456</v>
      </c>
      <c r="G250" s="126">
        <f t="shared" ref="G250:AD250" si="62">IF(AND(SUM(G244:G249)=0,COUNTIF(G244:G249,"NS")&gt;0),"NS",IF(AND(SUM(G244:G249)=0,COUNTIF(G244:G249,0)&gt;0),0,IF(AND(SUM(G244:G249)=0,COUNTIF(G244:G249,"NA")&gt;0),"NA",SUM(G244:G249))))</f>
        <v>0</v>
      </c>
      <c r="H250" s="126">
        <f t="shared" si="62"/>
        <v>0</v>
      </c>
      <c r="I250" s="126">
        <f t="shared" si="62"/>
        <v>0</v>
      </c>
      <c r="J250" s="126">
        <f t="shared" si="62"/>
        <v>0</v>
      </c>
      <c r="K250" s="126">
        <f t="shared" si="62"/>
        <v>0</v>
      </c>
      <c r="L250" s="126">
        <f t="shared" si="62"/>
        <v>0</v>
      </c>
      <c r="M250" s="126">
        <f t="shared" si="62"/>
        <v>0</v>
      </c>
      <c r="N250" s="126">
        <f t="shared" si="62"/>
        <v>0</v>
      </c>
      <c r="O250" s="126">
        <f t="shared" si="62"/>
        <v>0</v>
      </c>
      <c r="P250" s="126">
        <f t="shared" si="62"/>
        <v>0</v>
      </c>
      <c r="Q250" s="126">
        <f t="shared" si="62"/>
        <v>0</v>
      </c>
      <c r="R250" s="126">
        <f t="shared" si="62"/>
        <v>0</v>
      </c>
      <c r="S250" s="126">
        <f t="shared" si="62"/>
        <v>0</v>
      </c>
      <c r="T250" s="126">
        <f t="shared" si="62"/>
        <v>0</v>
      </c>
      <c r="U250" s="126">
        <f t="shared" si="62"/>
        <v>0</v>
      </c>
      <c r="V250" s="126">
        <f t="shared" si="62"/>
        <v>0</v>
      </c>
      <c r="W250" s="126">
        <f t="shared" si="62"/>
        <v>0</v>
      </c>
      <c r="X250" s="126">
        <f t="shared" si="62"/>
        <v>0</v>
      </c>
      <c r="Y250" s="126">
        <f t="shared" si="62"/>
        <v>0</v>
      </c>
      <c r="Z250" s="126">
        <f t="shared" si="62"/>
        <v>0</v>
      </c>
      <c r="AA250" s="126">
        <f t="shared" si="62"/>
        <v>0</v>
      </c>
      <c r="AB250" s="126">
        <f t="shared" si="62"/>
        <v>0</v>
      </c>
      <c r="AC250" s="126">
        <f t="shared" si="62"/>
        <v>0</v>
      </c>
      <c r="AD250" s="126">
        <f t="shared" si="62"/>
        <v>0</v>
      </c>
      <c r="AE250" s="4"/>
      <c r="AG250">
        <f>SUM(AG244:AG249)</f>
        <v>0</v>
      </c>
      <c r="AH250" s="198">
        <f>SUM(AH244:AH249)</f>
        <v>0</v>
      </c>
      <c r="AK250">
        <f>SUM(AK244:AK249)</f>
        <v>0</v>
      </c>
      <c r="AM250">
        <f>SUM(AM244:AM249)</f>
        <v>0</v>
      </c>
      <c r="AN250">
        <f>SUM(AN244:AN249)</f>
        <v>0</v>
      </c>
      <c r="AP250">
        <f>SUM(AP244:AP249)</f>
        <v>0</v>
      </c>
      <c r="AQ250">
        <f>SUM(AQ244:AQ249)</f>
        <v>0</v>
      </c>
      <c r="AS250">
        <f>SUM(AS244:AS249)</f>
        <v>0</v>
      </c>
      <c r="AT250">
        <f>SUM(AT244:AT249)</f>
        <v>0</v>
      </c>
      <c r="AV250">
        <f>SUM(AV244:AV249)</f>
        <v>0</v>
      </c>
      <c r="AW250">
        <f>SUM(AW244:AW249)</f>
        <v>0</v>
      </c>
      <c r="AY250">
        <f>SUM(AY244:AY249)</f>
        <v>0</v>
      </c>
      <c r="AZ250">
        <f>SUM(AZ244:AZ249)</f>
        <v>0</v>
      </c>
      <c r="BB250">
        <f>SUM(BB244:BB249)</f>
        <v>0</v>
      </c>
      <c r="BC250">
        <f>SUM(BC244:BC249)</f>
        <v>0</v>
      </c>
      <c r="BE250">
        <f>SUM(BE244:BE249)</f>
        <v>0</v>
      </c>
      <c r="BF250">
        <f>SUM(BF244:BF249)</f>
        <v>0</v>
      </c>
      <c r="BH250">
        <f>SUM(BH244:BH249)</f>
        <v>0</v>
      </c>
    </row>
    <row r="251" spans="1:60" ht="1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K251" t="s">
        <v>494</v>
      </c>
      <c r="AL251">
        <f>SUM(AM250,AP250,AS250,AV250,AY250,BB250,BE250,BH250)</f>
        <v>0</v>
      </c>
      <c r="AM251" t="s">
        <v>495</v>
      </c>
      <c r="AN251">
        <f>SUM(AK250,AN250,AQ250,AT250,AW250,AZ250,BC250,BF250)</f>
        <v>0</v>
      </c>
    </row>
    <row r="252" spans="1:60" ht="24" customHeight="1">
      <c r="A252" s="107"/>
      <c r="B252" s="4"/>
      <c r="C252" s="333" t="s">
        <v>310</v>
      </c>
      <c r="D252" s="231"/>
      <c r="E252" s="231"/>
      <c r="F252" s="231"/>
      <c r="G252" s="231"/>
      <c r="H252" s="231"/>
      <c r="I252" s="231"/>
      <c r="J252" s="231"/>
      <c r="K252" s="231"/>
      <c r="L252" s="231"/>
      <c r="M252" s="231"/>
      <c r="N252" s="231"/>
      <c r="O252" s="231"/>
      <c r="P252" s="231"/>
      <c r="Q252" s="231"/>
      <c r="R252" s="231"/>
      <c r="S252" s="231"/>
      <c r="T252" s="231"/>
      <c r="U252" s="231"/>
      <c r="V252" s="231"/>
      <c r="W252" s="231"/>
      <c r="X252" s="231"/>
      <c r="Y252" s="231"/>
      <c r="Z252" s="231"/>
      <c r="AA252" s="231"/>
      <c r="AB252" s="231"/>
      <c r="AC252" s="231"/>
      <c r="AD252" s="231"/>
      <c r="AE252" s="4"/>
      <c r="AK252" t="s">
        <v>497</v>
      </c>
      <c r="AL252" s="198">
        <f>IF(AN251&gt;0,IF(SUM(G250)&gt;=SUM(J250,M250,P250,S250,V250,Y250,AB250),0,1),IF(SUM(G250)&lt;&gt;SUM(J250,M250,P250,S250,V250,Y250,AB250),1,0))</f>
        <v>0</v>
      </c>
      <c r="AM252" t="s">
        <v>498</v>
      </c>
      <c r="AN252" s="198">
        <f>IF(AN251&gt;0,IF(SUM(H250)&gt;=SUM(K250,N250,Q250,T250,W250,Z250,AC250),0,1),IF(SUM(H250)&lt;&gt;SUM(K250,N250,Q250,T250,W250,Z250,AC250),1,0))</f>
        <v>0</v>
      </c>
      <c r="AO252" t="s">
        <v>499</v>
      </c>
      <c r="AP252" s="198">
        <f>IF(AN251&gt;0,IF(SUM(I250)&gt;=SUM(L250,O250,R250,U250,X250,AA250,AD250),0,1),IF(SUM(I250)&lt;&gt;SUM(L250,O250,R250,U250,X250,AA250,AD250),1,0))</f>
        <v>0</v>
      </c>
    </row>
    <row r="253" spans="1:60" ht="60" customHeight="1">
      <c r="A253" s="107"/>
      <c r="B253" s="4"/>
      <c r="C253" s="323"/>
      <c r="D253" s="249"/>
      <c r="E253" s="249"/>
      <c r="F253" s="249"/>
      <c r="G253" s="249"/>
      <c r="H253" s="249"/>
      <c r="I253" s="249"/>
      <c r="J253" s="249"/>
      <c r="K253" s="249"/>
      <c r="L253" s="249"/>
      <c r="M253" s="249"/>
      <c r="N253" s="249"/>
      <c r="O253" s="249"/>
      <c r="P253" s="249"/>
      <c r="Q253" s="249"/>
      <c r="R253" s="249"/>
      <c r="S253" s="249"/>
      <c r="T253" s="249"/>
      <c r="U253" s="249"/>
      <c r="V253" s="249"/>
      <c r="W253" s="249"/>
      <c r="X253" s="249"/>
      <c r="Y253" s="249"/>
      <c r="Z253" s="249"/>
      <c r="AA253" s="249"/>
      <c r="AB253" s="249"/>
      <c r="AC253" s="249"/>
      <c r="AD253" s="250"/>
      <c r="AE253" s="4"/>
    </row>
    <row r="254" spans="1:60" ht="15" customHeight="1">
      <c r="A254" s="1"/>
      <c r="B254" s="199" t="str">
        <f>IF(AG250&gt;0,"Favor de ingresar toda la información requerida en la pregunta.","")</f>
        <v/>
      </c>
      <c r="C254" s="199"/>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row>
    <row r="255" spans="1:60" ht="15" customHeight="1">
      <c r="A255" s="1"/>
      <c r="B255" s="199" t="str">
        <f>IF(AND(AH250&lt;&gt;0,C253=""),"Alerta: Debido a que cuenta con registros NS, debe proporcionar una justificación en el area de comentarios al final de la pregunta.","")</f>
        <v/>
      </c>
      <c r="C255" s="199"/>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row>
    <row r="256" spans="1:60" ht="15" customHeight="1">
      <c r="A256" s="1"/>
      <c r="B256" s="199" t="str">
        <f>IF(OR(AL252&gt;=1,AN252&gt;=1,AP252&gt;=1,AL251&gt;=1),"Favor de revisar la sumatoria y consistencia de totales y/o subtotales por filas (numéricos y NS).","")</f>
        <v/>
      </c>
      <c r="C256" s="199"/>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row>
    <row r="257" spans="1:60" ht="15" customHeight="1">
      <c r="A257" s="1"/>
      <c r="B257" s="199"/>
      <c r="C257" s="199"/>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row>
    <row r="258" spans="1:60" ht="15" customHeight="1">
      <c r="A258" s="1"/>
      <c r="B258" s="199"/>
      <c r="C258" s="199"/>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row>
    <row r="259" spans="1:60" ht="15" customHeight="1">
      <c r="A259" s="1"/>
      <c r="B259" s="199"/>
      <c r="C259" s="199"/>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row>
    <row r="260" spans="1:60" ht="24" customHeight="1">
      <c r="A260" s="105" t="s">
        <v>508</v>
      </c>
      <c r="B260" s="338" t="s">
        <v>509</v>
      </c>
      <c r="C260" s="231"/>
      <c r="D260" s="231"/>
      <c r="E260" s="231"/>
      <c r="F260" s="231"/>
      <c r="G260" s="231"/>
      <c r="H260" s="231"/>
      <c r="I260" s="231"/>
      <c r="J260" s="231"/>
      <c r="K260" s="231"/>
      <c r="L260" s="231"/>
      <c r="M260" s="231"/>
      <c r="N260" s="231"/>
      <c r="O260" s="231"/>
      <c r="P260" s="231"/>
      <c r="Q260" s="231"/>
      <c r="R260" s="231"/>
      <c r="S260" s="231"/>
      <c r="T260" s="231"/>
      <c r="U260" s="231"/>
      <c r="V260" s="231"/>
      <c r="W260" s="231"/>
      <c r="X260" s="231"/>
      <c r="Y260" s="231"/>
      <c r="Z260" s="231"/>
      <c r="AA260" s="231"/>
      <c r="AB260" s="231"/>
      <c r="AC260" s="231"/>
      <c r="AD260" s="231"/>
      <c r="AE260" s="4"/>
    </row>
    <row r="261" spans="1:60" ht="15" customHeight="1">
      <c r="A261" s="107"/>
      <c r="B261" s="4"/>
      <c r="C261" s="319" t="s">
        <v>510</v>
      </c>
      <c r="D261" s="231"/>
      <c r="E261" s="231"/>
      <c r="F261" s="231"/>
      <c r="G261" s="231"/>
      <c r="H261" s="231"/>
      <c r="I261" s="231"/>
      <c r="J261" s="231"/>
      <c r="K261" s="231"/>
      <c r="L261" s="231"/>
      <c r="M261" s="231"/>
      <c r="N261" s="231"/>
      <c r="O261" s="231"/>
      <c r="P261" s="231"/>
      <c r="Q261" s="231"/>
      <c r="R261" s="231"/>
      <c r="S261" s="231"/>
      <c r="T261" s="231"/>
      <c r="U261" s="231"/>
      <c r="V261" s="231"/>
      <c r="W261" s="231"/>
      <c r="X261" s="231"/>
      <c r="Y261" s="231"/>
      <c r="Z261" s="231"/>
      <c r="AA261" s="231"/>
      <c r="AB261" s="231"/>
      <c r="AC261" s="231"/>
      <c r="AD261" s="231"/>
      <c r="AE261" s="4"/>
    </row>
    <row r="262" spans="1:60" ht="1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row>
    <row r="263" spans="1:60" ht="24" customHeight="1">
      <c r="A263" s="107"/>
      <c r="B263" s="4"/>
      <c r="C263" s="316" t="s">
        <v>511</v>
      </c>
      <c r="D263" s="262"/>
      <c r="E263" s="262"/>
      <c r="F263" s="263"/>
      <c r="G263" s="316" t="s">
        <v>462</v>
      </c>
      <c r="H263" s="249"/>
      <c r="I263" s="249"/>
      <c r="J263" s="249"/>
      <c r="K263" s="249"/>
      <c r="L263" s="249"/>
      <c r="M263" s="249"/>
      <c r="N263" s="249"/>
      <c r="O263" s="249"/>
      <c r="P263" s="249"/>
      <c r="Q263" s="249"/>
      <c r="R263" s="249"/>
      <c r="S263" s="249"/>
      <c r="T263" s="249"/>
      <c r="U263" s="249"/>
      <c r="V263" s="249"/>
      <c r="W263" s="249"/>
      <c r="X263" s="249"/>
      <c r="Y263" s="249"/>
      <c r="Z263" s="249"/>
      <c r="AA263" s="249"/>
      <c r="AB263" s="249"/>
      <c r="AC263" s="249"/>
      <c r="AD263" s="250"/>
      <c r="AE263" s="4"/>
    </row>
    <row r="264" spans="1:60" ht="120" customHeight="1">
      <c r="A264" s="107"/>
      <c r="B264" s="4"/>
      <c r="C264" s="264"/>
      <c r="D264" s="231"/>
      <c r="E264" s="231"/>
      <c r="F264" s="265"/>
      <c r="G264" s="324" t="s">
        <v>444</v>
      </c>
      <c r="H264" s="320" t="s">
        <v>445</v>
      </c>
      <c r="I264" s="320" t="s">
        <v>446</v>
      </c>
      <c r="J264" s="320" t="s">
        <v>449</v>
      </c>
      <c r="K264" s="249"/>
      <c r="L264" s="250"/>
      <c r="M264" s="320" t="s">
        <v>450</v>
      </c>
      <c r="N264" s="249"/>
      <c r="O264" s="250"/>
      <c r="P264" s="320" t="s">
        <v>451</v>
      </c>
      <c r="Q264" s="249"/>
      <c r="R264" s="250"/>
      <c r="S264" s="320" t="s">
        <v>452</v>
      </c>
      <c r="T264" s="249"/>
      <c r="U264" s="250"/>
      <c r="V264" s="320" t="s">
        <v>453</v>
      </c>
      <c r="W264" s="249"/>
      <c r="X264" s="250"/>
      <c r="Y264" s="320" t="s">
        <v>454</v>
      </c>
      <c r="Z264" s="249"/>
      <c r="AA264" s="250"/>
      <c r="AB264" s="320" t="s">
        <v>463</v>
      </c>
      <c r="AC264" s="249"/>
      <c r="AD264" s="250"/>
      <c r="AE264" s="4"/>
      <c r="AG264">
        <f>COUNTBLANK(G266:AD275)</f>
        <v>240</v>
      </c>
    </row>
    <row r="265" spans="1:60" ht="48" customHeight="1">
      <c r="A265" s="107"/>
      <c r="B265" s="4"/>
      <c r="C265" s="266"/>
      <c r="D265" s="252"/>
      <c r="E265" s="252"/>
      <c r="F265" s="267"/>
      <c r="G265" s="344"/>
      <c r="H265" s="344"/>
      <c r="I265" s="344"/>
      <c r="J265" s="124" t="s">
        <v>464</v>
      </c>
      <c r="K265" s="125" t="s">
        <v>445</v>
      </c>
      <c r="L265" s="125" t="s">
        <v>446</v>
      </c>
      <c r="M265" s="124" t="s">
        <v>464</v>
      </c>
      <c r="N265" s="125" t="s">
        <v>445</v>
      </c>
      <c r="O265" s="125" t="s">
        <v>446</v>
      </c>
      <c r="P265" s="124" t="s">
        <v>464</v>
      </c>
      <c r="Q265" s="125" t="s">
        <v>445</v>
      </c>
      <c r="R265" s="125" t="s">
        <v>446</v>
      </c>
      <c r="S265" s="124" t="s">
        <v>464</v>
      </c>
      <c r="T265" s="125" t="s">
        <v>445</v>
      </c>
      <c r="U265" s="125" t="s">
        <v>446</v>
      </c>
      <c r="V265" s="124" t="s">
        <v>464</v>
      </c>
      <c r="W265" s="125" t="s">
        <v>445</v>
      </c>
      <c r="X265" s="125" t="s">
        <v>446</v>
      </c>
      <c r="Y265" s="124" t="s">
        <v>464</v>
      </c>
      <c r="Z265" s="125" t="s">
        <v>445</v>
      </c>
      <c r="AA265" s="125" t="s">
        <v>446</v>
      </c>
      <c r="AB265" s="124" t="s">
        <v>464</v>
      </c>
      <c r="AC265" s="125" t="s">
        <v>445</v>
      </c>
      <c r="AD265" s="125" t="s">
        <v>446</v>
      </c>
      <c r="AE265" s="4"/>
      <c r="AG265" t="s">
        <v>282</v>
      </c>
      <c r="AH265" t="s">
        <v>283</v>
      </c>
      <c r="AK265" t="s">
        <v>465</v>
      </c>
      <c r="AL265" t="s">
        <v>466</v>
      </c>
      <c r="AM265" t="s">
        <v>467</v>
      </c>
      <c r="AN265" t="s">
        <v>468</v>
      </c>
      <c r="AO265" t="s">
        <v>469</v>
      </c>
      <c r="AP265" t="s">
        <v>470</v>
      </c>
      <c r="AQ265" t="s">
        <v>471</v>
      </c>
      <c r="AR265" t="s">
        <v>472</v>
      </c>
      <c r="AS265" t="s">
        <v>473</v>
      </c>
      <c r="AT265" t="s">
        <v>474</v>
      </c>
      <c r="AU265" t="s">
        <v>475</v>
      </c>
      <c r="AV265" t="s">
        <v>476</v>
      </c>
      <c r="AW265" t="s">
        <v>477</v>
      </c>
      <c r="AX265" t="s">
        <v>478</v>
      </c>
      <c r="AY265" t="s">
        <v>479</v>
      </c>
      <c r="AZ265" t="s">
        <v>480</v>
      </c>
      <c r="BA265" t="s">
        <v>481</v>
      </c>
      <c r="BB265" t="s">
        <v>482</v>
      </c>
      <c r="BC265" t="s">
        <v>483</v>
      </c>
      <c r="BD265" t="s">
        <v>484</v>
      </c>
      <c r="BE265" t="s">
        <v>485</v>
      </c>
      <c r="BF265" t="s">
        <v>486</v>
      </c>
      <c r="BG265" t="s">
        <v>487</v>
      </c>
      <c r="BH265" t="s">
        <v>488</v>
      </c>
    </row>
    <row r="266" spans="1:60" ht="24" customHeight="1">
      <c r="A266" s="107"/>
      <c r="B266" s="4"/>
      <c r="C266" s="121" t="s">
        <v>209</v>
      </c>
      <c r="D266" s="318" t="s">
        <v>512</v>
      </c>
      <c r="E266" s="249"/>
      <c r="F266" s="250"/>
      <c r="G266" s="201"/>
      <c r="H266" s="201"/>
      <c r="I266" s="201"/>
      <c r="J266" s="201"/>
      <c r="K266" s="201"/>
      <c r="L266" s="201"/>
      <c r="M266" s="201"/>
      <c r="N266" s="201"/>
      <c r="O266" s="201"/>
      <c r="P266" s="201"/>
      <c r="Q266" s="201"/>
      <c r="R266" s="201"/>
      <c r="S266" s="201"/>
      <c r="T266" s="201"/>
      <c r="U266" s="201"/>
      <c r="V266" s="201"/>
      <c r="W266" s="201"/>
      <c r="X266" s="201"/>
      <c r="Y266" s="201"/>
      <c r="Z266" s="201"/>
      <c r="AA266" s="201"/>
      <c r="AB266" s="201"/>
      <c r="AC266" s="201"/>
      <c r="AD266" s="201"/>
      <c r="AE266" s="4"/>
      <c r="AG266">
        <f t="shared" ref="AG266:AG275" si="63">IF(AND(COUNTBLANK(G266:AD266)&lt;&gt;0,COUNTBLANK(G266:AD266)&lt;&gt;24),1,0)</f>
        <v>0</v>
      </c>
      <c r="AH266">
        <f t="shared" ref="AH266:AH275" si="64">IF(COUNTIF(G266:AD266,"NS"),1,0)</f>
        <v>0</v>
      </c>
      <c r="AK266">
        <f t="shared" ref="AK266:AK275" si="65">COUNTIF(H266:I266,"NS")</f>
        <v>0</v>
      </c>
      <c r="AL266">
        <f t="shared" ref="AL266:AL275" si="66">SUM(H266:I266)</f>
        <v>0</v>
      </c>
      <c r="AM266">
        <f t="shared" ref="AM266:AM275" si="67">IF(COUNTA(G266:I266)=0,0,IF(OR(AND(G266=0,AK266&gt;0),AND(G266="ns",AL266&gt;0),AND(G266="ns",AK266=0,AL266=0)),1,IF(OR(AND(G266&gt;0,AK266=2),AND(G266="ns",AK266=2),AND(G266="ns",AL266=0,AK266&gt;0),G266=AL266),0,1)))</f>
        <v>0</v>
      </c>
      <c r="AN266">
        <f t="shared" ref="AN266:AN275" si="68">COUNTIF(K266:L266,"NS")</f>
        <v>0</v>
      </c>
      <c r="AO266">
        <f t="shared" ref="AO266:AO275" si="69">SUM(K266:L266)</f>
        <v>0</v>
      </c>
      <c r="AP266">
        <f t="shared" ref="AP266:AP275" si="70">IF(COUNTA(J266:L266)=0,0,IF(OR(AND(J266=0,AN266&gt;0),AND(J266="ns",AO266&gt;0),AND(J266="ns",AN266=0,AO266=0)),1,IF(OR(AND(J266&gt;0,AN266=2),AND(J266="ns",AN266=2),AND(J266="ns",AO266=0,AN266&gt;0),J266=AO266),0,1)))</f>
        <v>0</v>
      </c>
      <c r="AQ266">
        <f t="shared" ref="AQ266:AQ275" si="71">COUNTIF(N266:O266,"NS")</f>
        <v>0</v>
      </c>
      <c r="AR266">
        <f t="shared" ref="AR266:AR275" si="72">SUM(N266:O266)</f>
        <v>0</v>
      </c>
      <c r="AS266">
        <f t="shared" ref="AS266:AS275" si="73">IF(COUNTA(M266:O266)=0,0,IF(OR(AND(M266=0,AQ266&gt;0),AND(M266="ns",AR266&gt;0),AND(M266="ns",AQ266=0,AR266=0)),1,IF(OR(AND(M266&gt;0,AQ266=2),AND(M266="ns",AQ266=2),AND(M266="ns",AR266=0,AQ266&gt;0),M266=AR266),0,1)))</f>
        <v>0</v>
      </c>
      <c r="AT266">
        <f t="shared" ref="AT266:AT275" si="74">COUNTIF(Q266:R266,"NS")</f>
        <v>0</v>
      </c>
      <c r="AU266">
        <f t="shared" ref="AU266:AU275" si="75">SUM(Q266:R266)</f>
        <v>0</v>
      </c>
      <c r="AV266">
        <f t="shared" ref="AV266:AV275" si="76">IF(COUNTA(P266:R266)=0,0,IF(OR(AND(P266=0,AT266&gt;0),AND(P266="ns",AU266&gt;0),AND(P266="ns",AT266=0,AU266=0)),1,IF(OR(AND(P266&gt;0,AT266=2),AND(P266="ns",AT266=2),AND(P266="ns",AU266=0,AT266&gt;0),P266=AU266),0,1)))</f>
        <v>0</v>
      </c>
      <c r="AW266">
        <f t="shared" ref="AW266:AW275" si="77">COUNTIF(T266:U266,"NS")</f>
        <v>0</v>
      </c>
      <c r="AX266">
        <f t="shared" ref="AX266:AX275" si="78">SUM(T266:U266)</f>
        <v>0</v>
      </c>
      <c r="AY266">
        <f t="shared" ref="AY266:AY275" si="79">IF(COUNTA(S266:U266)=0,0,IF(OR(AND(S266=0,AW266&gt;0),AND(S266="ns",AX266&gt;0),AND(S266="ns",AW266=0,AX266=0)),1,IF(OR(AND(S266&gt;0,AW266=2),AND(S266="ns",AW266=2),AND(S266="ns",AX266=0,AW266&gt;0),S266=AX266),0,1)))</f>
        <v>0</v>
      </c>
      <c r="AZ266">
        <f t="shared" ref="AZ266:AZ275" si="80">COUNTIF(W266:X266,"NS")</f>
        <v>0</v>
      </c>
      <c r="BA266">
        <f t="shared" ref="BA266:BA275" si="81">SUM(W266:X266)</f>
        <v>0</v>
      </c>
      <c r="BB266">
        <f t="shared" ref="BB266:BB275" si="82">IF(COUNTA(V266:X266)=0,0,IF(OR(AND(V266=0,AZ266&gt;0),AND(V266="ns",BA266&gt;0),AND(V266="ns",AZ266=0,BA266=0)),1,IF(OR(AND(V266&gt;0,AZ266=2),AND(V266="ns",AZ266=2),AND(V266="ns",BA266=0,AZ266&gt;0),V266=BA266),0,1)))</f>
        <v>0</v>
      </c>
      <c r="BC266">
        <f t="shared" ref="BC266:BC275" si="83">COUNTIF(Z266:AA266,"NS")</f>
        <v>0</v>
      </c>
      <c r="BD266">
        <f t="shared" ref="BD266:BD275" si="84">SUM(Z266:AA266)</f>
        <v>0</v>
      </c>
      <c r="BE266">
        <f t="shared" ref="BE266:BE275" si="85">IF(COUNTA(Y266:AA266)=0,0,IF(OR(AND(Y266=0,BC266&gt;0),AND(Y266="ns",BD266&gt;0),AND(Y266="ns",BC266=0,BD266=0)),1,IF(OR(AND(Y266&gt;0,BC266=2),AND(Y266="ns",BC266=2),AND(Y266="ns",BD266=0,BC266&gt;0),Y266=BD266),0,1)))</f>
        <v>0</v>
      </c>
      <c r="BF266">
        <f t="shared" ref="BF266:BF275" si="86">COUNTIF(AC266:AD266,"NS")</f>
        <v>0</v>
      </c>
      <c r="BG266">
        <f t="shared" ref="BG266:BG275" si="87">SUM(AC266:AD266)</f>
        <v>0</v>
      </c>
      <c r="BH266">
        <f t="shared" ref="BH266:BH275" si="88">IF(COUNTA(AB266:AD266)=0,0,IF(OR(AND(AB266=0,BF266&gt;0),AND(AB266="ns",BG266&gt;0),AND(AB266="ns",BF266=0,BG266=0)),1,IF(OR(AND(AB266&gt;0,BF266=2),AND(AB266="ns",BF266=2),AND(AB266="ns",BG266=0,BF266&gt;0),AB266=BG266),0,1)))</f>
        <v>0</v>
      </c>
    </row>
    <row r="267" spans="1:60" ht="24" customHeight="1">
      <c r="A267" s="107"/>
      <c r="B267" s="4"/>
      <c r="C267" s="121" t="s">
        <v>210</v>
      </c>
      <c r="D267" s="318" t="s">
        <v>513</v>
      </c>
      <c r="E267" s="249"/>
      <c r="F267" s="250"/>
      <c r="G267" s="201"/>
      <c r="H267" s="201"/>
      <c r="I267" s="201"/>
      <c r="J267" s="201"/>
      <c r="K267" s="201"/>
      <c r="L267" s="201"/>
      <c r="M267" s="201"/>
      <c r="N267" s="201"/>
      <c r="O267" s="201"/>
      <c r="P267" s="201"/>
      <c r="Q267" s="201"/>
      <c r="R267" s="201"/>
      <c r="S267" s="201"/>
      <c r="T267" s="201"/>
      <c r="U267" s="201"/>
      <c r="V267" s="201"/>
      <c r="W267" s="201"/>
      <c r="X267" s="201"/>
      <c r="Y267" s="201"/>
      <c r="Z267" s="201"/>
      <c r="AA267" s="201"/>
      <c r="AB267" s="201"/>
      <c r="AC267" s="201"/>
      <c r="AD267" s="201"/>
      <c r="AE267" s="4"/>
      <c r="AG267">
        <f t="shared" si="63"/>
        <v>0</v>
      </c>
      <c r="AH267">
        <f t="shared" si="64"/>
        <v>0</v>
      </c>
      <c r="AK267">
        <f t="shared" si="65"/>
        <v>0</v>
      </c>
      <c r="AL267">
        <f t="shared" si="66"/>
        <v>0</v>
      </c>
      <c r="AM267">
        <f t="shared" si="67"/>
        <v>0</v>
      </c>
      <c r="AN267">
        <f t="shared" si="68"/>
        <v>0</v>
      </c>
      <c r="AO267">
        <f t="shared" si="69"/>
        <v>0</v>
      </c>
      <c r="AP267">
        <f t="shared" si="70"/>
        <v>0</v>
      </c>
      <c r="AQ267">
        <f t="shared" si="71"/>
        <v>0</v>
      </c>
      <c r="AR267">
        <f t="shared" si="72"/>
        <v>0</v>
      </c>
      <c r="AS267">
        <f t="shared" si="73"/>
        <v>0</v>
      </c>
      <c r="AT267">
        <f t="shared" si="74"/>
        <v>0</v>
      </c>
      <c r="AU267">
        <f t="shared" si="75"/>
        <v>0</v>
      </c>
      <c r="AV267">
        <f t="shared" si="76"/>
        <v>0</v>
      </c>
      <c r="AW267">
        <f t="shared" si="77"/>
        <v>0</v>
      </c>
      <c r="AX267">
        <f t="shared" si="78"/>
        <v>0</v>
      </c>
      <c r="AY267">
        <f t="shared" si="79"/>
        <v>0</v>
      </c>
      <c r="AZ267">
        <f t="shared" si="80"/>
        <v>0</v>
      </c>
      <c r="BA267">
        <f t="shared" si="81"/>
        <v>0</v>
      </c>
      <c r="BB267">
        <f t="shared" si="82"/>
        <v>0</v>
      </c>
      <c r="BC267">
        <f t="shared" si="83"/>
        <v>0</v>
      </c>
      <c r="BD267">
        <f t="shared" si="84"/>
        <v>0</v>
      </c>
      <c r="BE267">
        <f t="shared" si="85"/>
        <v>0</v>
      </c>
      <c r="BF267">
        <f t="shared" si="86"/>
        <v>0</v>
      </c>
      <c r="BG267">
        <f t="shared" si="87"/>
        <v>0</v>
      </c>
      <c r="BH267">
        <f t="shared" si="88"/>
        <v>0</v>
      </c>
    </row>
    <row r="268" spans="1:60" ht="24" customHeight="1">
      <c r="A268" s="107"/>
      <c r="B268" s="4"/>
      <c r="C268" s="121" t="s">
        <v>212</v>
      </c>
      <c r="D268" s="318" t="s">
        <v>514</v>
      </c>
      <c r="E268" s="249"/>
      <c r="F268" s="250"/>
      <c r="G268" s="201"/>
      <c r="H268" s="201"/>
      <c r="I268" s="201"/>
      <c r="J268" s="201"/>
      <c r="K268" s="201"/>
      <c r="L268" s="201"/>
      <c r="M268" s="201"/>
      <c r="N268" s="201"/>
      <c r="O268" s="201"/>
      <c r="P268" s="201"/>
      <c r="Q268" s="201"/>
      <c r="R268" s="201"/>
      <c r="S268" s="201"/>
      <c r="T268" s="201"/>
      <c r="U268" s="201"/>
      <c r="V268" s="201"/>
      <c r="W268" s="201"/>
      <c r="X268" s="201"/>
      <c r="Y268" s="201"/>
      <c r="Z268" s="201"/>
      <c r="AA268" s="201"/>
      <c r="AB268" s="201"/>
      <c r="AC268" s="201"/>
      <c r="AD268" s="201"/>
      <c r="AE268" s="4"/>
      <c r="AG268">
        <f t="shared" si="63"/>
        <v>0</v>
      </c>
      <c r="AH268">
        <f t="shared" si="64"/>
        <v>0</v>
      </c>
      <c r="AK268">
        <f t="shared" si="65"/>
        <v>0</v>
      </c>
      <c r="AL268">
        <f t="shared" si="66"/>
        <v>0</v>
      </c>
      <c r="AM268">
        <f t="shared" si="67"/>
        <v>0</v>
      </c>
      <c r="AN268">
        <f t="shared" si="68"/>
        <v>0</v>
      </c>
      <c r="AO268">
        <f t="shared" si="69"/>
        <v>0</v>
      </c>
      <c r="AP268">
        <f t="shared" si="70"/>
        <v>0</v>
      </c>
      <c r="AQ268">
        <f t="shared" si="71"/>
        <v>0</v>
      </c>
      <c r="AR268">
        <f t="shared" si="72"/>
        <v>0</v>
      </c>
      <c r="AS268">
        <f t="shared" si="73"/>
        <v>0</v>
      </c>
      <c r="AT268">
        <f t="shared" si="74"/>
        <v>0</v>
      </c>
      <c r="AU268">
        <f t="shared" si="75"/>
        <v>0</v>
      </c>
      <c r="AV268">
        <f t="shared" si="76"/>
        <v>0</v>
      </c>
      <c r="AW268">
        <f t="shared" si="77"/>
        <v>0</v>
      </c>
      <c r="AX268">
        <f t="shared" si="78"/>
        <v>0</v>
      </c>
      <c r="AY268">
        <f t="shared" si="79"/>
        <v>0</v>
      </c>
      <c r="AZ268">
        <f t="shared" si="80"/>
        <v>0</v>
      </c>
      <c r="BA268">
        <f t="shared" si="81"/>
        <v>0</v>
      </c>
      <c r="BB268">
        <f t="shared" si="82"/>
        <v>0</v>
      </c>
      <c r="BC268">
        <f t="shared" si="83"/>
        <v>0</v>
      </c>
      <c r="BD268">
        <f t="shared" si="84"/>
        <v>0</v>
      </c>
      <c r="BE268">
        <f t="shared" si="85"/>
        <v>0</v>
      </c>
      <c r="BF268">
        <f t="shared" si="86"/>
        <v>0</v>
      </c>
      <c r="BG268">
        <f t="shared" si="87"/>
        <v>0</v>
      </c>
      <c r="BH268">
        <f t="shared" si="88"/>
        <v>0</v>
      </c>
    </row>
    <row r="269" spans="1:60" ht="24" customHeight="1">
      <c r="A269" s="107"/>
      <c r="B269" s="4"/>
      <c r="C269" s="121" t="s">
        <v>214</v>
      </c>
      <c r="D269" s="318" t="s">
        <v>515</v>
      </c>
      <c r="E269" s="249"/>
      <c r="F269" s="250"/>
      <c r="G269" s="201"/>
      <c r="H269" s="201"/>
      <c r="I269" s="201"/>
      <c r="J269" s="201"/>
      <c r="K269" s="201"/>
      <c r="L269" s="201"/>
      <c r="M269" s="201"/>
      <c r="N269" s="201"/>
      <c r="O269" s="201"/>
      <c r="P269" s="201"/>
      <c r="Q269" s="201"/>
      <c r="R269" s="201"/>
      <c r="S269" s="201"/>
      <c r="T269" s="201"/>
      <c r="U269" s="201"/>
      <c r="V269" s="201"/>
      <c r="W269" s="201"/>
      <c r="X269" s="201"/>
      <c r="Y269" s="201"/>
      <c r="Z269" s="201"/>
      <c r="AA269" s="201"/>
      <c r="AB269" s="201"/>
      <c r="AC269" s="201"/>
      <c r="AD269" s="201"/>
      <c r="AE269" s="4"/>
      <c r="AG269">
        <f t="shared" si="63"/>
        <v>0</v>
      </c>
      <c r="AH269">
        <f t="shared" si="64"/>
        <v>0</v>
      </c>
      <c r="AK269">
        <f t="shared" si="65"/>
        <v>0</v>
      </c>
      <c r="AL269">
        <f t="shared" si="66"/>
        <v>0</v>
      </c>
      <c r="AM269">
        <f t="shared" si="67"/>
        <v>0</v>
      </c>
      <c r="AN269">
        <f t="shared" si="68"/>
        <v>0</v>
      </c>
      <c r="AO269">
        <f t="shared" si="69"/>
        <v>0</v>
      </c>
      <c r="AP269">
        <f t="shared" si="70"/>
        <v>0</v>
      </c>
      <c r="AQ269">
        <f t="shared" si="71"/>
        <v>0</v>
      </c>
      <c r="AR269">
        <f t="shared" si="72"/>
        <v>0</v>
      </c>
      <c r="AS269">
        <f t="shared" si="73"/>
        <v>0</v>
      </c>
      <c r="AT269">
        <f t="shared" si="74"/>
        <v>0</v>
      </c>
      <c r="AU269">
        <f t="shared" si="75"/>
        <v>0</v>
      </c>
      <c r="AV269">
        <f t="shared" si="76"/>
        <v>0</v>
      </c>
      <c r="AW269">
        <f t="shared" si="77"/>
        <v>0</v>
      </c>
      <c r="AX269">
        <f t="shared" si="78"/>
        <v>0</v>
      </c>
      <c r="AY269">
        <f t="shared" si="79"/>
        <v>0</v>
      </c>
      <c r="AZ269">
        <f t="shared" si="80"/>
        <v>0</v>
      </c>
      <c r="BA269">
        <f t="shared" si="81"/>
        <v>0</v>
      </c>
      <c r="BB269">
        <f t="shared" si="82"/>
        <v>0</v>
      </c>
      <c r="BC269">
        <f t="shared" si="83"/>
        <v>0</v>
      </c>
      <c r="BD269">
        <f t="shared" si="84"/>
        <v>0</v>
      </c>
      <c r="BE269">
        <f t="shared" si="85"/>
        <v>0</v>
      </c>
      <c r="BF269">
        <f t="shared" si="86"/>
        <v>0</v>
      </c>
      <c r="BG269">
        <f t="shared" si="87"/>
        <v>0</v>
      </c>
      <c r="BH269">
        <f t="shared" si="88"/>
        <v>0</v>
      </c>
    </row>
    <row r="270" spans="1:60" ht="24" customHeight="1">
      <c r="A270" s="107"/>
      <c r="B270" s="4"/>
      <c r="C270" s="121" t="s">
        <v>215</v>
      </c>
      <c r="D270" s="318" t="s">
        <v>516</v>
      </c>
      <c r="E270" s="249"/>
      <c r="F270" s="250"/>
      <c r="G270" s="201"/>
      <c r="H270" s="201"/>
      <c r="I270" s="201"/>
      <c r="J270" s="201"/>
      <c r="K270" s="201"/>
      <c r="L270" s="201"/>
      <c r="M270" s="201"/>
      <c r="N270" s="201"/>
      <c r="O270" s="201"/>
      <c r="P270" s="201"/>
      <c r="Q270" s="201"/>
      <c r="R270" s="201"/>
      <c r="S270" s="201"/>
      <c r="T270" s="201"/>
      <c r="U270" s="201"/>
      <c r="V270" s="201"/>
      <c r="W270" s="201"/>
      <c r="X270" s="201"/>
      <c r="Y270" s="201"/>
      <c r="Z270" s="201"/>
      <c r="AA270" s="201"/>
      <c r="AB270" s="201"/>
      <c r="AC270" s="201"/>
      <c r="AD270" s="201"/>
      <c r="AE270" s="4"/>
      <c r="AG270">
        <f t="shared" si="63"/>
        <v>0</v>
      </c>
      <c r="AH270">
        <f t="shared" si="64"/>
        <v>0</v>
      </c>
      <c r="AK270">
        <f t="shared" si="65"/>
        <v>0</v>
      </c>
      <c r="AL270">
        <f t="shared" si="66"/>
        <v>0</v>
      </c>
      <c r="AM270">
        <f t="shared" si="67"/>
        <v>0</v>
      </c>
      <c r="AN270">
        <f t="shared" si="68"/>
        <v>0</v>
      </c>
      <c r="AO270">
        <f t="shared" si="69"/>
        <v>0</v>
      </c>
      <c r="AP270">
        <f t="shared" si="70"/>
        <v>0</v>
      </c>
      <c r="AQ270">
        <f t="shared" si="71"/>
        <v>0</v>
      </c>
      <c r="AR270">
        <f t="shared" si="72"/>
        <v>0</v>
      </c>
      <c r="AS270">
        <f t="shared" si="73"/>
        <v>0</v>
      </c>
      <c r="AT270">
        <f t="shared" si="74"/>
        <v>0</v>
      </c>
      <c r="AU270">
        <f t="shared" si="75"/>
        <v>0</v>
      </c>
      <c r="AV270">
        <f t="shared" si="76"/>
        <v>0</v>
      </c>
      <c r="AW270">
        <f t="shared" si="77"/>
        <v>0</v>
      </c>
      <c r="AX270">
        <f t="shared" si="78"/>
        <v>0</v>
      </c>
      <c r="AY270">
        <f t="shared" si="79"/>
        <v>0</v>
      </c>
      <c r="AZ270">
        <f t="shared" si="80"/>
        <v>0</v>
      </c>
      <c r="BA270">
        <f t="shared" si="81"/>
        <v>0</v>
      </c>
      <c r="BB270">
        <f t="shared" si="82"/>
        <v>0</v>
      </c>
      <c r="BC270">
        <f t="shared" si="83"/>
        <v>0</v>
      </c>
      <c r="BD270">
        <f t="shared" si="84"/>
        <v>0</v>
      </c>
      <c r="BE270">
        <f t="shared" si="85"/>
        <v>0</v>
      </c>
      <c r="BF270">
        <f t="shared" si="86"/>
        <v>0</v>
      </c>
      <c r="BG270">
        <f t="shared" si="87"/>
        <v>0</v>
      </c>
      <c r="BH270">
        <f t="shared" si="88"/>
        <v>0</v>
      </c>
    </row>
    <row r="271" spans="1:60" ht="24" customHeight="1">
      <c r="A271" s="107"/>
      <c r="B271" s="4"/>
      <c r="C271" s="121" t="s">
        <v>217</v>
      </c>
      <c r="D271" s="318" t="s">
        <v>517</v>
      </c>
      <c r="E271" s="249"/>
      <c r="F271" s="250"/>
      <c r="G271" s="201"/>
      <c r="H271" s="201"/>
      <c r="I271" s="201"/>
      <c r="J271" s="201"/>
      <c r="K271" s="201"/>
      <c r="L271" s="201"/>
      <c r="M271" s="201"/>
      <c r="N271" s="201"/>
      <c r="O271" s="201"/>
      <c r="P271" s="201"/>
      <c r="Q271" s="201"/>
      <c r="R271" s="201"/>
      <c r="S271" s="201"/>
      <c r="T271" s="201"/>
      <c r="U271" s="201"/>
      <c r="V271" s="201"/>
      <c r="W271" s="201"/>
      <c r="X271" s="201"/>
      <c r="Y271" s="201"/>
      <c r="Z271" s="201"/>
      <c r="AA271" s="201"/>
      <c r="AB271" s="201"/>
      <c r="AC271" s="201"/>
      <c r="AD271" s="201"/>
      <c r="AE271" s="4"/>
      <c r="AG271">
        <f t="shared" si="63"/>
        <v>0</v>
      </c>
      <c r="AH271">
        <f t="shared" si="64"/>
        <v>0</v>
      </c>
      <c r="AK271">
        <f t="shared" si="65"/>
        <v>0</v>
      </c>
      <c r="AL271">
        <f t="shared" si="66"/>
        <v>0</v>
      </c>
      <c r="AM271">
        <f t="shared" si="67"/>
        <v>0</v>
      </c>
      <c r="AN271">
        <f t="shared" si="68"/>
        <v>0</v>
      </c>
      <c r="AO271">
        <f t="shared" si="69"/>
        <v>0</v>
      </c>
      <c r="AP271">
        <f t="shared" si="70"/>
        <v>0</v>
      </c>
      <c r="AQ271">
        <f t="shared" si="71"/>
        <v>0</v>
      </c>
      <c r="AR271">
        <f t="shared" si="72"/>
        <v>0</v>
      </c>
      <c r="AS271">
        <f t="shared" si="73"/>
        <v>0</v>
      </c>
      <c r="AT271">
        <f t="shared" si="74"/>
        <v>0</v>
      </c>
      <c r="AU271">
        <f t="shared" si="75"/>
        <v>0</v>
      </c>
      <c r="AV271">
        <f t="shared" si="76"/>
        <v>0</v>
      </c>
      <c r="AW271">
        <f t="shared" si="77"/>
        <v>0</v>
      </c>
      <c r="AX271">
        <f t="shared" si="78"/>
        <v>0</v>
      </c>
      <c r="AY271">
        <f t="shared" si="79"/>
        <v>0</v>
      </c>
      <c r="AZ271">
        <f t="shared" si="80"/>
        <v>0</v>
      </c>
      <c r="BA271">
        <f t="shared" si="81"/>
        <v>0</v>
      </c>
      <c r="BB271">
        <f t="shared" si="82"/>
        <v>0</v>
      </c>
      <c r="BC271">
        <f t="shared" si="83"/>
        <v>0</v>
      </c>
      <c r="BD271">
        <f t="shared" si="84"/>
        <v>0</v>
      </c>
      <c r="BE271">
        <f t="shared" si="85"/>
        <v>0</v>
      </c>
      <c r="BF271">
        <f t="shared" si="86"/>
        <v>0</v>
      </c>
      <c r="BG271">
        <f t="shared" si="87"/>
        <v>0</v>
      </c>
      <c r="BH271">
        <f t="shared" si="88"/>
        <v>0</v>
      </c>
    </row>
    <row r="272" spans="1:60" ht="24" customHeight="1">
      <c r="A272" s="107"/>
      <c r="B272" s="4"/>
      <c r="C272" s="121" t="s">
        <v>219</v>
      </c>
      <c r="D272" s="318" t="s">
        <v>518</v>
      </c>
      <c r="E272" s="249"/>
      <c r="F272" s="250"/>
      <c r="G272" s="201"/>
      <c r="H272" s="201"/>
      <c r="I272" s="201"/>
      <c r="J272" s="201"/>
      <c r="K272" s="201"/>
      <c r="L272" s="201"/>
      <c r="M272" s="201"/>
      <c r="N272" s="201"/>
      <c r="O272" s="201"/>
      <c r="P272" s="201"/>
      <c r="Q272" s="201"/>
      <c r="R272" s="201"/>
      <c r="S272" s="201"/>
      <c r="T272" s="201"/>
      <c r="U272" s="201"/>
      <c r="V272" s="201"/>
      <c r="W272" s="201"/>
      <c r="X272" s="201"/>
      <c r="Y272" s="201"/>
      <c r="Z272" s="201"/>
      <c r="AA272" s="201"/>
      <c r="AB272" s="201"/>
      <c r="AC272" s="201"/>
      <c r="AD272" s="201"/>
      <c r="AE272" s="4"/>
      <c r="AG272">
        <f t="shared" si="63"/>
        <v>0</v>
      </c>
      <c r="AH272">
        <f t="shared" si="64"/>
        <v>0</v>
      </c>
      <c r="AK272">
        <f t="shared" si="65"/>
        <v>0</v>
      </c>
      <c r="AL272">
        <f t="shared" si="66"/>
        <v>0</v>
      </c>
      <c r="AM272">
        <f t="shared" si="67"/>
        <v>0</v>
      </c>
      <c r="AN272">
        <f t="shared" si="68"/>
        <v>0</v>
      </c>
      <c r="AO272">
        <f t="shared" si="69"/>
        <v>0</v>
      </c>
      <c r="AP272">
        <f t="shared" si="70"/>
        <v>0</v>
      </c>
      <c r="AQ272">
        <f t="shared" si="71"/>
        <v>0</v>
      </c>
      <c r="AR272">
        <f t="shared" si="72"/>
        <v>0</v>
      </c>
      <c r="AS272">
        <f t="shared" si="73"/>
        <v>0</v>
      </c>
      <c r="AT272">
        <f t="shared" si="74"/>
        <v>0</v>
      </c>
      <c r="AU272">
        <f t="shared" si="75"/>
        <v>0</v>
      </c>
      <c r="AV272">
        <f t="shared" si="76"/>
        <v>0</v>
      </c>
      <c r="AW272">
        <f t="shared" si="77"/>
        <v>0</v>
      </c>
      <c r="AX272">
        <f t="shared" si="78"/>
        <v>0</v>
      </c>
      <c r="AY272">
        <f t="shared" si="79"/>
        <v>0</v>
      </c>
      <c r="AZ272">
        <f t="shared" si="80"/>
        <v>0</v>
      </c>
      <c r="BA272">
        <f t="shared" si="81"/>
        <v>0</v>
      </c>
      <c r="BB272">
        <f t="shared" si="82"/>
        <v>0</v>
      </c>
      <c r="BC272">
        <f t="shared" si="83"/>
        <v>0</v>
      </c>
      <c r="BD272">
        <f t="shared" si="84"/>
        <v>0</v>
      </c>
      <c r="BE272">
        <f t="shared" si="85"/>
        <v>0</v>
      </c>
      <c r="BF272">
        <f t="shared" si="86"/>
        <v>0</v>
      </c>
      <c r="BG272">
        <f t="shared" si="87"/>
        <v>0</v>
      </c>
      <c r="BH272">
        <f t="shared" si="88"/>
        <v>0</v>
      </c>
    </row>
    <row r="273" spans="1:60" ht="24" customHeight="1">
      <c r="A273" s="107"/>
      <c r="B273" s="4"/>
      <c r="C273" s="121" t="s">
        <v>221</v>
      </c>
      <c r="D273" s="318" t="s">
        <v>519</v>
      </c>
      <c r="E273" s="249"/>
      <c r="F273" s="250"/>
      <c r="G273" s="201"/>
      <c r="H273" s="201"/>
      <c r="I273" s="201"/>
      <c r="J273" s="201"/>
      <c r="K273" s="201"/>
      <c r="L273" s="201"/>
      <c r="M273" s="201"/>
      <c r="N273" s="201"/>
      <c r="O273" s="201"/>
      <c r="P273" s="201"/>
      <c r="Q273" s="201"/>
      <c r="R273" s="201"/>
      <c r="S273" s="201"/>
      <c r="T273" s="201"/>
      <c r="U273" s="201"/>
      <c r="V273" s="201"/>
      <c r="W273" s="201"/>
      <c r="X273" s="201"/>
      <c r="Y273" s="201"/>
      <c r="Z273" s="201"/>
      <c r="AA273" s="201"/>
      <c r="AB273" s="201"/>
      <c r="AC273" s="201"/>
      <c r="AD273" s="201"/>
      <c r="AE273" s="4"/>
      <c r="AG273">
        <f t="shared" si="63"/>
        <v>0</v>
      </c>
      <c r="AH273">
        <f t="shared" si="64"/>
        <v>0</v>
      </c>
      <c r="AK273">
        <f t="shared" si="65"/>
        <v>0</v>
      </c>
      <c r="AL273">
        <f t="shared" si="66"/>
        <v>0</v>
      </c>
      <c r="AM273">
        <f t="shared" si="67"/>
        <v>0</v>
      </c>
      <c r="AN273">
        <f t="shared" si="68"/>
        <v>0</v>
      </c>
      <c r="AO273">
        <f t="shared" si="69"/>
        <v>0</v>
      </c>
      <c r="AP273">
        <f t="shared" si="70"/>
        <v>0</v>
      </c>
      <c r="AQ273">
        <f t="shared" si="71"/>
        <v>0</v>
      </c>
      <c r="AR273">
        <f t="shared" si="72"/>
        <v>0</v>
      </c>
      <c r="AS273">
        <f t="shared" si="73"/>
        <v>0</v>
      </c>
      <c r="AT273">
        <f t="shared" si="74"/>
        <v>0</v>
      </c>
      <c r="AU273">
        <f t="shared" si="75"/>
        <v>0</v>
      </c>
      <c r="AV273">
        <f t="shared" si="76"/>
        <v>0</v>
      </c>
      <c r="AW273">
        <f t="shared" si="77"/>
        <v>0</v>
      </c>
      <c r="AX273">
        <f t="shared" si="78"/>
        <v>0</v>
      </c>
      <c r="AY273">
        <f t="shared" si="79"/>
        <v>0</v>
      </c>
      <c r="AZ273">
        <f t="shared" si="80"/>
        <v>0</v>
      </c>
      <c r="BA273">
        <f t="shared" si="81"/>
        <v>0</v>
      </c>
      <c r="BB273">
        <f t="shared" si="82"/>
        <v>0</v>
      </c>
      <c r="BC273">
        <f t="shared" si="83"/>
        <v>0</v>
      </c>
      <c r="BD273">
        <f t="shared" si="84"/>
        <v>0</v>
      </c>
      <c r="BE273">
        <f t="shared" si="85"/>
        <v>0</v>
      </c>
      <c r="BF273">
        <f t="shared" si="86"/>
        <v>0</v>
      </c>
      <c r="BG273">
        <f t="shared" si="87"/>
        <v>0</v>
      </c>
      <c r="BH273">
        <f t="shared" si="88"/>
        <v>0</v>
      </c>
    </row>
    <row r="274" spans="1:60" ht="24" customHeight="1">
      <c r="A274" s="107"/>
      <c r="B274" s="4"/>
      <c r="C274" s="121" t="s">
        <v>223</v>
      </c>
      <c r="D274" s="318" t="s">
        <v>520</v>
      </c>
      <c r="E274" s="249"/>
      <c r="F274" s="250"/>
      <c r="G274" s="201"/>
      <c r="H274" s="201"/>
      <c r="I274" s="201"/>
      <c r="J274" s="201"/>
      <c r="K274" s="201"/>
      <c r="L274" s="201"/>
      <c r="M274" s="201"/>
      <c r="N274" s="201"/>
      <c r="O274" s="201"/>
      <c r="P274" s="201"/>
      <c r="Q274" s="201"/>
      <c r="R274" s="201"/>
      <c r="S274" s="201"/>
      <c r="T274" s="201"/>
      <c r="U274" s="201"/>
      <c r="V274" s="201"/>
      <c r="W274" s="201"/>
      <c r="X274" s="201"/>
      <c r="Y274" s="201"/>
      <c r="Z274" s="201"/>
      <c r="AA274" s="201"/>
      <c r="AB274" s="201"/>
      <c r="AC274" s="201"/>
      <c r="AD274" s="201"/>
      <c r="AE274" s="4"/>
      <c r="AG274">
        <f t="shared" si="63"/>
        <v>0</v>
      </c>
      <c r="AH274">
        <f t="shared" si="64"/>
        <v>0</v>
      </c>
      <c r="AK274">
        <f t="shared" si="65"/>
        <v>0</v>
      </c>
      <c r="AL274">
        <f t="shared" si="66"/>
        <v>0</v>
      </c>
      <c r="AM274">
        <f t="shared" si="67"/>
        <v>0</v>
      </c>
      <c r="AN274">
        <f t="shared" si="68"/>
        <v>0</v>
      </c>
      <c r="AO274">
        <f t="shared" si="69"/>
        <v>0</v>
      </c>
      <c r="AP274">
        <f t="shared" si="70"/>
        <v>0</v>
      </c>
      <c r="AQ274">
        <f t="shared" si="71"/>
        <v>0</v>
      </c>
      <c r="AR274">
        <f t="shared" si="72"/>
        <v>0</v>
      </c>
      <c r="AS274">
        <f t="shared" si="73"/>
        <v>0</v>
      </c>
      <c r="AT274">
        <f t="shared" si="74"/>
        <v>0</v>
      </c>
      <c r="AU274">
        <f t="shared" si="75"/>
        <v>0</v>
      </c>
      <c r="AV274">
        <f t="shared" si="76"/>
        <v>0</v>
      </c>
      <c r="AW274">
        <f t="shared" si="77"/>
        <v>0</v>
      </c>
      <c r="AX274">
        <f t="shared" si="78"/>
        <v>0</v>
      </c>
      <c r="AY274">
        <f t="shared" si="79"/>
        <v>0</v>
      </c>
      <c r="AZ274">
        <f t="shared" si="80"/>
        <v>0</v>
      </c>
      <c r="BA274">
        <f t="shared" si="81"/>
        <v>0</v>
      </c>
      <c r="BB274">
        <f t="shared" si="82"/>
        <v>0</v>
      </c>
      <c r="BC274">
        <f t="shared" si="83"/>
        <v>0</v>
      </c>
      <c r="BD274">
        <f t="shared" si="84"/>
        <v>0</v>
      </c>
      <c r="BE274">
        <f t="shared" si="85"/>
        <v>0</v>
      </c>
      <c r="BF274">
        <f t="shared" si="86"/>
        <v>0</v>
      </c>
      <c r="BG274">
        <f t="shared" si="87"/>
        <v>0</v>
      </c>
      <c r="BH274">
        <f t="shared" si="88"/>
        <v>0</v>
      </c>
    </row>
    <row r="275" spans="1:60" ht="24" customHeight="1">
      <c r="A275" s="48"/>
      <c r="B275" s="4"/>
      <c r="C275" s="130" t="s">
        <v>225</v>
      </c>
      <c r="D275" s="318" t="s">
        <v>357</v>
      </c>
      <c r="E275" s="249"/>
      <c r="F275" s="250"/>
      <c r="G275" s="201"/>
      <c r="H275" s="201"/>
      <c r="I275" s="201"/>
      <c r="J275" s="201"/>
      <c r="K275" s="201"/>
      <c r="L275" s="201"/>
      <c r="M275" s="201"/>
      <c r="N275" s="201"/>
      <c r="O275" s="201"/>
      <c r="P275" s="201"/>
      <c r="Q275" s="201"/>
      <c r="R275" s="201"/>
      <c r="S275" s="201"/>
      <c r="T275" s="201"/>
      <c r="U275" s="201"/>
      <c r="V275" s="201"/>
      <c r="W275" s="201"/>
      <c r="X275" s="201"/>
      <c r="Y275" s="201"/>
      <c r="Z275" s="201"/>
      <c r="AA275" s="201"/>
      <c r="AB275" s="201"/>
      <c r="AC275" s="201"/>
      <c r="AD275" s="201"/>
      <c r="AE275" s="9"/>
      <c r="AG275">
        <f t="shared" si="63"/>
        <v>0</v>
      </c>
      <c r="AH275">
        <f t="shared" si="64"/>
        <v>0</v>
      </c>
      <c r="AK275">
        <f t="shared" si="65"/>
        <v>0</v>
      </c>
      <c r="AL275">
        <f t="shared" si="66"/>
        <v>0</v>
      </c>
      <c r="AM275">
        <f t="shared" si="67"/>
        <v>0</v>
      </c>
      <c r="AN275">
        <f t="shared" si="68"/>
        <v>0</v>
      </c>
      <c r="AO275">
        <f t="shared" si="69"/>
        <v>0</v>
      </c>
      <c r="AP275">
        <f t="shared" si="70"/>
        <v>0</v>
      </c>
      <c r="AQ275">
        <f t="shared" si="71"/>
        <v>0</v>
      </c>
      <c r="AR275">
        <f t="shared" si="72"/>
        <v>0</v>
      </c>
      <c r="AS275">
        <f t="shared" si="73"/>
        <v>0</v>
      </c>
      <c r="AT275">
        <f t="shared" si="74"/>
        <v>0</v>
      </c>
      <c r="AU275">
        <f t="shared" si="75"/>
        <v>0</v>
      </c>
      <c r="AV275">
        <f t="shared" si="76"/>
        <v>0</v>
      </c>
      <c r="AW275">
        <f t="shared" si="77"/>
        <v>0</v>
      </c>
      <c r="AX275">
        <f t="shared" si="78"/>
        <v>0</v>
      </c>
      <c r="AY275">
        <f t="shared" si="79"/>
        <v>0</v>
      </c>
      <c r="AZ275">
        <f t="shared" si="80"/>
        <v>0</v>
      </c>
      <c r="BA275">
        <f t="shared" si="81"/>
        <v>0</v>
      </c>
      <c r="BB275">
        <f t="shared" si="82"/>
        <v>0</v>
      </c>
      <c r="BC275">
        <f t="shared" si="83"/>
        <v>0</v>
      </c>
      <c r="BD275">
        <f t="shared" si="84"/>
        <v>0</v>
      </c>
      <c r="BE275">
        <f t="shared" si="85"/>
        <v>0</v>
      </c>
      <c r="BF275">
        <f t="shared" si="86"/>
        <v>0</v>
      </c>
      <c r="BG275">
        <f t="shared" si="87"/>
        <v>0</v>
      </c>
      <c r="BH275">
        <f t="shared" si="88"/>
        <v>0</v>
      </c>
    </row>
    <row r="276" spans="1:60" ht="15" customHeight="1">
      <c r="A276" s="107"/>
      <c r="B276" s="4"/>
      <c r="C276" s="127"/>
      <c r="D276" s="123"/>
      <c r="E276" s="123"/>
      <c r="F276" s="122" t="s">
        <v>456</v>
      </c>
      <c r="G276" s="126">
        <f t="shared" ref="G276:AD276" si="89">IF(AND(SUM(G266:G275)=0,COUNTIF(G266:G275,"NS")&gt;0),"NS",IF(AND(SUM(G266:G275)=0,COUNTIF(G266:G275,0)&gt;0),0,IF(AND(SUM(G266:G275)=0,COUNTIF(G266:G275,"NA")&gt;0),"NA",SUM(G266:G275))))</f>
        <v>0</v>
      </c>
      <c r="H276" s="126">
        <f t="shared" si="89"/>
        <v>0</v>
      </c>
      <c r="I276" s="126">
        <f t="shared" si="89"/>
        <v>0</v>
      </c>
      <c r="J276" s="126">
        <f t="shared" si="89"/>
        <v>0</v>
      </c>
      <c r="K276" s="126">
        <f t="shared" si="89"/>
        <v>0</v>
      </c>
      <c r="L276" s="126">
        <f t="shared" si="89"/>
        <v>0</v>
      </c>
      <c r="M276" s="126">
        <f t="shared" si="89"/>
        <v>0</v>
      </c>
      <c r="N276" s="126">
        <f t="shared" si="89"/>
        <v>0</v>
      </c>
      <c r="O276" s="126">
        <f t="shared" si="89"/>
        <v>0</v>
      </c>
      <c r="P276" s="126">
        <f t="shared" si="89"/>
        <v>0</v>
      </c>
      <c r="Q276" s="126">
        <f t="shared" si="89"/>
        <v>0</v>
      </c>
      <c r="R276" s="126">
        <f t="shared" si="89"/>
        <v>0</v>
      </c>
      <c r="S276" s="126">
        <f t="shared" si="89"/>
        <v>0</v>
      </c>
      <c r="T276" s="126">
        <f t="shared" si="89"/>
        <v>0</v>
      </c>
      <c r="U276" s="126">
        <f t="shared" si="89"/>
        <v>0</v>
      </c>
      <c r="V276" s="126">
        <f t="shared" si="89"/>
        <v>0</v>
      </c>
      <c r="W276" s="126">
        <f t="shared" si="89"/>
        <v>0</v>
      </c>
      <c r="X276" s="126">
        <f t="shared" si="89"/>
        <v>0</v>
      </c>
      <c r="Y276" s="126">
        <f t="shared" si="89"/>
        <v>0</v>
      </c>
      <c r="Z276" s="126">
        <f t="shared" si="89"/>
        <v>0</v>
      </c>
      <c r="AA276" s="126">
        <f t="shared" si="89"/>
        <v>0</v>
      </c>
      <c r="AB276" s="126">
        <f t="shared" si="89"/>
        <v>0</v>
      </c>
      <c r="AC276" s="126">
        <f t="shared" si="89"/>
        <v>0</v>
      </c>
      <c r="AD276" s="126">
        <f t="shared" si="89"/>
        <v>0</v>
      </c>
      <c r="AE276" s="4"/>
      <c r="AG276">
        <f>SUM(AG266:AG275)</f>
        <v>0</v>
      </c>
      <c r="AH276" s="198">
        <f>SUM(AH266:AH275)</f>
        <v>0</v>
      </c>
      <c r="AK276">
        <f>SUM(AK266:AK275)</f>
        <v>0</v>
      </c>
      <c r="AM276">
        <f>SUM(AM266:AM275)</f>
        <v>0</v>
      </c>
      <c r="AN276">
        <f>SUM(AN266:AN275)</f>
        <v>0</v>
      </c>
      <c r="AP276">
        <f>SUM(AP266:AP275)</f>
        <v>0</v>
      </c>
      <c r="AQ276">
        <f>SUM(AQ266:AQ275)</f>
        <v>0</v>
      </c>
      <c r="AS276">
        <f>SUM(AS266:AS275)</f>
        <v>0</v>
      </c>
      <c r="AT276">
        <f>SUM(AT266:AT275)</f>
        <v>0</v>
      </c>
      <c r="AV276">
        <f>SUM(AV266:AV275)</f>
        <v>0</v>
      </c>
      <c r="AW276">
        <f>SUM(AW266:AW275)</f>
        <v>0</v>
      </c>
      <c r="AY276">
        <f>SUM(AY266:AY275)</f>
        <v>0</v>
      </c>
      <c r="AZ276">
        <f>SUM(AZ266:AZ275)</f>
        <v>0</v>
      </c>
      <c r="BB276">
        <f>SUM(BB266:BB275)</f>
        <v>0</v>
      </c>
      <c r="BC276">
        <f>SUM(BC266:BC275)</f>
        <v>0</v>
      </c>
      <c r="BE276">
        <f>SUM(BE266:BE275)</f>
        <v>0</v>
      </c>
      <c r="BF276">
        <f>SUM(BF266:BF275)</f>
        <v>0</v>
      </c>
      <c r="BH276">
        <f>SUM(BH266:BH275)</f>
        <v>0</v>
      </c>
    </row>
    <row r="277" spans="1:60" ht="1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K277" t="s">
        <v>494</v>
      </c>
      <c r="AL277">
        <f>SUM(AM276,AP276,AS276,AV276,AY276,BB276,BE276,BH276)</f>
        <v>0</v>
      </c>
      <c r="AM277" t="s">
        <v>495</v>
      </c>
      <c r="AN277">
        <f>SUM(AK276,AN276,AQ276,AT276,AW276,AZ276,BC276,BF276)</f>
        <v>0</v>
      </c>
    </row>
    <row r="278" spans="1:60" ht="24" customHeight="1">
      <c r="A278" s="107"/>
      <c r="B278" s="4"/>
      <c r="C278" s="333" t="s">
        <v>310</v>
      </c>
      <c r="D278" s="231"/>
      <c r="E278" s="231"/>
      <c r="F278" s="231"/>
      <c r="G278" s="231"/>
      <c r="H278" s="231"/>
      <c r="I278" s="231"/>
      <c r="J278" s="231"/>
      <c r="K278" s="231"/>
      <c r="L278" s="231"/>
      <c r="M278" s="231"/>
      <c r="N278" s="231"/>
      <c r="O278" s="231"/>
      <c r="P278" s="231"/>
      <c r="Q278" s="231"/>
      <c r="R278" s="231"/>
      <c r="S278" s="231"/>
      <c r="T278" s="231"/>
      <c r="U278" s="231"/>
      <c r="V278" s="231"/>
      <c r="W278" s="231"/>
      <c r="X278" s="231"/>
      <c r="Y278" s="231"/>
      <c r="Z278" s="231"/>
      <c r="AA278" s="231"/>
      <c r="AB278" s="231"/>
      <c r="AC278" s="231"/>
      <c r="AD278" s="231"/>
      <c r="AE278" s="4"/>
      <c r="AK278" t="s">
        <v>497</v>
      </c>
      <c r="AL278" s="198">
        <f>IF(AN277&gt;0,IF(SUM(G276)&gt;=SUM(J276,M276,P276,S276,V276,Y276,AB276),0,1),IF(SUM(G276)&lt;&gt;SUM(J276,M276,P276,S276,V276,Y276,AB276),1,0))</f>
        <v>0</v>
      </c>
      <c r="AM278" t="s">
        <v>498</v>
      </c>
      <c r="AN278" s="198">
        <f>IF(AN277&gt;0,IF(SUM(H276)&gt;=SUM(K276,N276,Q276,T276,W276,Z276,AC276),0,1),IF(SUM(H276)&lt;&gt;SUM(K276,N276,Q276,T276,W276,Z276,AC276),1,0))</f>
        <v>0</v>
      </c>
      <c r="AO278" t="s">
        <v>499</v>
      </c>
      <c r="AP278" s="198">
        <f>IF(AN277&gt;0,IF(SUM(I276)&gt;=SUM(L276,O276,R276,U276,X276,AA276,AD276),0,1),IF(SUM(I276)&lt;&gt;SUM(L276,O276,R276,U276,X276,AA276,AD276),1,0))</f>
        <v>0</v>
      </c>
    </row>
    <row r="279" spans="1:60" ht="60" customHeight="1">
      <c r="A279" s="107"/>
      <c r="B279" s="4"/>
      <c r="C279" s="323"/>
      <c r="D279" s="249"/>
      <c r="E279" s="249"/>
      <c r="F279" s="249"/>
      <c r="G279" s="249"/>
      <c r="H279" s="249"/>
      <c r="I279" s="249"/>
      <c r="J279" s="249"/>
      <c r="K279" s="249"/>
      <c r="L279" s="249"/>
      <c r="M279" s="249"/>
      <c r="N279" s="249"/>
      <c r="O279" s="249"/>
      <c r="P279" s="249"/>
      <c r="Q279" s="249"/>
      <c r="R279" s="249"/>
      <c r="S279" s="249"/>
      <c r="T279" s="249"/>
      <c r="U279" s="249"/>
      <c r="V279" s="249"/>
      <c r="W279" s="249"/>
      <c r="X279" s="249"/>
      <c r="Y279" s="249"/>
      <c r="Z279" s="249"/>
      <c r="AA279" s="249"/>
      <c r="AB279" s="249"/>
      <c r="AC279" s="249"/>
      <c r="AD279" s="250"/>
      <c r="AE279" s="4"/>
    </row>
    <row r="280" spans="1:60" ht="15" customHeight="1">
      <c r="A280" s="1"/>
      <c r="B280" s="199" t="str">
        <f>IF(AG276&gt;0,"Favor de ingresar toda la información requerida en la pregunta.","")</f>
        <v/>
      </c>
      <c r="C280" s="199"/>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row>
    <row r="281" spans="1:60" ht="15" customHeight="1">
      <c r="A281" s="1"/>
      <c r="B281" s="199" t="str">
        <f>IF(AND(AH276&lt;&gt;0,C279=""),"Alerta: Debido a que cuenta con registros NS, debe proporcionar una justificación en el area de comentarios al final de la pregunta.","")</f>
        <v/>
      </c>
      <c r="C281" s="199"/>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row>
    <row r="282" spans="1:60" ht="15" customHeight="1">
      <c r="A282" s="1"/>
      <c r="B282" s="199" t="str">
        <f>IF(OR(AL278&gt;=1,AN278&gt;=1,AP278&gt;=1,AL277&gt;=1),"Favor de revisar la sumatoria y consistencia de totales y/o subtotales por filas (numéricos y NS).","")</f>
        <v/>
      </c>
      <c r="C282" s="199"/>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row>
    <row r="283" spans="1:60" ht="15" customHeight="1">
      <c r="A283" s="1"/>
      <c r="B283" s="199"/>
      <c r="C283" s="199"/>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row>
    <row r="284" spans="1:60" ht="15" customHeight="1">
      <c r="A284" s="1"/>
      <c r="B284" s="199"/>
      <c r="C284" s="199"/>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row>
    <row r="285" spans="1:60" ht="15" customHeight="1">
      <c r="A285" s="1"/>
      <c r="B285" s="199"/>
      <c r="C285" s="199"/>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row>
    <row r="286" spans="1:60" ht="24" customHeight="1">
      <c r="A286" s="105" t="s">
        <v>521</v>
      </c>
      <c r="B286" s="338" t="s">
        <v>522</v>
      </c>
      <c r="C286" s="231"/>
      <c r="D286" s="231"/>
      <c r="E286" s="231"/>
      <c r="F286" s="231"/>
      <c r="G286" s="231"/>
      <c r="H286" s="231"/>
      <c r="I286" s="231"/>
      <c r="J286" s="231"/>
      <c r="K286" s="231"/>
      <c r="L286" s="231"/>
      <c r="M286" s="231"/>
      <c r="N286" s="231"/>
      <c r="O286" s="231"/>
      <c r="P286" s="231"/>
      <c r="Q286" s="231"/>
      <c r="R286" s="231"/>
      <c r="S286" s="231"/>
      <c r="T286" s="231"/>
      <c r="U286" s="231"/>
      <c r="V286" s="231"/>
      <c r="W286" s="231"/>
      <c r="X286" s="231"/>
      <c r="Y286" s="231"/>
      <c r="Z286" s="231"/>
      <c r="AA286" s="231"/>
      <c r="AB286" s="231"/>
      <c r="AC286" s="231"/>
      <c r="AD286" s="231"/>
      <c r="AE286" s="4"/>
    </row>
    <row r="287" spans="1:60" ht="15" customHeight="1">
      <c r="A287" s="107"/>
      <c r="B287" s="4"/>
      <c r="C287" s="319" t="s">
        <v>523</v>
      </c>
      <c r="D287" s="231"/>
      <c r="E287" s="231"/>
      <c r="F287" s="231"/>
      <c r="G287" s="231"/>
      <c r="H287" s="231"/>
      <c r="I287" s="231"/>
      <c r="J287" s="231"/>
      <c r="K287" s="231"/>
      <c r="L287" s="231"/>
      <c r="M287" s="231"/>
      <c r="N287" s="231"/>
      <c r="O287" s="231"/>
      <c r="P287" s="231"/>
      <c r="Q287" s="231"/>
      <c r="R287" s="231"/>
      <c r="S287" s="231"/>
      <c r="T287" s="231"/>
      <c r="U287" s="231"/>
      <c r="V287" s="231"/>
      <c r="W287" s="231"/>
      <c r="X287" s="231"/>
      <c r="Y287" s="231"/>
      <c r="Z287" s="231"/>
      <c r="AA287" s="231"/>
      <c r="AB287" s="231"/>
      <c r="AC287" s="231"/>
      <c r="AD287" s="231"/>
      <c r="AE287" s="4"/>
    </row>
    <row r="288" spans="1:60" ht="1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row>
    <row r="289" spans="1:60" ht="24" customHeight="1">
      <c r="A289" s="107"/>
      <c r="B289" s="4"/>
      <c r="C289" s="316" t="s">
        <v>524</v>
      </c>
      <c r="D289" s="262"/>
      <c r="E289" s="262"/>
      <c r="F289" s="263"/>
      <c r="G289" s="316" t="s">
        <v>462</v>
      </c>
      <c r="H289" s="249"/>
      <c r="I289" s="249"/>
      <c r="J289" s="249"/>
      <c r="K289" s="249"/>
      <c r="L289" s="249"/>
      <c r="M289" s="249"/>
      <c r="N289" s="249"/>
      <c r="O289" s="249"/>
      <c r="P289" s="249"/>
      <c r="Q289" s="249"/>
      <c r="R289" s="249"/>
      <c r="S289" s="249"/>
      <c r="T289" s="249"/>
      <c r="U289" s="249"/>
      <c r="V289" s="249"/>
      <c r="W289" s="249"/>
      <c r="X289" s="249"/>
      <c r="Y289" s="249"/>
      <c r="Z289" s="249"/>
      <c r="AA289" s="249"/>
      <c r="AB289" s="249"/>
      <c r="AC289" s="249"/>
      <c r="AD289" s="250"/>
      <c r="AE289" s="4"/>
    </row>
    <row r="290" spans="1:60" ht="120" customHeight="1">
      <c r="A290" s="107"/>
      <c r="B290" s="4"/>
      <c r="C290" s="264"/>
      <c r="D290" s="231"/>
      <c r="E290" s="231"/>
      <c r="F290" s="265"/>
      <c r="G290" s="324" t="s">
        <v>444</v>
      </c>
      <c r="H290" s="320" t="s">
        <v>445</v>
      </c>
      <c r="I290" s="320" t="s">
        <v>446</v>
      </c>
      <c r="J290" s="320" t="s">
        <v>449</v>
      </c>
      <c r="K290" s="249"/>
      <c r="L290" s="250"/>
      <c r="M290" s="320" t="s">
        <v>450</v>
      </c>
      <c r="N290" s="249"/>
      <c r="O290" s="250"/>
      <c r="P290" s="320" t="s">
        <v>451</v>
      </c>
      <c r="Q290" s="249"/>
      <c r="R290" s="250"/>
      <c r="S290" s="320" t="s">
        <v>452</v>
      </c>
      <c r="T290" s="249"/>
      <c r="U290" s="250"/>
      <c r="V290" s="320" t="s">
        <v>453</v>
      </c>
      <c r="W290" s="249"/>
      <c r="X290" s="250"/>
      <c r="Y290" s="320" t="s">
        <v>454</v>
      </c>
      <c r="Z290" s="249"/>
      <c r="AA290" s="250"/>
      <c r="AB290" s="320" t="s">
        <v>463</v>
      </c>
      <c r="AC290" s="249"/>
      <c r="AD290" s="250"/>
      <c r="AE290" s="4"/>
      <c r="AG290">
        <f>COUNTBLANK(G292:AD308)</f>
        <v>408</v>
      </c>
    </row>
    <row r="291" spans="1:60" ht="48" customHeight="1">
      <c r="A291" s="107"/>
      <c r="B291" s="4"/>
      <c r="C291" s="266"/>
      <c r="D291" s="252"/>
      <c r="E291" s="252"/>
      <c r="F291" s="267"/>
      <c r="G291" s="344"/>
      <c r="H291" s="344"/>
      <c r="I291" s="344"/>
      <c r="J291" s="124" t="s">
        <v>464</v>
      </c>
      <c r="K291" s="125" t="s">
        <v>445</v>
      </c>
      <c r="L291" s="125" t="s">
        <v>446</v>
      </c>
      <c r="M291" s="124" t="s">
        <v>464</v>
      </c>
      <c r="N291" s="125" t="s">
        <v>445</v>
      </c>
      <c r="O291" s="125" t="s">
        <v>446</v>
      </c>
      <c r="P291" s="124" t="s">
        <v>464</v>
      </c>
      <c r="Q291" s="125" t="s">
        <v>445</v>
      </c>
      <c r="R291" s="125" t="s">
        <v>446</v>
      </c>
      <c r="S291" s="124" t="s">
        <v>464</v>
      </c>
      <c r="T291" s="125" t="s">
        <v>445</v>
      </c>
      <c r="U291" s="125" t="s">
        <v>446</v>
      </c>
      <c r="V291" s="124" t="s">
        <v>464</v>
      </c>
      <c r="W291" s="125" t="s">
        <v>445</v>
      </c>
      <c r="X291" s="125" t="s">
        <v>446</v>
      </c>
      <c r="Y291" s="124" t="s">
        <v>464</v>
      </c>
      <c r="Z291" s="125" t="s">
        <v>445</v>
      </c>
      <c r="AA291" s="125" t="s">
        <v>446</v>
      </c>
      <c r="AB291" s="124" t="s">
        <v>464</v>
      </c>
      <c r="AC291" s="125" t="s">
        <v>445</v>
      </c>
      <c r="AD291" s="125" t="s">
        <v>446</v>
      </c>
      <c r="AE291" s="4"/>
      <c r="AG291" t="s">
        <v>282</v>
      </c>
      <c r="AH291" t="s">
        <v>283</v>
      </c>
      <c r="AK291" t="s">
        <v>465</v>
      </c>
      <c r="AL291" t="s">
        <v>466</v>
      </c>
      <c r="AM291" t="s">
        <v>467</v>
      </c>
      <c r="AN291" t="s">
        <v>468</v>
      </c>
      <c r="AO291" t="s">
        <v>469</v>
      </c>
      <c r="AP291" t="s">
        <v>470</v>
      </c>
      <c r="AQ291" t="s">
        <v>471</v>
      </c>
      <c r="AR291" t="s">
        <v>472</v>
      </c>
      <c r="AS291" t="s">
        <v>473</v>
      </c>
      <c r="AT291" t="s">
        <v>474</v>
      </c>
      <c r="AU291" t="s">
        <v>475</v>
      </c>
      <c r="AV291" t="s">
        <v>476</v>
      </c>
      <c r="AW291" t="s">
        <v>477</v>
      </c>
      <c r="AX291" t="s">
        <v>478</v>
      </c>
      <c r="AY291" t="s">
        <v>479</v>
      </c>
      <c r="AZ291" t="s">
        <v>480</v>
      </c>
      <c r="BA291" t="s">
        <v>481</v>
      </c>
      <c r="BB291" t="s">
        <v>482</v>
      </c>
      <c r="BC291" t="s">
        <v>483</v>
      </c>
      <c r="BD291" t="s">
        <v>484</v>
      </c>
      <c r="BE291" t="s">
        <v>485</v>
      </c>
      <c r="BF291" t="s">
        <v>486</v>
      </c>
      <c r="BG291" t="s">
        <v>487</v>
      </c>
      <c r="BH291" t="s">
        <v>488</v>
      </c>
    </row>
    <row r="292" spans="1:60" ht="15" customHeight="1">
      <c r="A292" s="107"/>
      <c r="B292" s="4"/>
      <c r="C292" s="121" t="s">
        <v>209</v>
      </c>
      <c r="D292" s="318" t="s">
        <v>525</v>
      </c>
      <c r="E292" s="249"/>
      <c r="F292" s="250"/>
      <c r="G292" s="201"/>
      <c r="H292" s="201"/>
      <c r="I292" s="201"/>
      <c r="J292" s="201"/>
      <c r="K292" s="201"/>
      <c r="L292" s="201"/>
      <c r="M292" s="201"/>
      <c r="N292" s="201"/>
      <c r="O292" s="201"/>
      <c r="P292" s="201"/>
      <c r="Q292" s="201"/>
      <c r="R292" s="201"/>
      <c r="S292" s="201"/>
      <c r="T292" s="201"/>
      <c r="U292" s="201"/>
      <c r="V292" s="201"/>
      <c r="W292" s="201"/>
      <c r="X292" s="201"/>
      <c r="Y292" s="201"/>
      <c r="Z292" s="201"/>
      <c r="AA292" s="201"/>
      <c r="AB292" s="201"/>
      <c r="AC292" s="201"/>
      <c r="AD292" s="201"/>
      <c r="AE292" s="4"/>
      <c r="AG292">
        <f t="shared" ref="AG292:AG308" si="90">IF(AND(COUNTBLANK(G292:AD292)&lt;&gt;0,COUNTBLANK(G292:AD292)&lt;&gt;24),1,0)</f>
        <v>0</v>
      </c>
      <c r="AH292">
        <f t="shared" ref="AH292:AH308" si="91">IF(COUNTIF(G292:AD292,"NS"),1,0)</f>
        <v>0</v>
      </c>
      <c r="AK292">
        <f t="shared" ref="AK292:AK308" si="92">COUNTIF(H292:I292,"NS")</f>
        <v>0</v>
      </c>
      <c r="AL292">
        <f t="shared" ref="AL292:AL308" si="93">SUM(H292:I292)</f>
        <v>0</v>
      </c>
      <c r="AM292">
        <f t="shared" ref="AM292:AM308" si="94">IF(COUNTA(G292:I292)=0,0,IF(OR(AND(G292=0,AK292&gt;0),AND(G292="ns",AL292&gt;0),AND(G292="ns",AK292=0,AL292=0)),1,IF(OR(AND(G292&gt;0,AK292=2),AND(G292="ns",AK292=2),AND(G292="ns",AL292=0,AK292&gt;0),G292=AL292),0,1)))</f>
        <v>0</v>
      </c>
      <c r="AN292">
        <f t="shared" ref="AN292:AN308" si="95">COUNTIF(K292:L292,"NS")</f>
        <v>0</v>
      </c>
      <c r="AO292">
        <f t="shared" ref="AO292:AO308" si="96">SUM(K292:L292)</f>
        <v>0</v>
      </c>
      <c r="AP292">
        <f t="shared" ref="AP292:AP308" si="97">IF(COUNTA(J292:L292)=0,0,IF(OR(AND(J292=0,AN292&gt;0),AND(J292="ns",AO292&gt;0),AND(J292="ns",AN292=0,AO292=0)),1,IF(OR(AND(J292&gt;0,AN292=2),AND(J292="ns",AN292=2),AND(J292="ns",AO292=0,AN292&gt;0),J292=AO292),0,1)))</f>
        <v>0</v>
      </c>
      <c r="AQ292">
        <f t="shared" ref="AQ292:AQ308" si="98">COUNTIF(N292:O292,"NS")</f>
        <v>0</v>
      </c>
      <c r="AR292">
        <f t="shared" ref="AR292:AR308" si="99">SUM(N292:O292)</f>
        <v>0</v>
      </c>
      <c r="AS292">
        <f t="shared" ref="AS292:AS308" si="100">IF(COUNTA(M292:O292)=0,0,IF(OR(AND(M292=0,AQ292&gt;0),AND(M292="ns",AR292&gt;0),AND(M292="ns",AQ292=0,AR292=0)),1,IF(OR(AND(M292&gt;0,AQ292=2),AND(M292="ns",AQ292=2),AND(M292="ns",AR292=0,AQ292&gt;0),M292=AR292),0,1)))</f>
        <v>0</v>
      </c>
      <c r="AT292">
        <f t="shared" ref="AT292:AT308" si="101">COUNTIF(Q292:R292,"NS")</f>
        <v>0</v>
      </c>
      <c r="AU292">
        <f t="shared" ref="AU292:AU308" si="102">SUM(Q292:R292)</f>
        <v>0</v>
      </c>
      <c r="AV292">
        <f t="shared" ref="AV292:AV308" si="103">IF(COUNTA(P292:R292)=0,0,IF(OR(AND(P292=0,AT292&gt;0),AND(P292="ns",AU292&gt;0),AND(P292="ns",AT292=0,AU292=0)),1,IF(OR(AND(P292&gt;0,AT292=2),AND(P292="ns",AT292=2),AND(P292="ns",AU292=0,AT292&gt;0),P292=AU292),0,1)))</f>
        <v>0</v>
      </c>
      <c r="AW292">
        <f t="shared" ref="AW292:AW308" si="104">COUNTIF(T292:U292,"NS")</f>
        <v>0</v>
      </c>
      <c r="AX292">
        <f t="shared" ref="AX292:AX308" si="105">SUM(T292:U292)</f>
        <v>0</v>
      </c>
      <c r="AY292">
        <f t="shared" ref="AY292:AY308" si="106">IF(COUNTA(S292:U292)=0,0,IF(OR(AND(S292=0,AW292&gt;0),AND(S292="ns",AX292&gt;0),AND(S292="ns",AW292=0,AX292=0)),1,IF(OR(AND(S292&gt;0,AW292=2),AND(S292="ns",AW292=2),AND(S292="ns",AX292=0,AW292&gt;0),S292=AX292),0,1)))</f>
        <v>0</v>
      </c>
      <c r="AZ292">
        <f t="shared" ref="AZ292:AZ308" si="107">COUNTIF(W292:X292,"NS")</f>
        <v>0</v>
      </c>
      <c r="BA292">
        <f t="shared" ref="BA292:BA308" si="108">SUM(W292:X292)</f>
        <v>0</v>
      </c>
      <c r="BB292">
        <f t="shared" ref="BB292:BB308" si="109">IF(COUNTA(V292:X292)=0,0,IF(OR(AND(V292=0,AZ292&gt;0),AND(V292="ns",BA292&gt;0),AND(V292="ns",AZ292=0,BA292=0)),1,IF(OR(AND(V292&gt;0,AZ292=2),AND(V292="ns",AZ292=2),AND(V292="ns",BA292=0,AZ292&gt;0),V292=BA292),0,1)))</f>
        <v>0</v>
      </c>
      <c r="BC292">
        <f t="shared" ref="BC292:BC308" si="110">COUNTIF(Z292:AA292,"NS")</f>
        <v>0</v>
      </c>
      <c r="BD292">
        <f t="shared" ref="BD292:BD308" si="111">SUM(Z292:AA292)</f>
        <v>0</v>
      </c>
      <c r="BE292">
        <f t="shared" ref="BE292:BE308" si="112">IF(COUNTA(Y292:AA292)=0,0,IF(OR(AND(Y292=0,BC292&gt;0),AND(Y292="ns",BD292&gt;0),AND(Y292="ns",BC292=0,BD292=0)),1,IF(OR(AND(Y292&gt;0,BC292=2),AND(Y292="ns",BC292=2),AND(Y292="ns",BD292=0,BC292&gt;0),Y292=BD292),0,1)))</f>
        <v>0</v>
      </c>
      <c r="BF292">
        <f t="shared" ref="BF292:BF308" si="113">COUNTIF(AC292:AD292,"NS")</f>
        <v>0</v>
      </c>
      <c r="BG292">
        <f t="shared" ref="BG292:BG308" si="114">SUM(AC292:AD292)</f>
        <v>0</v>
      </c>
      <c r="BH292">
        <f t="shared" ref="BH292:BH308" si="115">IF(COUNTA(AB292:AD292)=0,0,IF(OR(AND(AB292=0,BF292&gt;0),AND(AB292="ns",BG292&gt;0),AND(AB292="ns",BF292=0,BG292=0)),1,IF(OR(AND(AB292&gt;0,BF292=2),AND(AB292="ns",BF292=2),AND(AB292="ns",BG292=0,BF292&gt;0),AB292=BG292),0,1)))</f>
        <v>0</v>
      </c>
    </row>
    <row r="293" spans="1:60" ht="24" customHeight="1">
      <c r="A293" s="107"/>
      <c r="B293" s="4"/>
      <c r="C293" s="121" t="s">
        <v>210</v>
      </c>
      <c r="D293" s="318" t="s">
        <v>526</v>
      </c>
      <c r="E293" s="249"/>
      <c r="F293" s="250"/>
      <c r="G293" s="201"/>
      <c r="H293" s="201"/>
      <c r="I293" s="201"/>
      <c r="J293" s="201"/>
      <c r="K293" s="201"/>
      <c r="L293" s="201"/>
      <c r="M293" s="201"/>
      <c r="N293" s="201"/>
      <c r="O293" s="201"/>
      <c r="P293" s="201"/>
      <c r="Q293" s="201"/>
      <c r="R293" s="201"/>
      <c r="S293" s="201"/>
      <c r="T293" s="201"/>
      <c r="U293" s="201"/>
      <c r="V293" s="201"/>
      <c r="W293" s="201"/>
      <c r="X293" s="201"/>
      <c r="Y293" s="201"/>
      <c r="Z293" s="201"/>
      <c r="AA293" s="201"/>
      <c r="AB293" s="201"/>
      <c r="AC293" s="201"/>
      <c r="AD293" s="201"/>
      <c r="AE293" s="4"/>
      <c r="AG293">
        <f t="shared" si="90"/>
        <v>0</v>
      </c>
      <c r="AH293">
        <f t="shared" si="91"/>
        <v>0</v>
      </c>
      <c r="AK293">
        <f t="shared" si="92"/>
        <v>0</v>
      </c>
      <c r="AL293">
        <f t="shared" si="93"/>
        <v>0</v>
      </c>
      <c r="AM293">
        <f t="shared" si="94"/>
        <v>0</v>
      </c>
      <c r="AN293">
        <f t="shared" si="95"/>
        <v>0</v>
      </c>
      <c r="AO293">
        <f t="shared" si="96"/>
        <v>0</v>
      </c>
      <c r="AP293">
        <f t="shared" si="97"/>
        <v>0</v>
      </c>
      <c r="AQ293">
        <f t="shared" si="98"/>
        <v>0</v>
      </c>
      <c r="AR293">
        <f t="shared" si="99"/>
        <v>0</v>
      </c>
      <c r="AS293">
        <f t="shared" si="100"/>
        <v>0</v>
      </c>
      <c r="AT293">
        <f t="shared" si="101"/>
        <v>0</v>
      </c>
      <c r="AU293">
        <f t="shared" si="102"/>
        <v>0</v>
      </c>
      <c r="AV293">
        <f t="shared" si="103"/>
        <v>0</v>
      </c>
      <c r="AW293">
        <f t="shared" si="104"/>
        <v>0</v>
      </c>
      <c r="AX293">
        <f t="shared" si="105"/>
        <v>0</v>
      </c>
      <c r="AY293">
        <f t="shared" si="106"/>
        <v>0</v>
      </c>
      <c r="AZ293">
        <f t="shared" si="107"/>
        <v>0</v>
      </c>
      <c r="BA293">
        <f t="shared" si="108"/>
        <v>0</v>
      </c>
      <c r="BB293">
        <f t="shared" si="109"/>
        <v>0</v>
      </c>
      <c r="BC293">
        <f t="shared" si="110"/>
        <v>0</v>
      </c>
      <c r="BD293">
        <f t="shared" si="111"/>
        <v>0</v>
      </c>
      <c r="BE293">
        <f t="shared" si="112"/>
        <v>0</v>
      </c>
      <c r="BF293">
        <f t="shared" si="113"/>
        <v>0</v>
      </c>
      <c r="BG293">
        <f t="shared" si="114"/>
        <v>0</v>
      </c>
      <c r="BH293">
        <f t="shared" si="115"/>
        <v>0</v>
      </c>
    </row>
    <row r="294" spans="1:60" ht="36" customHeight="1">
      <c r="A294" s="107"/>
      <c r="B294" s="4"/>
      <c r="C294" s="121" t="s">
        <v>212</v>
      </c>
      <c r="D294" s="318" t="s">
        <v>527</v>
      </c>
      <c r="E294" s="249"/>
      <c r="F294" s="250"/>
      <c r="G294" s="201"/>
      <c r="H294" s="201"/>
      <c r="I294" s="201"/>
      <c r="J294" s="201"/>
      <c r="K294" s="201"/>
      <c r="L294" s="201"/>
      <c r="M294" s="201"/>
      <c r="N294" s="201"/>
      <c r="O294" s="201"/>
      <c r="P294" s="201"/>
      <c r="Q294" s="201"/>
      <c r="R294" s="201"/>
      <c r="S294" s="201"/>
      <c r="T294" s="201"/>
      <c r="U294" s="201"/>
      <c r="V294" s="201"/>
      <c r="W294" s="201"/>
      <c r="X294" s="201"/>
      <c r="Y294" s="201"/>
      <c r="Z294" s="201"/>
      <c r="AA294" s="201"/>
      <c r="AB294" s="201"/>
      <c r="AC294" s="201"/>
      <c r="AD294" s="201"/>
      <c r="AE294" s="4"/>
      <c r="AG294">
        <f t="shared" si="90"/>
        <v>0</v>
      </c>
      <c r="AH294">
        <f t="shared" si="91"/>
        <v>0</v>
      </c>
      <c r="AK294">
        <f t="shared" si="92"/>
        <v>0</v>
      </c>
      <c r="AL294">
        <f t="shared" si="93"/>
        <v>0</v>
      </c>
      <c r="AM294">
        <f t="shared" si="94"/>
        <v>0</v>
      </c>
      <c r="AN294">
        <f t="shared" si="95"/>
        <v>0</v>
      </c>
      <c r="AO294">
        <f t="shared" si="96"/>
        <v>0</v>
      </c>
      <c r="AP294">
        <f t="shared" si="97"/>
        <v>0</v>
      </c>
      <c r="AQ294">
        <f t="shared" si="98"/>
        <v>0</v>
      </c>
      <c r="AR294">
        <f t="shared" si="99"/>
        <v>0</v>
      </c>
      <c r="AS294">
        <f t="shared" si="100"/>
        <v>0</v>
      </c>
      <c r="AT294">
        <f t="shared" si="101"/>
        <v>0</v>
      </c>
      <c r="AU294">
        <f t="shared" si="102"/>
        <v>0</v>
      </c>
      <c r="AV294">
        <f t="shared" si="103"/>
        <v>0</v>
      </c>
      <c r="AW294">
        <f t="shared" si="104"/>
        <v>0</v>
      </c>
      <c r="AX294">
        <f t="shared" si="105"/>
        <v>0</v>
      </c>
      <c r="AY294">
        <f t="shared" si="106"/>
        <v>0</v>
      </c>
      <c r="AZ294">
        <f t="shared" si="107"/>
        <v>0</v>
      </c>
      <c r="BA294">
        <f t="shared" si="108"/>
        <v>0</v>
      </c>
      <c r="BB294">
        <f t="shared" si="109"/>
        <v>0</v>
      </c>
      <c r="BC294">
        <f t="shared" si="110"/>
        <v>0</v>
      </c>
      <c r="BD294">
        <f t="shared" si="111"/>
        <v>0</v>
      </c>
      <c r="BE294">
        <f t="shared" si="112"/>
        <v>0</v>
      </c>
      <c r="BF294">
        <f t="shared" si="113"/>
        <v>0</v>
      </c>
      <c r="BG294">
        <f t="shared" si="114"/>
        <v>0</v>
      </c>
      <c r="BH294">
        <f t="shared" si="115"/>
        <v>0</v>
      </c>
    </row>
    <row r="295" spans="1:60" ht="36" customHeight="1">
      <c r="A295" s="107"/>
      <c r="B295" s="4"/>
      <c r="C295" s="121" t="s">
        <v>214</v>
      </c>
      <c r="D295" s="318" t="s">
        <v>528</v>
      </c>
      <c r="E295" s="249"/>
      <c r="F295" s="250"/>
      <c r="G295" s="201"/>
      <c r="H295" s="201"/>
      <c r="I295" s="201"/>
      <c r="J295" s="201"/>
      <c r="K295" s="201"/>
      <c r="L295" s="201"/>
      <c r="M295" s="201"/>
      <c r="N295" s="201"/>
      <c r="O295" s="201"/>
      <c r="P295" s="201"/>
      <c r="Q295" s="201"/>
      <c r="R295" s="201"/>
      <c r="S295" s="201"/>
      <c r="T295" s="201"/>
      <c r="U295" s="201"/>
      <c r="V295" s="201"/>
      <c r="W295" s="201"/>
      <c r="X295" s="201"/>
      <c r="Y295" s="201"/>
      <c r="Z295" s="201"/>
      <c r="AA295" s="201"/>
      <c r="AB295" s="201"/>
      <c r="AC295" s="201"/>
      <c r="AD295" s="201"/>
      <c r="AE295" s="4"/>
      <c r="AG295">
        <f t="shared" si="90"/>
        <v>0</v>
      </c>
      <c r="AH295">
        <f t="shared" si="91"/>
        <v>0</v>
      </c>
      <c r="AK295">
        <f t="shared" si="92"/>
        <v>0</v>
      </c>
      <c r="AL295">
        <f t="shared" si="93"/>
        <v>0</v>
      </c>
      <c r="AM295">
        <f t="shared" si="94"/>
        <v>0</v>
      </c>
      <c r="AN295">
        <f t="shared" si="95"/>
        <v>0</v>
      </c>
      <c r="AO295">
        <f t="shared" si="96"/>
        <v>0</v>
      </c>
      <c r="AP295">
        <f t="shared" si="97"/>
        <v>0</v>
      </c>
      <c r="AQ295">
        <f t="shared" si="98"/>
        <v>0</v>
      </c>
      <c r="AR295">
        <f t="shared" si="99"/>
        <v>0</v>
      </c>
      <c r="AS295">
        <f t="shared" si="100"/>
        <v>0</v>
      </c>
      <c r="AT295">
        <f t="shared" si="101"/>
        <v>0</v>
      </c>
      <c r="AU295">
        <f t="shared" si="102"/>
        <v>0</v>
      </c>
      <c r="AV295">
        <f t="shared" si="103"/>
        <v>0</v>
      </c>
      <c r="AW295">
        <f t="shared" si="104"/>
        <v>0</v>
      </c>
      <c r="AX295">
        <f t="shared" si="105"/>
        <v>0</v>
      </c>
      <c r="AY295">
        <f t="shared" si="106"/>
        <v>0</v>
      </c>
      <c r="AZ295">
        <f t="shared" si="107"/>
        <v>0</v>
      </c>
      <c r="BA295">
        <f t="shared" si="108"/>
        <v>0</v>
      </c>
      <c r="BB295">
        <f t="shared" si="109"/>
        <v>0</v>
      </c>
      <c r="BC295">
        <f t="shared" si="110"/>
        <v>0</v>
      </c>
      <c r="BD295">
        <f t="shared" si="111"/>
        <v>0</v>
      </c>
      <c r="BE295">
        <f t="shared" si="112"/>
        <v>0</v>
      </c>
      <c r="BF295">
        <f t="shared" si="113"/>
        <v>0</v>
      </c>
      <c r="BG295">
        <f t="shared" si="114"/>
        <v>0</v>
      </c>
      <c r="BH295">
        <f t="shared" si="115"/>
        <v>0</v>
      </c>
    </row>
    <row r="296" spans="1:60" ht="36" customHeight="1">
      <c r="A296" s="107"/>
      <c r="B296" s="4"/>
      <c r="C296" s="121" t="s">
        <v>215</v>
      </c>
      <c r="D296" s="318" t="s">
        <v>529</v>
      </c>
      <c r="E296" s="249"/>
      <c r="F296" s="250"/>
      <c r="G296" s="201"/>
      <c r="H296" s="201"/>
      <c r="I296" s="201"/>
      <c r="J296" s="201"/>
      <c r="K296" s="201"/>
      <c r="L296" s="201"/>
      <c r="M296" s="201"/>
      <c r="N296" s="201"/>
      <c r="O296" s="201"/>
      <c r="P296" s="201"/>
      <c r="Q296" s="201"/>
      <c r="R296" s="201"/>
      <c r="S296" s="201"/>
      <c r="T296" s="201"/>
      <c r="U296" s="201"/>
      <c r="V296" s="201"/>
      <c r="W296" s="201"/>
      <c r="X296" s="201"/>
      <c r="Y296" s="201"/>
      <c r="Z296" s="201"/>
      <c r="AA296" s="201"/>
      <c r="AB296" s="201"/>
      <c r="AC296" s="201"/>
      <c r="AD296" s="201"/>
      <c r="AE296" s="4"/>
      <c r="AG296">
        <f t="shared" si="90"/>
        <v>0</v>
      </c>
      <c r="AH296">
        <f t="shared" si="91"/>
        <v>0</v>
      </c>
      <c r="AK296">
        <f t="shared" si="92"/>
        <v>0</v>
      </c>
      <c r="AL296">
        <f t="shared" si="93"/>
        <v>0</v>
      </c>
      <c r="AM296">
        <f t="shared" si="94"/>
        <v>0</v>
      </c>
      <c r="AN296">
        <f t="shared" si="95"/>
        <v>0</v>
      </c>
      <c r="AO296">
        <f t="shared" si="96"/>
        <v>0</v>
      </c>
      <c r="AP296">
        <f t="shared" si="97"/>
        <v>0</v>
      </c>
      <c r="AQ296">
        <f t="shared" si="98"/>
        <v>0</v>
      </c>
      <c r="AR296">
        <f t="shared" si="99"/>
        <v>0</v>
      </c>
      <c r="AS296">
        <f t="shared" si="100"/>
        <v>0</v>
      </c>
      <c r="AT296">
        <f t="shared" si="101"/>
        <v>0</v>
      </c>
      <c r="AU296">
        <f t="shared" si="102"/>
        <v>0</v>
      </c>
      <c r="AV296">
        <f t="shared" si="103"/>
        <v>0</v>
      </c>
      <c r="AW296">
        <f t="shared" si="104"/>
        <v>0</v>
      </c>
      <c r="AX296">
        <f t="shared" si="105"/>
        <v>0</v>
      </c>
      <c r="AY296">
        <f t="shared" si="106"/>
        <v>0</v>
      </c>
      <c r="AZ296">
        <f t="shared" si="107"/>
        <v>0</v>
      </c>
      <c r="BA296">
        <f t="shared" si="108"/>
        <v>0</v>
      </c>
      <c r="BB296">
        <f t="shared" si="109"/>
        <v>0</v>
      </c>
      <c r="BC296">
        <f t="shared" si="110"/>
        <v>0</v>
      </c>
      <c r="BD296">
        <f t="shared" si="111"/>
        <v>0</v>
      </c>
      <c r="BE296">
        <f t="shared" si="112"/>
        <v>0</v>
      </c>
      <c r="BF296">
        <f t="shared" si="113"/>
        <v>0</v>
      </c>
      <c r="BG296">
        <f t="shared" si="114"/>
        <v>0</v>
      </c>
      <c r="BH296">
        <f t="shared" si="115"/>
        <v>0</v>
      </c>
    </row>
    <row r="297" spans="1:60" ht="36" customHeight="1">
      <c r="A297" s="107"/>
      <c r="B297" s="4"/>
      <c r="C297" s="121" t="s">
        <v>217</v>
      </c>
      <c r="D297" s="318" t="s">
        <v>530</v>
      </c>
      <c r="E297" s="249"/>
      <c r="F297" s="250"/>
      <c r="G297" s="201"/>
      <c r="H297" s="201"/>
      <c r="I297" s="201"/>
      <c r="J297" s="201"/>
      <c r="K297" s="201"/>
      <c r="L297" s="201"/>
      <c r="M297" s="201"/>
      <c r="N297" s="201"/>
      <c r="O297" s="201"/>
      <c r="P297" s="201"/>
      <c r="Q297" s="201"/>
      <c r="R297" s="201"/>
      <c r="S297" s="201"/>
      <c r="T297" s="201"/>
      <c r="U297" s="201"/>
      <c r="V297" s="201"/>
      <c r="W297" s="201"/>
      <c r="X297" s="201"/>
      <c r="Y297" s="201"/>
      <c r="Z297" s="201"/>
      <c r="AA297" s="201"/>
      <c r="AB297" s="201"/>
      <c r="AC297" s="201"/>
      <c r="AD297" s="201"/>
      <c r="AE297" s="4"/>
      <c r="AG297">
        <f t="shared" si="90"/>
        <v>0</v>
      </c>
      <c r="AH297">
        <f t="shared" si="91"/>
        <v>0</v>
      </c>
      <c r="AK297">
        <f t="shared" si="92"/>
        <v>0</v>
      </c>
      <c r="AL297">
        <f t="shared" si="93"/>
        <v>0</v>
      </c>
      <c r="AM297">
        <f t="shared" si="94"/>
        <v>0</v>
      </c>
      <c r="AN297">
        <f t="shared" si="95"/>
        <v>0</v>
      </c>
      <c r="AO297">
        <f t="shared" si="96"/>
        <v>0</v>
      </c>
      <c r="AP297">
        <f t="shared" si="97"/>
        <v>0</v>
      </c>
      <c r="AQ297">
        <f t="shared" si="98"/>
        <v>0</v>
      </c>
      <c r="AR297">
        <f t="shared" si="99"/>
        <v>0</v>
      </c>
      <c r="AS297">
        <f t="shared" si="100"/>
        <v>0</v>
      </c>
      <c r="AT297">
        <f t="shared" si="101"/>
        <v>0</v>
      </c>
      <c r="AU297">
        <f t="shared" si="102"/>
        <v>0</v>
      </c>
      <c r="AV297">
        <f t="shared" si="103"/>
        <v>0</v>
      </c>
      <c r="AW297">
        <f t="shared" si="104"/>
        <v>0</v>
      </c>
      <c r="AX297">
        <f t="shared" si="105"/>
        <v>0</v>
      </c>
      <c r="AY297">
        <f t="shared" si="106"/>
        <v>0</v>
      </c>
      <c r="AZ297">
        <f t="shared" si="107"/>
        <v>0</v>
      </c>
      <c r="BA297">
        <f t="shared" si="108"/>
        <v>0</v>
      </c>
      <c r="BB297">
        <f t="shared" si="109"/>
        <v>0</v>
      </c>
      <c r="BC297">
        <f t="shared" si="110"/>
        <v>0</v>
      </c>
      <c r="BD297">
        <f t="shared" si="111"/>
        <v>0</v>
      </c>
      <c r="BE297">
        <f t="shared" si="112"/>
        <v>0</v>
      </c>
      <c r="BF297">
        <f t="shared" si="113"/>
        <v>0</v>
      </c>
      <c r="BG297">
        <f t="shared" si="114"/>
        <v>0</v>
      </c>
      <c r="BH297">
        <f t="shared" si="115"/>
        <v>0</v>
      </c>
    </row>
    <row r="298" spans="1:60" ht="36" customHeight="1">
      <c r="A298" s="107"/>
      <c r="B298" s="4"/>
      <c r="C298" s="121" t="s">
        <v>219</v>
      </c>
      <c r="D298" s="318" t="s">
        <v>531</v>
      </c>
      <c r="E298" s="249"/>
      <c r="F298" s="250"/>
      <c r="G298" s="201"/>
      <c r="H298" s="201"/>
      <c r="I298" s="201"/>
      <c r="J298" s="201"/>
      <c r="K298" s="201"/>
      <c r="L298" s="201"/>
      <c r="M298" s="201"/>
      <c r="N298" s="201"/>
      <c r="O298" s="201"/>
      <c r="P298" s="201"/>
      <c r="Q298" s="201"/>
      <c r="R298" s="201"/>
      <c r="S298" s="201"/>
      <c r="T298" s="201"/>
      <c r="U298" s="201"/>
      <c r="V298" s="201"/>
      <c r="W298" s="201"/>
      <c r="X298" s="201"/>
      <c r="Y298" s="201"/>
      <c r="Z298" s="201"/>
      <c r="AA298" s="201"/>
      <c r="AB298" s="201"/>
      <c r="AC298" s="201"/>
      <c r="AD298" s="201"/>
      <c r="AE298" s="4"/>
      <c r="AG298">
        <f t="shared" si="90"/>
        <v>0</v>
      </c>
      <c r="AH298">
        <f t="shared" si="91"/>
        <v>0</v>
      </c>
      <c r="AK298">
        <f t="shared" si="92"/>
        <v>0</v>
      </c>
      <c r="AL298">
        <f t="shared" si="93"/>
        <v>0</v>
      </c>
      <c r="AM298">
        <f t="shared" si="94"/>
        <v>0</v>
      </c>
      <c r="AN298">
        <f t="shared" si="95"/>
        <v>0</v>
      </c>
      <c r="AO298">
        <f t="shared" si="96"/>
        <v>0</v>
      </c>
      <c r="AP298">
        <f t="shared" si="97"/>
        <v>0</v>
      </c>
      <c r="AQ298">
        <f t="shared" si="98"/>
        <v>0</v>
      </c>
      <c r="AR298">
        <f t="shared" si="99"/>
        <v>0</v>
      </c>
      <c r="AS298">
        <f t="shared" si="100"/>
        <v>0</v>
      </c>
      <c r="AT298">
        <f t="shared" si="101"/>
        <v>0</v>
      </c>
      <c r="AU298">
        <f t="shared" si="102"/>
        <v>0</v>
      </c>
      <c r="AV298">
        <f t="shared" si="103"/>
        <v>0</v>
      </c>
      <c r="AW298">
        <f t="shared" si="104"/>
        <v>0</v>
      </c>
      <c r="AX298">
        <f t="shared" si="105"/>
        <v>0</v>
      </c>
      <c r="AY298">
        <f t="shared" si="106"/>
        <v>0</v>
      </c>
      <c r="AZ298">
        <f t="shared" si="107"/>
        <v>0</v>
      </c>
      <c r="BA298">
        <f t="shared" si="108"/>
        <v>0</v>
      </c>
      <c r="BB298">
        <f t="shared" si="109"/>
        <v>0</v>
      </c>
      <c r="BC298">
        <f t="shared" si="110"/>
        <v>0</v>
      </c>
      <c r="BD298">
        <f t="shared" si="111"/>
        <v>0</v>
      </c>
      <c r="BE298">
        <f t="shared" si="112"/>
        <v>0</v>
      </c>
      <c r="BF298">
        <f t="shared" si="113"/>
        <v>0</v>
      </c>
      <c r="BG298">
        <f t="shared" si="114"/>
        <v>0</v>
      </c>
      <c r="BH298">
        <f t="shared" si="115"/>
        <v>0</v>
      </c>
    </row>
    <row r="299" spans="1:60" ht="36" customHeight="1">
      <c r="A299" s="107"/>
      <c r="B299" s="4"/>
      <c r="C299" s="121" t="s">
        <v>221</v>
      </c>
      <c r="D299" s="318" t="s">
        <v>532</v>
      </c>
      <c r="E299" s="249"/>
      <c r="F299" s="250"/>
      <c r="G299" s="201"/>
      <c r="H299" s="201"/>
      <c r="I299" s="201"/>
      <c r="J299" s="201"/>
      <c r="K299" s="201"/>
      <c r="L299" s="201"/>
      <c r="M299" s="201"/>
      <c r="N299" s="201"/>
      <c r="O299" s="201"/>
      <c r="P299" s="201"/>
      <c r="Q299" s="201"/>
      <c r="R299" s="201"/>
      <c r="S299" s="201"/>
      <c r="T299" s="201"/>
      <c r="U299" s="201"/>
      <c r="V299" s="201"/>
      <c r="W299" s="201"/>
      <c r="X299" s="201"/>
      <c r="Y299" s="201"/>
      <c r="Z299" s="201"/>
      <c r="AA299" s="201"/>
      <c r="AB299" s="201"/>
      <c r="AC299" s="201"/>
      <c r="AD299" s="201"/>
      <c r="AE299" s="4"/>
      <c r="AG299">
        <f t="shared" si="90"/>
        <v>0</v>
      </c>
      <c r="AH299">
        <f t="shared" si="91"/>
        <v>0</v>
      </c>
      <c r="AK299">
        <f t="shared" si="92"/>
        <v>0</v>
      </c>
      <c r="AL299">
        <f t="shared" si="93"/>
        <v>0</v>
      </c>
      <c r="AM299">
        <f t="shared" si="94"/>
        <v>0</v>
      </c>
      <c r="AN299">
        <f t="shared" si="95"/>
        <v>0</v>
      </c>
      <c r="AO299">
        <f t="shared" si="96"/>
        <v>0</v>
      </c>
      <c r="AP299">
        <f t="shared" si="97"/>
        <v>0</v>
      </c>
      <c r="AQ299">
        <f t="shared" si="98"/>
        <v>0</v>
      </c>
      <c r="AR299">
        <f t="shared" si="99"/>
        <v>0</v>
      </c>
      <c r="AS299">
        <f t="shared" si="100"/>
        <v>0</v>
      </c>
      <c r="AT299">
        <f t="shared" si="101"/>
        <v>0</v>
      </c>
      <c r="AU299">
        <f t="shared" si="102"/>
        <v>0</v>
      </c>
      <c r="AV299">
        <f t="shared" si="103"/>
        <v>0</v>
      </c>
      <c r="AW299">
        <f t="shared" si="104"/>
        <v>0</v>
      </c>
      <c r="AX299">
        <f t="shared" si="105"/>
        <v>0</v>
      </c>
      <c r="AY299">
        <f t="shared" si="106"/>
        <v>0</v>
      </c>
      <c r="AZ299">
        <f t="shared" si="107"/>
        <v>0</v>
      </c>
      <c r="BA299">
        <f t="shared" si="108"/>
        <v>0</v>
      </c>
      <c r="BB299">
        <f t="shared" si="109"/>
        <v>0</v>
      </c>
      <c r="BC299">
        <f t="shared" si="110"/>
        <v>0</v>
      </c>
      <c r="BD299">
        <f t="shared" si="111"/>
        <v>0</v>
      </c>
      <c r="BE299">
        <f t="shared" si="112"/>
        <v>0</v>
      </c>
      <c r="BF299">
        <f t="shared" si="113"/>
        <v>0</v>
      </c>
      <c r="BG299">
        <f t="shared" si="114"/>
        <v>0</v>
      </c>
      <c r="BH299">
        <f t="shared" si="115"/>
        <v>0</v>
      </c>
    </row>
    <row r="300" spans="1:60" ht="36" customHeight="1">
      <c r="A300" s="107"/>
      <c r="B300" s="4"/>
      <c r="C300" s="121" t="s">
        <v>223</v>
      </c>
      <c r="D300" s="318" t="s">
        <v>533</v>
      </c>
      <c r="E300" s="249"/>
      <c r="F300" s="250"/>
      <c r="G300" s="201"/>
      <c r="H300" s="201"/>
      <c r="I300" s="201"/>
      <c r="J300" s="201"/>
      <c r="K300" s="201"/>
      <c r="L300" s="201"/>
      <c r="M300" s="201"/>
      <c r="N300" s="201"/>
      <c r="O300" s="201"/>
      <c r="P300" s="201"/>
      <c r="Q300" s="201"/>
      <c r="R300" s="201"/>
      <c r="S300" s="201"/>
      <c r="T300" s="201"/>
      <c r="U300" s="201"/>
      <c r="V300" s="201"/>
      <c r="W300" s="201"/>
      <c r="X300" s="201"/>
      <c r="Y300" s="201"/>
      <c r="Z300" s="201"/>
      <c r="AA300" s="201"/>
      <c r="AB300" s="201"/>
      <c r="AC300" s="201"/>
      <c r="AD300" s="201"/>
      <c r="AE300" s="4"/>
      <c r="AG300">
        <f t="shared" si="90"/>
        <v>0</v>
      </c>
      <c r="AH300">
        <f t="shared" si="91"/>
        <v>0</v>
      </c>
      <c r="AK300">
        <f t="shared" si="92"/>
        <v>0</v>
      </c>
      <c r="AL300">
        <f t="shared" si="93"/>
        <v>0</v>
      </c>
      <c r="AM300">
        <f t="shared" si="94"/>
        <v>0</v>
      </c>
      <c r="AN300">
        <f t="shared" si="95"/>
        <v>0</v>
      </c>
      <c r="AO300">
        <f t="shared" si="96"/>
        <v>0</v>
      </c>
      <c r="AP300">
        <f t="shared" si="97"/>
        <v>0</v>
      </c>
      <c r="AQ300">
        <f t="shared" si="98"/>
        <v>0</v>
      </c>
      <c r="AR300">
        <f t="shared" si="99"/>
        <v>0</v>
      </c>
      <c r="AS300">
        <f t="shared" si="100"/>
        <v>0</v>
      </c>
      <c r="AT300">
        <f t="shared" si="101"/>
        <v>0</v>
      </c>
      <c r="AU300">
        <f t="shared" si="102"/>
        <v>0</v>
      </c>
      <c r="AV300">
        <f t="shared" si="103"/>
        <v>0</v>
      </c>
      <c r="AW300">
        <f t="shared" si="104"/>
        <v>0</v>
      </c>
      <c r="AX300">
        <f t="shared" si="105"/>
        <v>0</v>
      </c>
      <c r="AY300">
        <f t="shared" si="106"/>
        <v>0</v>
      </c>
      <c r="AZ300">
        <f t="shared" si="107"/>
        <v>0</v>
      </c>
      <c r="BA300">
        <f t="shared" si="108"/>
        <v>0</v>
      </c>
      <c r="BB300">
        <f t="shared" si="109"/>
        <v>0</v>
      </c>
      <c r="BC300">
        <f t="shared" si="110"/>
        <v>0</v>
      </c>
      <c r="BD300">
        <f t="shared" si="111"/>
        <v>0</v>
      </c>
      <c r="BE300">
        <f t="shared" si="112"/>
        <v>0</v>
      </c>
      <c r="BF300">
        <f t="shared" si="113"/>
        <v>0</v>
      </c>
      <c r="BG300">
        <f t="shared" si="114"/>
        <v>0</v>
      </c>
      <c r="BH300">
        <f t="shared" si="115"/>
        <v>0</v>
      </c>
    </row>
    <row r="301" spans="1:60" ht="36" customHeight="1">
      <c r="A301" s="107"/>
      <c r="B301" s="4"/>
      <c r="C301" s="121" t="s">
        <v>225</v>
      </c>
      <c r="D301" s="318" t="s">
        <v>534</v>
      </c>
      <c r="E301" s="249"/>
      <c r="F301" s="250"/>
      <c r="G301" s="201"/>
      <c r="H301" s="201"/>
      <c r="I301" s="201"/>
      <c r="J301" s="201"/>
      <c r="K301" s="201"/>
      <c r="L301" s="201"/>
      <c r="M301" s="201"/>
      <c r="N301" s="201"/>
      <c r="O301" s="201"/>
      <c r="P301" s="201"/>
      <c r="Q301" s="201"/>
      <c r="R301" s="201"/>
      <c r="S301" s="201"/>
      <c r="T301" s="201"/>
      <c r="U301" s="201"/>
      <c r="V301" s="201"/>
      <c r="W301" s="201"/>
      <c r="X301" s="201"/>
      <c r="Y301" s="201"/>
      <c r="Z301" s="201"/>
      <c r="AA301" s="201"/>
      <c r="AB301" s="201"/>
      <c r="AC301" s="201"/>
      <c r="AD301" s="201"/>
      <c r="AE301" s="4"/>
      <c r="AG301">
        <f t="shared" si="90"/>
        <v>0</v>
      </c>
      <c r="AH301">
        <f t="shared" si="91"/>
        <v>0</v>
      </c>
      <c r="AK301">
        <f t="shared" si="92"/>
        <v>0</v>
      </c>
      <c r="AL301">
        <f t="shared" si="93"/>
        <v>0</v>
      </c>
      <c r="AM301">
        <f t="shared" si="94"/>
        <v>0</v>
      </c>
      <c r="AN301">
        <f t="shared" si="95"/>
        <v>0</v>
      </c>
      <c r="AO301">
        <f t="shared" si="96"/>
        <v>0</v>
      </c>
      <c r="AP301">
        <f t="shared" si="97"/>
        <v>0</v>
      </c>
      <c r="AQ301">
        <f t="shared" si="98"/>
        <v>0</v>
      </c>
      <c r="AR301">
        <f t="shared" si="99"/>
        <v>0</v>
      </c>
      <c r="AS301">
        <f t="shared" si="100"/>
        <v>0</v>
      </c>
      <c r="AT301">
        <f t="shared" si="101"/>
        <v>0</v>
      </c>
      <c r="AU301">
        <f t="shared" si="102"/>
        <v>0</v>
      </c>
      <c r="AV301">
        <f t="shared" si="103"/>
        <v>0</v>
      </c>
      <c r="AW301">
        <f t="shared" si="104"/>
        <v>0</v>
      </c>
      <c r="AX301">
        <f t="shared" si="105"/>
        <v>0</v>
      </c>
      <c r="AY301">
        <f t="shared" si="106"/>
        <v>0</v>
      </c>
      <c r="AZ301">
        <f t="shared" si="107"/>
        <v>0</v>
      </c>
      <c r="BA301">
        <f t="shared" si="108"/>
        <v>0</v>
      </c>
      <c r="BB301">
        <f t="shared" si="109"/>
        <v>0</v>
      </c>
      <c r="BC301">
        <f t="shared" si="110"/>
        <v>0</v>
      </c>
      <c r="BD301">
        <f t="shared" si="111"/>
        <v>0</v>
      </c>
      <c r="BE301">
        <f t="shared" si="112"/>
        <v>0</v>
      </c>
      <c r="BF301">
        <f t="shared" si="113"/>
        <v>0</v>
      </c>
      <c r="BG301">
        <f t="shared" si="114"/>
        <v>0</v>
      </c>
      <c r="BH301">
        <f t="shared" si="115"/>
        <v>0</v>
      </c>
    </row>
    <row r="302" spans="1:60" ht="36" customHeight="1">
      <c r="A302" s="107"/>
      <c r="B302" s="4"/>
      <c r="C302" s="121" t="s">
        <v>227</v>
      </c>
      <c r="D302" s="318" t="s">
        <v>535</v>
      </c>
      <c r="E302" s="249"/>
      <c r="F302" s="250"/>
      <c r="G302" s="201"/>
      <c r="H302" s="201"/>
      <c r="I302" s="201"/>
      <c r="J302" s="201"/>
      <c r="K302" s="201"/>
      <c r="L302" s="201"/>
      <c r="M302" s="201"/>
      <c r="N302" s="201"/>
      <c r="O302" s="201"/>
      <c r="P302" s="201"/>
      <c r="Q302" s="201"/>
      <c r="R302" s="201"/>
      <c r="S302" s="201"/>
      <c r="T302" s="201"/>
      <c r="U302" s="201"/>
      <c r="V302" s="201"/>
      <c r="W302" s="201"/>
      <c r="X302" s="201"/>
      <c r="Y302" s="201"/>
      <c r="Z302" s="201"/>
      <c r="AA302" s="201"/>
      <c r="AB302" s="201"/>
      <c r="AC302" s="201"/>
      <c r="AD302" s="201"/>
      <c r="AE302" s="4"/>
      <c r="AG302">
        <f t="shared" si="90"/>
        <v>0</v>
      </c>
      <c r="AH302">
        <f t="shared" si="91"/>
        <v>0</v>
      </c>
      <c r="AK302">
        <f t="shared" si="92"/>
        <v>0</v>
      </c>
      <c r="AL302">
        <f t="shared" si="93"/>
        <v>0</v>
      </c>
      <c r="AM302">
        <f t="shared" si="94"/>
        <v>0</v>
      </c>
      <c r="AN302">
        <f t="shared" si="95"/>
        <v>0</v>
      </c>
      <c r="AO302">
        <f t="shared" si="96"/>
        <v>0</v>
      </c>
      <c r="AP302">
        <f t="shared" si="97"/>
        <v>0</v>
      </c>
      <c r="AQ302">
        <f t="shared" si="98"/>
        <v>0</v>
      </c>
      <c r="AR302">
        <f t="shared" si="99"/>
        <v>0</v>
      </c>
      <c r="AS302">
        <f t="shared" si="100"/>
        <v>0</v>
      </c>
      <c r="AT302">
        <f t="shared" si="101"/>
        <v>0</v>
      </c>
      <c r="AU302">
        <f t="shared" si="102"/>
        <v>0</v>
      </c>
      <c r="AV302">
        <f t="shared" si="103"/>
        <v>0</v>
      </c>
      <c r="AW302">
        <f t="shared" si="104"/>
        <v>0</v>
      </c>
      <c r="AX302">
        <f t="shared" si="105"/>
        <v>0</v>
      </c>
      <c r="AY302">
        <f t="shared" si="106"/>
        <v>0</v>
      </c>
      <c r="AZ302">
        <f t="shared" si="107"/>
        <v>0</v>
      </c>
      <c r="BA302">
        <f t="shared" si="108"/>
        <v>0</v>
      </c>
      <c r="BB302">
        <f t="shared" si="109"/>
        <v>0</v>
      </c>
      <c r="BC302">
        <f t="shared" si="110"/>
        <v>0</v>
      </c>
      <c r="BD302">
        <f t="shared" si="111"/>
        <v>0</v>
      </c>
      <c r="BE302">
        <f t="shared" si="112"/>
        <v>0</v>
      </c>
      <c r="BF302">
        <f t="shared" si="113"/>
        <v>0</v>
      </c>
      <c r="BG302">
        <f t="shared" si="114"/>
        <v>0</v>
      </c>
      <c r="BH302">
        <f t="shared" si="115"/>
        <v>0</v>
      </c>
    </row>
    <row r="303" spans="1:60" ht="36" customHeight="1">
      <c r="A303" s="107"/>
      <c r="B303" s="4"/>
      <c r="C303" s="121" t="s">
        <v>228</v>
      </c>
      <c r="D303" s="318" t="s">
        <v>536</v>
      </c>
      <c r="E303" s="249"/>
      <c r="F303" s="250"/>
      <c r="G303" s="201"/>
      <c r="H303" s="201"/>
      <c r="I303" s="201"/>
      <c r="J303" s="201"/>
      <c r="K303" s="201"/>
      <c r="L303" s="201"/>
      <c r="M303" s="201"/>
      <c r="N303" s="201"/>
      <c r="O303" s="201"/>
      <c r="P303" s="201"/>
      <c r="Q303" s="201"/>
      <c r="R303" s="201"/>
      <c r="S303" s="201"/>
      <c r="T303" s="201"/>
      <c r="U303" s="201"/>
      <c r="V303" s="201"/>
      <c r="W303" s="201"/>
      <c r="X303" s="201"/>
      <c r="Y303" s="201"/>
      <c r="Z303" s="201"/>
      <c r="AA303" s="201"/>
      <c r="AB303" s="201"/>
      <c r="AC303" s="201"/>
      <c r="AD303" s="201"/>
      <c r="AE303" s="4"/>
      <c r="AG303">
        <f t="shared" si="90"/>
        <v>0</v>
      </c>
      <c r="AH303">
        <f t="shared" si="91"/>
        <v>0</v>
      </c>
      <c r="AK303">
        <f t="shared" si="92"/>
        <v>0</v>
      </c>
      <c r="AL303">
        <f t="shared" si="93"/>
        <v>0</v>
      </c>
      <c r="AM303">
        <f t="shared" si="94"/>
        <v>0</v>
      </c>
      <c r="AN303">
        <f t="shared" si="95"/>
        <v>0</v>
      </c>
      <c r="AO303">
        <f t="shared" si="96"/>
        <v>0</v>
      </c>
      <c r="AP303">
        <f t="shared" si="97"/>
        <v>0</v>
      </c>
      <c r="AQ303">
        <f t="shared" si="98"/>
        <v>0</v>
      </c>
      <c r="AR303">
        <f t="shared" si="99"/>
        <v>0</v>
      </c>
      <c r="AS303">
        <f t="shared" si="100"/>
        <v>0</v>
      </c>
      <c r="AT303">
        <f t="shared" si="101"/>
        <v>0</v>
      </c>
      <c r="AU303">
        <f t="shared" si="102"/>
        <v>0</v>
      </c>
      <c r="AV303">
        <f t="shared" si="103"/>
        <v>0</v>
      </c>
      <c r="AW303">
        <f t="shared" si="104"/>
        <v>0</v>
      </c>
      <c r="AX303">
        <f t="shared" si="105"/>
        <v>0</v>
      </c>
      <c r="AY303">
        <f t="shared" si="106"/>
        <v>0</v>
      </c>
      <c r="AZ303">
        <f t="shared" si="107"/>
        <v>0</v>
      </c>
      <c r="BA303">
        <f t="shared" si="108"/>
        <v>0</v>
      </c>
      <c r="BB303">
        <f t="shared" si="109"/>
        <v>0</v>
      </c>
      <c r="BC303">
        <f t="shared" si="110"/>
        <v>0</v>
      </c>
      <c r="BD303">
        <f t="shared" si="111"/>
        <v>0</v>
      </c>
      <c r="BE303">
        <f t="shared" si="112"/>
        <v>0</v>
      </c>
      <c r="BF303">
        <f t="shared" si="113"/>
        <v>0</v>
      </c>
      <c r="BG303">
        <f t="shared" si="114"/>
        <v>0</v>
      </c>
      <c r="BH303">
        <f t="shared" si="115"/>
        <v>0</v>
      </c>
    </row>
    <row r="304" spans="1:60" ht="36" customHeight="1">
      <c r="A304" s="107"/>
      <c r="B304" s="4"/>
      <c r="C304" s="121" t="s">
        <v>229</v>
      </c>
      <c r="D304" s="318" t="s">
        <v>537</v>
      </c>
      <c r="E304" s="249"/>
      <c r="F304" s="250"/>
      <c r="G304" s="201"/>
      <c r="H304" s="201"/>
      <c r="I304" s="201"/>
      <c r="J304" s="201"/>
      <c r="K304" s="201"/>
      <c r="L304" s="201"/>
      <c r="M304" s="201"/>
      <c r="N304" s="201"/>
      <c r="O304" s="201"/>
      <c r="P304" s="201"/>
      <c r="Q304" s="201"/>
      <c r="R304" s="201"/>
      <c r="S304" s="201"/>
      <c r="T304" s="201"/>
      <c r="U304" s="201"/>
      <c r="V304" s="201"/>
      <c r="W304" s="201"/>
      <c r="X304" s="201"/>
      <c r="Y304" s="201"/>
      <c r="Z304" s="201"/>
      <c r="AA304" s="201"/>
      <c r="AB304" s="201"/>
      <c r="AC304" s="201"/>
      <c r="AD304" s="201"/>
      <c r="AE304" s="4"/>
      <c r="AG304">
        <f t="shared" si="90"/>
        <v>0</v>
      </c>
      <c r="AH304">
        <f t="shared" si="91"/>
        <v>0</v>
      </c>
      <c r="AK304">
        <f t="shared" si="92"/>
        <v>0</v>
      </c>
      <c r="AL304">
        <f t="shared" si="93"/>
        <v>0</v>
      </c>
      <c r="AM304">
        <f t="shared" si="94"/>
        <v>0</v>
      </c>
      <c r="AN304">
        <f t="shared" si="95"/>
        <v>0</v>
      </c>
      <c r="AO304">
        <f t="shared" si="96"/>
        <v>0</v>
      </c>
      <c r="AP304">
        <f t="shared" si="97"/>
        <v>0</v>
      </c>
      <c r="AQ304">
        <f t="shared" si="98"/>
        <v>0</v>
      </c>
      <c r="AR304">
        <f t="shared" si="99"/>
        <v>0</v>
      </c>
      <c r="AS304">
        <f t="shared" si="100"/>
        <v>0</v>
      </c>
      <c r="AT304">
        <f t="shared" si="101"/>
        <v>0</v>
      </c>
      <c r="AU304">
        <f t="shared" si="102"/>
        <v>0</v>
      </c>
      <c r="AV304">
        <f t="shared" si="103"/>
        <v>0</v>
      </c>
      <c r="AW304">
        <f t="shared" si="104"/>
        <v>0</v>
      </c>
      <c r="AX304">
        <f t="shared" si="105"/>
        <v>0</v>
      </c>
      <c r="AY304">
        <f t="shared" si="106"/>
        <v>0</v>
      </c>
      <c r="AZ304">
        <f t="shared" si="107"/>
        <v>0</v>
      </c>
      <c r="BA304">
        <f t="shared" si="108"/>
        <v>0</v>
      </c>
      <c r="BB304">
        <f t="shared" si="109"/>
        <v>0</v>
      </c>
      <c r="BC304">
        <f t="shared" si="110"/>
        <v>0</v>
      </c>
      <c r="BD304">
        <f t="shared" si="111"/>
        <v>0</v>
      </c>
      <c r="BE304">
        <f t="shared" si="112"/>
        <v>0</v>
      </c>
      <c r="BF304">
        <f t="shared" si="113"/>
        <v>0</v>
      </c>
      <c r="BG304">
        <f t="shared" si="114"/>
        <v>0</v>
      </c>
      <c r="BH304">
        <f t="shared" si="115"/>
        <v>0</v>
      </c>
    </row>
    <row r="305" spans="1:60" ht="36" customHeight="1">
      <c r="A305" s="107"/>
      <c r="B305" s="4"/>
      <c r="C305" s="121" t="s">
        <v>230</v>
      </c>
      <c r="D305" s="318" t="s">
        <v>538</v>
      </c>
      <c r="E305" s="249"/>
      <c r="F305" s="250"/>
      <c r="G305" s="201"/>
      <c r="H305" s="201"/>
      <c r="I305" s="201"/>
      <c r="J305" s="201"/>
      <c r="K305" s="201"/>
      <c r="L305" s="201"/>
      <c r="M305" s="201"/>
      <c r="N305" s="201"/>
      <c r="O305" s="201"/>
      <c r="P305" s="201"/>
      <c r="Q305" s="201"/>
      <c r="R305" s="201"/>
      <c r="S305" s="201"/>
      <c r="T305" s="201"/>
      <c r="U305" s="201"/>
      <c r="V305" s="201"/>
      <c r="W305" s="201"/>
      <c r="X305" s="201"/>
      <c r="Y305" s="201"/>
      <c r="Z305" s="201"/>
      <c r="AA305" s="201"/>
      <c r="AB305" s="201"/>
      <c r="AC305" s="201"/>
      <c r="AD305" s="201"/>
      <c r="AE305" s="4"/>
      <c r="AG305">
        <f t="shared" si="90"/>
        <v>0</v>
      </c>
      <c r="AH305">
        <f t="shared" si="91"/>
        <v>0</v>
      </c>
      <c r="AK305">
        <f t="shared" si="92"/>
        <v>0</v>
      </c>
      <c r="AL305">
        <f t="shared" si="93"/>
        <v>0</v>
      </c>
      <c r="AM305">
        <f t="shared" si="94"/>
        <v>0</v>
      </c>
      <c r="AN305">
        <f t="shared" si="95"/>
        <v>0</v>
      </c>
      <c r="AO305">
        <f t="shared" si="96"/>
        <v>0</v>
      </c>
      <c r="AP305">
        <f t="shared" si="97"/>
        <v>0</v>
      </c>
      <c r="AQ305">
        <f t="shared" si="98"/>
        <v>0</v>
      </c>
      <c r="AR305">
        <f t="shared" si="99"/>
        <v>0</v>
      </c>
      <c r="AS305">
        <f t="shared" si="100"/>
        <v>0</v>
      </c>
      <c r="AT305">
        <f t="shared" si="101"/>
        <v>0</v>
      </c>
      <c r="AU305">
        <f t="shared" si="102"/>
        <v>0</v>
      </c>
      <c r="AV305">
        <f t="shared" si="103"/>
        <v>0</v>
      </c>
      <c r="AW305">
        <f t="shared" si="104"/>
        <v>0</v>
      </c>
      <c r="AX305">
        <f t="shared" si="105"/>
        <v>0</v>
      </c>
      <c r="AY305">
        <f t="shared" si="106"/>
        <v>0</v>
      </c>
      <c r="AZ305">
        <f t="shared" si="107"/>
        <v>0</v>
      </c>
      <c r="BA305">
        <f t="shared" si="108"/>
        <v>0</v>
      </c>
      <c r="BB305">
        <f t="shared" si="109"/>
        <v>0</v>
      </c>
      <c r="BC305">
        <f t="shared" si="110"/>
        <v>0</v>
      </c>
      <c r="BD305">
        <f t="shared" si="111"/>
        <v>0</v>
      </c>
      <c r="BE305">
        <f t="shared" si="112"/>
        <v>0</v>
      </c>
      <c r="BF305">
        <f t="shared" si="113"/>
        <v>0</v>
      </c>
      <c r="BG305">
        <f t="shared" si="114"/>
        <v>0</v>
      </c>
      <c r="BH305">
        <f t="shared" si="115"/>
        <v>0</v>
      </c>
    </row>
    <row r="306" spans="1:60" ht="36" customHeight="1">
      <c r="A306" s="107"/>
      <c r="B306" s="4"/>
      <c r="C306" s="121" t="s">
        <v>231</v>
      </c>
      <c r="D306" s="318" t="s">
        <v>539</v>
      </c>
      <c r="E306" s="249"/>
      <c r="F306" s="250"/>
      <c r="G306" s="201"/>
      <c r="H306" s="201"/>
      <c r="I306" s="201"/>
      <c r="J306" s="201"/>
      <c r="K306" s="201"/>
      <c r="L306" s="201"/>
      <c r="M306" s="201"/>
      <c r="N306" s="201"/>
      <c r="O306" s="201"/>
      <c r="P306" s="201"/>
      <c r="Q306" s="201"/>
      <c r="R306" s="201"/>
      <c r="S306" s="201"/>
      <c r="T306" s="201"/>
      <c r="U306" s="201"/>
      <c r="V306" s="201"/>
      <c r="W306" s="201"/>
      <c r="X306" s="201"/>
      <c r="Y306" s="201"/>
      <c r="Z306" s="201"/>
      <c r="AA306" s="201"/>
      <c r="AB306" s="201"/>
      <c r="AC306" s="201"/>
      <c r="AD306" s="201"/>
      <c r="AE306" s="4"/>
      <c r="AG306">
        <f t="shared" si="90"/>
        <v>0</v>
      </c>
      <c r="AH306">
        <f t="shared" si="91"/>
        <v>0</v>
      </c>
      <c r="AK306">
        <f t="shared" si="92"/>
        <v>0</v>
      </c>
      <c r="AL306">
        <f t="shared" si="93"/>
        <v>0</v>
      </c>
      <c r="AM306">
        <f t="shared" si="94"/>
        <v>0</v>
      </c>
      <c r="AN306">
        <f t="shared" si="95"/>
        <v>0</v>
      </c>
      <c r="AO306">
        <f t="shared" si="96"/>
        <v>0</v>
      </c>
      <c r="AP306">
        <f t="shared" si="97"/>
        <v>0</v>
      </c>
      <c r="AQ306">
        <f t="shared" si="98"/>
        <v>0</v>
      </c>
      <c r="AR306">
        <f t="shared" si="99"/>
        <v>0</v>
      </c>
      <c r="AS306">
        <f t="shared" si="100"/>
        <v>0</v>
      </c>
      <c r="AT306">
        <f t="shared" si="101"/>
        <v>0</v>
      </c>
      <c r="AU306">
        <f t="shared" si="102"/>
        <v>0</v>
      </c>
      <c r="AV306">
        <f t="shared" si="103"/>
        <v>0</v>
      </c>
      <c r="AW306">
        <f t="shared" si="104"/>
        <v>0</v>
      </c>
      <c r="AX306">
        <f t="shared" si="105"/>
        <v>0</v>
      </c>
      <c r="AY306">
        <f t="shared" si="106"/>
        <v>0</v>
      </c>
      <c r="AZ306">
        <f t="shared" si="107"/>
        <v>0</v>
      </c>
      <c r="BA306">
        <f t="shared" si="108"/>
        <v>0</v>
      </c>
      <c r="BB306">
        <f t="shared" si="109"/>
        <v>0</v>
      </c>
      <c r="BC306">
        <f t="shared" si="110"/>
        <v>0</v>
      </c>
      <c r="BD306">
        <f t="shared" si="111"/>
        <v>0</v>
      </c>
      <c r="BE306">
        <f t="shared" si="112"/>
        <v>0</v>
      </c>
      <c r="BF306">
        <f t="shared" si="113"/>
        <v>0</v>
      </c>
      <c r="BG306">
        <f t="shared" si="114"/>
        <v>0</v>
      </c>
      <c r="BH306">
        <f t="shared" si="115"/>
        <v>0</v>
      </c>
    </row>
    <row r="307" spans="1:60" ht="36" customHeight="1">
      <c r="A307" s="107"/>
      <c r="B307" s="4"/>
      <c r="C307" s="121" t="s">
        <v>232</v>
      </c>
      <c r="D307" s="318" t="s">
        <v>540</v>
      </c>
      <c r="E307" s="249"/>
      <c r="F307" s="250"/>
      <c r="G307" s="201"/>
      <c r="H307" s="201"/>
      <c r="I307" s="201"/>
      <c r="J307" s="201"/>
      <c r="K307" s="201"/>
      <c r="L307" s="201"/>
      <c r="M307" s="201"/>
      <c r="N307" s="201"/>
      <c r="O307" s="201"/>
      <c r="P307" s="201"/>
      <c r="Q307" s="201"/>
      <c r="R307" s="201"/>
      <c r="S307" s="201"/>
      <c r="T307" s="201"/>
      <c r="U307" s="201"/>
      <c r="V307" s="201"/>
      <c r="W307" s="201"/>
      <c r="X307" s="201"/>
      <c r="Y307" s="201"/>
      <c r="Z307" s="201"/>
      <c r="AA307" s="201"/>
      <c r="AB307" s="201"/>
      <c r="AC307" s="201"/>
      <c r="AD307" s="201"/>
      <c r="AE307" s="4"/>
      <c r="AG307">
        <f t="shared" si="90"/>
        <v>0</v>
      </c>
      <c r="AH307">
        <f t="shared" si="91"/>
        <v>0</v>
      </c>
      <c r="AK307">
        <f t="shared" si="92"/>
        <v>0</v>
      </c>
      <c r="AL307">
        <f t="shared" si="93"/>
        <v>0</v>
      </c>
      <c r="AM307">
        <f t="shared" si="94"/>
        <v>0</v>
      </c>
      <c r="AN307">
        <f t="shared" si="95"/>
        <v>0</v>
      </c>
      <c r="AO307">
        <f t="shared" si="96"/>
        <v>0</v>
      </c>
      <c r="AP307">
        <f t="shared" si="97"/>
        <v>0</v>
      </c>
      <c r="AQ307">
        <f t="shared" si="98"/>
        <v>0</v>
      </c>
      <c r="AR307">
        <f t="shared" si="99"/>
        <v>0</v>
      </c>
      <c r="AS307">
        <f t="shared" si="100"/>
        <v>0</v>
      </c>
      <c r="AT307">
        <f t="shared" si="101"/>
        <v>0</v>
      </c>
      <c r="AU307">
        <f t="shared" si="102"/>
        <v>0</v>
      </c>
      <c r="AV307">
        <f t="shared" si="103"/>
        <v>0</v>
      </c>
      <c r="AW307">
        <f t="shared" si="104"/>
        <v>0</v>
      </c>
      <c r="AX307">
        <f t="shared" si="105"/>
        <v>0</v>
      </c>
      <c r="AY307">
        <f t="shared" si="106"/>
        <v>0</v>
      </c>
      <c r="AZ307">
        <f t="shared" si="107"/>
        <v>0</v>
      </c>
      <c r="BA307">
        <f t="shared" si="108"/>
        <v>0</v>
      </c>
      <c r="BB307">
        <f t="shared" si="109"/>
        <v>0</v>
      </c>
      <c r="BC307">
        <f t="shared" si="110"/>
        <v>0</v>
      </c>
      <c r="BD307">
        <f t="shared" si="111"/>
        <v>0</v>
      </c>
      <c r="BE307">
        <f t="shared" si="112"/>
        <v>0</v>
      </c>
      <c r="BF307">
        <f t="shared" si="113"/>
        <v>0</v>
      </c>
      <c r="BG307">
        <f t="shared" si="114"/>
        <v>0</v>
      </c>
      <c r="BH307">
        <f t="shared" si="115"/>
        <v>0</v>
      </c>
    </row>
    <row r="308" spans="1:60" ht="24" customHeight="1">
      <c r="A308" s="48"/>
      <c r="B308" s="4"/>
      <c r="C308" s="130" t="s">
        <v>233</v>
      </c>
      <c r="D308" s="318" t="s">
        <v>357</v>
      </c>
      <c r="E308" s="249"/>
      <c r="F308" s="250"/>
      <c r="G308" s="201"/>
      <c r="H308" s="201"/>
      <c r="I308" s="201"/>
      <c r="J308" s="201"/>
      <c r="K308" s="201"/>
      <c r="L308" s="201"/>
      <c r="M308" s="201"/>
      <c r="N308" s="201"/>
      <c r="O308" s="201"/>
      <c r="P308" s="201"/>
      <c r="Q308" s="201"/>
      <c r="R308" s="201"/>
      <c r="S308" s="201"/>
      <c r="T308" s="201"/>
      <c r="U308" s="201"/>
      <c r="V308" s="201"/>
      <c r="W308" s="201"/>
      <c r="X308" s="201"/>
      <c r="Y308" s="201"/>
      <c r="Z308" s="201"/>
      <c r="AA308" s="201"/>
      <c r="AB308" s="201"/>
      <c r="AC308" s="201"/>
      <c r="AD308" s="201"/>
      <c r="AE308" s="9"/>
      <c r="AG308">
        <f t="shared" si="90"/>
        <v>0</v>
      </c>
      <c r="AH308">
        <f t="shared" si="91"/>
        <v>0</v>
      </c>
      <c r="AK308">
        <f t="shared" si="92"/>
        <v>0</v>
      </c>
      <c r="AL308">
        <f t="shared" si="93"/>
        <v>0</v>
      </c>
      <c r="AM308">
        <f t="shared" si="94"/>
        <v>0</v>
      </c>
      <c r="AN308">
        <f t="shared" si="95"/>
        <v>0</v>
      </c>
      <c r="AO308">
        <f t="shared" si="96"/>
        <v>0</v>
      </c>
      <c r="AP308">
        <f t="shared" si="97"/>
        <v>0</v>
      </c>
      <c r="AQ308">
        <f t="shared" si="98"/>
        <v>0</v>
      </c>
      <c r="AR308">
        <f t="shared" si="99"/>
        <v>0</v>
      </c>
      <c r="AS308">
        <f t="shared" si="100"/>
        <v>0</v>
      </c>
      <c r="AT308">
        <f t="shared" si="101"/>
        <v>0</v>
      </c>
      <c r="AU308">
        <f t="shared" si="102"/>
        <v>0</v>
      </c>
      <c r="AV308">
        <f t="shared" si="103"/>
        <v>0</v>
      </c>
      <c r="AW308">
        <f t="shared" si="104"/>
        <v>0</v>
      </c>
      <c r="AX308">
        <f t="shared" si="105"/>
        <v>0</v>
      </c>
      <c r="AY308">
        <f t="shared" si="106"/>
        <v>0</v>
      </c>
      <c r="AZ308">
        <f t="shared" si="107"/>
        <v>0</v>
      </c>
      <c r="BA308">
        <f t="shared" si="108"/>
        <v>0</v>
      </c>
      <c r="BB308">
        <f t="shared" si="109"/>
        <v>0</v>
      </c>
      <c r="BC308">
        <f t="shared" si="110"/>
        <v>0</v>
      </c>
      <c r="BD308">
        <f t="shared" si="111"/>
        <v>0</v>
      </c>
      <c r="BE308">
        <f t="shared" si="112"/>
        <v>0</v>
      </c>
      <c r="BF308">
        <f t="shared" si="113"/>
        <v>0</v>
      </c>
      <c r="BG308">
        <f t="shared" si="114"/>
        <v>0</v>
      </c>
      <c r="BH308">
        <f t="shared" si="115"/>
        <v>0</v>
      </c>
    </row>
    <row r="309" spans="1:60" ht="15" customHeight="1">
      <c r="A309" s="107"/>
      <c r="B309" s="4"/>
      <c r="C309" s="127"/>
      <c r="D309" s="123"/>
      <c r="E309" s="123"/>
      <c r="F309" s="122" t="s">
        <v>456</v>
      </c>
      <c r="G309" s="126">
        <f t="shared" ref="G309:AD309" si="116">IF(AND(SUM(G292:G308)=0,COUNTIF(G292:G308,"NS")&gt;0),"NS",IF(AND(SUM(G292:G308)=0,COUNTIF(G292:G308,0)&gt;0),0,IF(AND(SUM(G292:G308)=0,COUNTIF(G292:G308,"NA")&gt;0),"NA",SUM(G292:G308))))</f>
        <v>0</v>
      </c>
      <c r="H309" s="126">
        <f t="shared" si="116"/>
        <v>0</v>
      </c>
      <c r="I309" s="126">
        <f t="shared" si="116"/>
        <v>0</v>
      </c>
      <c r="J309" s="126">
        <f t="shared" si="116"/>
        <v>0</v>
      </c>
      <c r="K309" s="126">
        <f t="shared" si="116"/>
        <v>0</v>
      </c>
      <c r="L309" s="126">
        <f t="shared" si="116"/>
        <v>0</v>
      </c>
      <c r="M309" s="126">
        <f t="shared" si="116"/>
        <v>0</v>
      </c>
      <c r="N309" s="126">
        <f t="shared" si="116"/>
        <v>0</v>
      </c>
      <c r="O309" s="126">
        <f t="shared" si="116"/>
        <v>0</v>
      </c>
      <c r="P309" s="126">
        <f t="shared" si="116"/>
        <v>0</v>
      </c>
      <c r="Q309" s="126">
        <f t="shared" si="116"/>
        <v>0</v>
      </c>
      <c r="R309" s="126">
        <f t="shared" si="116"/>
        <v>0</v>
      </c>
      <c r="S309" s="126">
        <f t="shared" si="116"/>
        <v>0</v>
      </c>
      <c r="T309" s="126">
        <f t="shared" si="116"/>
        <v>0</v>
      </c>
      <c r="U309" s="126">
        <f t="shared" si="116"/>
        <v>0</v>
      </c>
      <c r="V309" s="126">
        <f t="shared" si="116"/>
        <v>0</v>
      </c>
      <c r="W309" s="126">
        <f t="shared" si="116"/>
        <v>0</v>
      </c>
      <c r="X309" s="126">
        <f t="shared" si="116"/>
        <v>0</v>
      </c>
      <c r="Y309" s="126">
        <f t="shared" si="116"/>
        <v>0</v>
      </c>
      <c r="Z309" s="126">
        <f t="shared" si="116"/>
        <v>0</v>
      </c>
      <c r="AA309" s="126">
        <f t="shared" si="116"/>
        <v>0</v>
      </c>
      <c r="AB309" s="126">
        <f t="shared" si="116"/>
        <v>0</v>
      </c>
      <c r="AC309" s="126">
        <f t="shared" si="116"/>
        <v>0</v>
      </c>
      <c r="AD309" s="126">
        <f t="shared" si="116"/>
        <v>0</v>
      </c>
      <c r="AE309" s="4"/>
      <c r="AG309">
        <f>SUM(AG292:AG308)</f>
        <v>0</v>
      </c>
      <c r="AH309" s="198">
        <f>SUM(AH292:AH308)</f>
        <v>0</v>
      </c>
      <c r="AK309">
        <f>SUM(AK292:AK308)</f>
        <v>0</v>
      </c>
      <c r="AM309">
        <f>SUM(AM292:AM308)</f>
        <v>0</v>
      </c>
      <c r="AN309">
        <f>SUM(AN292:AN308)</f>
        <v>0</v>
      </c>
      <c r="AP309">
        <f>SUM(AP292:AP308)</f>
        <v>0</v>
      </c>
      <c r="AQ309">
        <f>SUM(AQ292:AQ308)</f>
        <v>0</v>
      </c>
      <c r="AS309">
        <f>SUM(AS292:AS308)</f>
        <v>0</v>
      </c>
      <c r="AT309">
        <f>SUM(AT292:AT308)</f>
        <v>0</v>
      </c>
      <c r="AV309">
        <f>SUM(AV292:AV308)</f>
        <v>0</v>
      </c>
      <c r="AW309">
        <f>SUM(AW292:AW308)</f>
        <v>0</v>
      </c>
      <c r="AY309">
        <f>SUM(AY292:AY308)</f>
        <v>0</v>
      </c>
      <c r="AZ309">
        <f>SUM(AZ292:AZ308)</f>
        <v>0</v>
      </c>
      <c r="BB309">
        <f>SUM(BB292:BB308)</f>
        <v>0</v>
      </c>
      <c r="BC309">
        <f>SUM(BC292:BC308)</f>
        <v>0</v>
      </c>
      <c r="BE309">
        <f>SUM(BE292:BE308)</f>
        <v>0</v>
      </c>
      <c r="BF309">
        <f>SUM(BF292:BF308)</f>
        <v>0</v>
      </c>
      <c r="BH309">
        <f>SUM(BH292:BH308)</f>
        <v>0</v>
      </c>
    </row>
    <row r="310" spans="1:60" ht="1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K310" t="s">
        <v>494</v>
      </c>
      <c r="AL310">
        <f>SUM(AM309,AP309,AS309,AV309,AY309,BB309,BE309,BH309)</f>
        <v>0</v>
      </c>
      <c r="AM310" t="s">
        <v>495</v>
      </c>
      <c r="AN310">
        <f>SUM(AK309,AN309,AQ309,AT309,AW309,AZ309,BC309,BF309)</f>
        <v>0</v>
      </c>
    </row>
    <row r="311" spans="1:60" ht="24" customHeight="1">
      <c r="A311" s="107"/>
      <c r="B311" s="131"/>
      <c r="C311" s="333" t="s">
        <v>310</v>
      </c>
      <c r="D311" s="231"/>
      <c r="E311" s="231"/>
      <c r="F311" s="231"/>
      <c r="G311" s="231"/>
      <c r="H311" s="231"/>
      <c r="I311" s="231"/>
      <c r="J311" s="231"/>
      <c r="K311" s="231"/>
      <c r="L311" s="231"/>
      <c r="M311" s="231"/>
      <c r="N311" s="231"/>
      <c r="O311" s="231"/>
      <c r="P311" s="231"/>
      <c r="Q311" s="231"/>
      <c r="R311" s="231"/>
      <c r="S311" s="231"/>
      <c r="T311" s="231"/>
      <c r="U311" s="231"/>
      <c r="V311" s="231"/>
      <c r="W311" s="231"/>
      <c r="X311" s="231"/>
      <c r="Y311" s="231"/>
      <c r="Z311" s="231"/>
      <c r="AA311" s="231"/>
      <c r="AB311" s="231"/>
      <c r="AC311" s="231"/>
      <c r="AD311" s="231"/>
      <c r="AE311" s="4"/>
      <c r="AK311" t="s">
        <v>497</v>
      </c>
      <c r="AL311" s="198">
        <f>IF(AN310&gt;0,IF(SUM(G309)&gt;=SUM(J309,M309,P309,S309,V309,Y309,AB309),0,1),IF(SUM(G309)&lt;&gt;SUM(J309,M309,P309,S309,V309,Y309,AB309),1,0))</f>
        <v>0</v>
      </c>
      <c r="AM311" t="s">
        <v>498</v>
      </c>
      <c r="AN311" s="198">
        <f>IF(AN310&gt;0,IF(SUM(H309)&gt;=SUM(K309,N309,Q309,T309,W309,Z309,AC309),0,1),IF(SUM(H309)&lt;&gt;SUM(K309,N309,Q309,T309,W309,Z309,AC309),1,0))</f>
        <v>0</v>
      </c>
      <c r="AO311" t="s">
        <v>499</v>
      </c>
      <c r="AP311" s="198">
        <f>IF(AN310&gt;0,IF(SUM(I309)&gt;=SUM(L309,O309,R309,U309,X309,AA309,AD309),0,1),IF(SUM(I309)&lt;&gt;SUM(L309,O309,R309,U309,X309,AA309,AD309),1,0))</f>
        <v>0</v>
      </c>
    </row>
    <row r="312" spans="1:60" ht="60" customHeight="1">
      <c r="A312" s="107"/>
      <c r="B312" s="4"/>
      <c r="C312" s="323"/>
      <c r="D312" s="249"/>
      <c r="E312" s="249"/>
      <c r="F312" s="249"/>
      <c r="G312" s="249"/>
      <c r="H312" s="249"/>
      <c r="I312" s="249"/>
      <c r="J312" s="249"/>
      <c r="K312" s="249"/>
      <c r="L312" s="249"/>
      <c r="M312" s="249"/>
      <c r="N312" s="249"/>
      <c r="O312" s="249"/>
      <c r="P312" s="249"/>
      <c r="Q312" s="249"/>
      <c r="R312" s="249"/>
      <c r="S312" s="249"/>
      <c r="T312" s="249"/>
      <c r="U312" s="249"/>
      <c r="V312" s="249"/>
      <c r="W312" s="249"/>
      <c r="X312" s="249"/>
      <c r="Y312" s="249"/>
      <c r="Z312" s="249"/>
      <c r="AA312" s="249"/>
      <c r="AB312" s="249"/>
      <c r="AC312" s="249"/>
      <c r="AD312" s="250"/>
      <c r="AE312" s="4"/>
    </row>
    <row r="313" spans="1:60" ht="15" customHeight="1">
      <c r="A313" s="1"/>
      <c r="B313" s="199" t="str">
        <f>IF(AG309&gt;0,"Favor de ingresar toda la información requerida en la pregunta.","")</f>
        <v/>
      </c>
      <c r="C313" s="199"/>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row>
    <row r="314" spans="1:60" ht="15" customHeight="1">
      <c r="A314" s="1"/>
      <c r="B314" s="199" t="str">
        <f>IF(AND(AH309&lt;&gt;0,C312=""),"Alerta: Debido a que cuenta con registros NS, debe proporcionar una justificación en el area de comentarios al final de la pregunta.","")</f>
        <v/>
      </c>
      <c r="C314" s="199"/>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row>
    <row r="315" spans="1:60" ht="15" customHeight="1">
      <c r="A315" s="1"/>
      <c r="B315" s="199" t="str">
        <f>IF(OR(AL311&gt;=1,AN311&gt;=1,AP311&gt;=1,AL310&gt;=1),"Favor de revisar la sumatoria y consistencia de totales y/o subtotales por filas (numéricos y NS).","")</f>
        <v/>
      </c>
      <c r="C315" s="199"/>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row>
    <row r="316" spans="1:60" ht="15" customHeight="1">
      <c r="A316" s="1"/>
      <c r="B316" s="199"/>
      <c r="C316" s="199"/>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row>
    <row r="317" spans="1:60" ht="15" customHeight="1">
      <c r="A317" s="1"/>
      <c r="B317" s="199"/>
      <c r="C317" s="199"/>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row>
    <row r="318" spans="1:60" ht="15" customHeight="1">
      <c r="A318" s="1"/>
      <c r="B318" s="199"/>
      <c r="C318" s="199"/>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row>
    <row r="319" spans="1:60" ht="24" customHeight="1">
      <c r="A319" s="105" t="s">
        <v>541</v>
      </c>
      <c r="B319" s="338" t="s">
        <v>542</v>
      </c>
      <c r="C319" s="231"/>
      <c r="D319" s="231"/>
      <c r="E319" s="231"/>
      <c r="F319" s="231"/>
      <c r="G319" s="231"/>
      <c r="H319" s="231"/>
      <c r="I319" s="231"/>
      <c r="J319" s="231"/>
      <c r="K319" s="231"/>
      <c r="L319" s="231"/>
      <c r="M319" s="231"/>
      <c r="N319" s="231"/>
      <c r="O319" s="231"/>
      <c r="P319" s="231"/>
      <c r="Q319" s="231"/>
      <c r="R319" s="231"/>
      <c r="S319" s="231"/>
      <c r="T319" s="231"/>
      <c r="U319" s="231"/>
      <c r="V319" s="231"/>
      <c r="W319" s="231"/>
      <c r="X319" s="231"/>
      <c r="Y319" s="231"/>
      <c r="Z319" s="231"/>
      <c r="AA319" s="231"/>
      <c r="AB319" s="231"/>
      <c r="AC319" s="231"/>
      <c r="AD319" s="231"/>
      <c r="AE319" s="4"/>
    </row>
    <row r="320" spans="1:60" ht="24" customHeight="1">
      <c r="A320" s="107"/>
      <c r="B320" s="4"/>
      <c r="C320" s="319" t="s">
        <v>543</v>
      </c>
      <c r="D320" s="231"/>
      <c r="E320" s="231"/>
      <c r="F320" s="231"/>
      <c r="G320" s="231"/>
      <c r="H320" s="231"/>
      <c r="I320" s="231"/>
      <c r="J320" s="231"/>
      <c r="K320" s="231"/>
      <c r="L320" s="231"/>
      <c r="M320" s="231"/>
      <c r="N320" s="231"/>
      <c r="O320" s="231"/>
      <c r="P320" s="231"/>
      <c r="Q320" s="231"/>
      <c r="R320" s="231"/>
      <c r="S320" s="231"/>
      <c r="T320" s="231"/>
      <c r="U320" s="231"/>
      <c r="V320" s="231"/>
      <c r="W320" s="231"/>
      <c r="X320" s="231"/>
      <c r="Y320" s="231"/>
      <c r="Z320" s="231"/>
      <c r="AA320" s="231"/>
      <c r="AB320" s="231"/>
      <c r="AC320" s="231"/>
      <c r="AD320" s="231"/>
      <c r="AE320" s="4"/>
    </row>
    <row r="321" spans="1:60" ht="1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row>
    <row r="322" spans="1:60" ht="24" customHeight="1">
      <c r="A322" s="107"/>
      <c r="B322" s="4"/>
      <c r="C322" s="316" t="s">
        <v>544</v>
      </c>
      <c r="D322" s="262"/>
      <c r="E322" s="262"/>
      <c r="F322" s="263"/>
      <c r="G322" s="316" t="s">
        <v>462</v>
      </c>
      <c r="H322" s="249"/>
      <c r="I322" s="249"/>
      <c r="J322" s="249"/>
      <c r="K322" s="249"/>
      <c r="L322" s="249"/>
      <c r="M322" s="249"/>
      <c r="N322" s="249"/>
      <c r="O322" s="249"/>
      <c r="P322" s="249"/>
      <c r="Q322" s="249"/>
      <c r="R322" s="249"/>
      <c r="S322" s="249"/>
      <c r="T322" s="249"/>
      <c r="U322" s="249"/>
      <c r="V322" s="249"/>
      <c r="W322" s="249"/>
      <c r="X322" s="249"/>
      <c r="Y322" s="249"/>
      <c r="Z322" s="249"/>
      <c r="AA322" s="249"/>
      <c r="AB322" s="249"/>
      <c r="AC322" s="249"/>
      <c r="AD322" s="250"/>
      <c r="AE322" s="4"/>
    </row>
    <row r="323" spans="1:60" ht="120" customHeight="1">
      <c r="A323" s="107"/>
      <c r="B323" s="4"/>
      <c r="C323" s="264"/>
      <c r="D323" s="231"/>
      <c r="E323" s="231"/>
      <c r="F323" s="265"/>
      <c r="G323" s="324" t="s">
        <v>444</v>
      </c>
      <c r="H323" s="320" t="s">
        <v>445</v>
      </c>
      <c r="I323" s="320" t="s">
        <v>446</v>
      </c>
      <c r="J323" s="320" t="s">
        <v>449</v>
      </c>
      <c r="K323" s="249"/>
      <c r="L323" s="250"/>
      <c r="M323" s="320" t="s">
        <v>450</v>
      </c>
      <c r="N323" s="249"/>
      <c r="O323" s="250"/>
      <c r="P323" s="320" t="s">
        <v>451</v>
      </c>
      <c r="Q323" s="249"/>
      <c r="R323" s="250"/>
      <c r="S323" s="320" t="s">
        <v>452</v>
      </c>
      <c r="T323" s="249"/>
      <c r="U323" s="250"/>
      <c r="V323" s="320" t="s">
        <v>453</v>
      </c>
      <c r="W323" s="249"/>
      <c r="X323" s="250"/>
      <c r="Y323" s="320" t="s">
        <v>454</v>
      </c>
      <c r="Z323" s="249"/>
      <c r="AA323" s="250"/>
      <c r="AB323" s="320" t="s">
        <v>463</v>
      </c>
      <c r="AC323" s="249"/>
      <c r="AD323" s="250"/>
      <c r="AE323" s="4"/>
      <c r="AG323">
        <f>COUNTBLANK(G325:AD333)</f>
        <v>216</v>
      </c>
    </row>
    <row r="324" spans="1:60" ht="48" customHeight="1">
      <c r="A324" s="107"/>
      <c r="B324" s="4"/>
      <c r="C324" s="266"/>
      <c r="D324" s="252"/>
      <c r="E324" s="252"/>
      <c r="F324" s="267"/>
      <c r="G324" s="344"/>
      <c r="H324" s="344"/>
      <c r="I324" s="344"/>
      <c r="J324" s="124" t="s">
        <v>464</v>
      </c>
      <c r="K324" s="125" t="s">
        <v>445</v>
      </c>
      <c r="L324" s="125" t="s">
        <v>446</v>
      </c>
      <c r="M324" s="124" t="s">
        <v>464</v>
      </c>
      <c r="N324" s="125" t="s">
        <v>445</v>
      </c>
      <c r="O324" s="125" t="s">
        <v>446</v>
      </c>
      <c r="P324" s="124" t="s">
        <v>464</v>
      </c>
      <c r="Q324" s="125" t="s">
        <v>445</v>
      </c>
      <c r="R324" s="125" t="s">
        <v>446</v>
      </c>
      <c r="S324" s="124" t="s">
        <v>464</v>
      </c>
      <c r="T324" s="125" t="s">
        <v>445</v>
      </c>
      <c r="U324" s="125" t="s">
        <v>446</v>
      </c>
      <c r="V324" s="124" t="s">
        <v>464</v>
      </c>
      <c r="W324" s="125" t="s">
        <v>445</v>
      </c>
      <c r="X324" s="125" t="s">
        <v>446</v>
      </c>
      <c r="Y324" s="124" t="s">
        <v>464</v>
      </c>
      <c r="Z324" s="125" t="s">
        <v>445</v>
      </c>
      <c r="AA324" s="125" t="s">
        <v>446</v>
      </c>
      <c r="AB324" s="124" t="s">
        <v>464</v>
      </c>
      <c r="AC324" s="125" t="s">
        <v>445</v>
      </c>
      <c r="AD324" s="125" t="s">
        <v>446</v>
      </c>
      <c r="AE324" s="4"/>
      <c r="AG324" t="s">
        <v>282</v>
      </c>
      <c r="AH324" t="s">
        <v>283</v>
      </c>
      <c r="AK324" t="s">
        <v>465</v>
      </c>
      <c r="AL324" t="s">
        <v>466</v>
      </c>
      <c r="AM324" t="s">
        <v>467</v>
      </c>
      <c r="AN324" t="s">
        <v>468</v>
      </c>
      <c r="AO324" t="s">
        <v>469</v>
      </c>
      <c r="AP324" t="s">
        <v>470</v>
      </c>
      <c r="AQ324" t="s">
        <v>471</v>
      </c>
      <c r="AR324" t="s">
        <v>472</v>
      </c>
      <c r="AS324" t="s">
        <v>473</v>
      </c>
      <c r="AT324" t="s">
        <v>474</v>
      </c>
      <c r="AU324" t="s">
        <v>475</v>
      </c>
      <c r="AV324" t="s">
        <v>476</v>
      </c>
      <c r="AW324" t="s">
        <v>477</v>
      </c>
      <c r="AX324" t="s">
        <v>478</v>
      </c>
      <c r="AY324" t="s">
        <v>479</v>
      </c>
      <c r="AZ324" t="s">
        <v>480</v>
      </c>
      <c r="BA324" t="s">
        <v>481</v>
      </c>
      <c r="BB324" t="s">
        <v>482</v>
      </c>
      <c r="BC324" t="s">
        <v>483</v>
      </c>
      <c r="BD324" t="s">
        <v>484</v>
      </c>
      <c r="BE324" t="s">
        <v>485</v>
      </c>
      <c r="BF324" t="s">
        <v>486</v>
      </c>
      <c r="BG324" t="s">
        <v>487</v>
      </c>
      <c r="BH324" t="s">
        <v>488</v>
      </c>
    </row>
    <row r="325" spans="1:60" ht="15" customHeight="1">
      <c r="A325" s="107"/>
      <c r="B325" s="4"/>
      <c r="C325" s="121" t="s">
        <v>209</v>
      </c>
      <c r="D325" s="318" t="s">
        <v>365</v>
      </c>
      <c r="E325" s="249"/>
      <c r="F325" s="250"/>
      <c r="G325" s="201"/>
      <c r="H325" s="201"/>
      <c r="I325" s="201"/>
      <c r="J325" s="201"/>
      <c r="K325" s="201"/>
      <c r="L325" s="201"/>
      <c r="M325" s="201"/>
      <c r="N325" s="201"/>
      <c r="O325" s="201"/>
      <c r="P325" s="201"/>
      <c r="Q325" s="201"/>
      <c r="R325" s="201"/>
      <c r="S325" s="201"/>
      <c r="T325" s="201"/>
      <c r="U325" s="201"/>
      <c r="V325" s="201"/>
      <c r="W325" s="201"/>
      <c r="X325" s="201"/>
      <c r="Y325" s="201"/>
      <c r="Z325" s="201"/>
      <c r="AA325" s="201"/>
      <c r="AB325" s="201"/>
      <c r="AC325" s="201"/>
      <c r="AD325" s="201"/>
      <c r="AE325" s="4"/>
      <c r="AG325">
        <f t="shared" ref="AG325:AG333" si="117">IF(AND(COUNTBLANK(G325:AD325)&lt;&gt;0,COUNTBLANK(G325:AD325)&lt;&gt;24),1,0)</f>
        <v>0</v>
      </c>
      <c r="AH325">
        <f t="shared" ref="AH325:AH333" si="118">IF(COUNTIF(G325:AD325,"NS"),1,0)</f>
        <v>0</v>
      </c>
      <c r="AK325">
        <f t="shared" ref="AK325:AK333" si="119">COUNTIF(H325:I325,"NS")</f>
        <v>0</v>
      </c>
      <c r="AL325">
        <f t="shared" ref="AL325:AL333" si="120">SUM(H325:I325)</f>
        <v>0</v>
      </c>
      <c r="AM325">
        <f t="shared" ref="AM325:AM333" si="121">IF(COUNTA(G325:I325)=0,0,IF(OR(AND(G325=0,AK325&gt;0),AND(G325="ns",AL325&gt;0),AND(G325="ns",AK325=0,AL325=0)),1,IF(OR(AND(G325&gt;0,AK325=2),AND(G325="ns",AK325=2),AND(G325="ns",AL325=0,AK325&gt;0),G325=AL325),0,1)))</f>
        <v>0</v>
      </c>
      <c r="AN325">
        <f t="shared" ref="AN325:AN333" si="122">COUNTIF(K325:L325,"NS")</f>
        <v>0</v>
      </c>
      <c r="AO325">
        <f t="shared" ref="AO325:AO333" si="123">SUM(K325:L325)</f>
        <v>0</v>
      </c>
      <c r="AP325">
        <f t="shared" ref="AP325:AP333" si="124">IF(COUNTA(J325:L325)=0,0,IF(OR(AND(J325=0,AN325&gt;0),AND(J325="ns",AO325&gt;0),AND(J325="ns",AN325=0,AO325=0)),1,IF(OR(AND(J325&gt;0,AN325=2),AND(J325="ns",AN325=2),AND(J325="ns",AO325=0,AN325&gt;0),J325=AO325),0,1)))</f>
        <v>0</v>
      </c>
      <c r="AQ325">
        <f t="shared" ref="AQ325:AQ333" si="125">COUNTIF(N325:O325,"NS")</f>
        <v>0</v>
      </c>
      <c r="AR325">
        <f t="shared" ref="AR325:AR333" si="126">SUM(N325:O325)</f>
        <v>0</v>
      </c>
      <c r="AS325">
        <f t="shared" ref="AS325:AS333" si="127">IF(COUNTA(M325:O325)=0,0,IF(OR(AND(M325=0,AQ325&gt;0),AND(M325="ns",AR325&gt;0),AND(M325="ns",AQ325=0,AR325=0)),1,IF(OR(AND(M325&gt;0,AQ325=2),AND(M325="ns",AQ325=2),AND(M325="ns",AR325=0,AQ325&gt;0),M325=AR325),0,1)))</f>
        <v>0</v>
      </c>
      <c r="AT325">
        <f t="shared" ref="AT325:AT333" si="128">COUNTIF(Q325:R325,"NS")</f>
        <v>0</v>
      </c>
      <c r="AU325">
        <f t="shared" ref="AU325:AU333" si="129">SUM(Q325:R325)</f>
        <v>0</v>
      </c>
      <c r="AV325">
        <f t="shared" ref="AV325:AV333" si="130">IF(COUNTA(P325:R325)=0,0,IF(OR(AND(P325=0,AT325&gt;0),AND(P325="ns",AU325&gt;0),AND(P325="ns",AT325=0,AU325=0)),1,IF(OR(AND(P325&gt;0,AT325=2),AND(P325="ns",AT325=2),AND(P325="ns",AU325=0,AT325&gt;0),P325=AU325),0,1)))</f>
        <v>0</v>
      </c>
      <c r="AW325">
        <f t="shared" ref="AW325:AW333" si="131">COUNTIF(T325:U325,"NS")</f>
        <v>0</v>
      </c>
      <c r="AX325">
        <f t="shared" ref="AX325:AX333" si="132">SUM(T325:U325)</f>
        <v>0</v>
      </c>
      <c r="AY325">
        <f t="shared" ref="AY325:AY333" si="133">IF(COUNTA(S325:U325)=0,0,IF(OR(AND(S325=0,AW325&gt;0),AND(S325="ns",AX325&gt;0),AND(S325="ns",AW325=0,AX325=0)),1,IF(OR(AND(S325&gt;0,AW325=2),AND(S325="ns",AW325=2),AND(S325="ns",AX325=0,AW325&gt;0),S325=AX325),0,1)))</f>
        <v>0</v>
      </c>
      <c r="AZ325">
        <f t="shared" ref="AZ325:AZ333" si="134">COUNTIF(W325:X325,"NS")</f>
        <v>0</v>
      </c>
      <c r="BA325">
        <f t="shared" ref="BA325:BA333" si="135">SUM(W325:X325)</f>
        <v>0</v>
      </c>
      <c r="BB325">
        <f t="shared" ref="BB325:BB333" si="136">IF(COUNTA(V325:X325)=0,0,IF(OR(AND(V325=0,AZ325&gt;0),AND(V325="ns",BA325&gt;0),AND(V325="ns",AZ325=0,BA325=0)),1,IF(OR(AND(V325&gt;0,AZ325=2),AND(V325="ns",AZ325=2),AND(V325="ns",BA325=0,AZ325&gt;0),V325=BA325),0,1)))</f>
        <v>0</v>
      </c>
      <c r="BC325">
        <f t="shared" ref="BC325:BC333" si="137">COUNTIF(Z325:AA325,"NS")</f>
        <v>0</v>
      </c>
      <c r="BD325">
        <f t="shared" ref="BD325:BD333" si="138">SUM(Z325:AA325)</f>
        <v>0</v>
      </c>
      <c r="BE325">
        <f t="shared" ref="BE325:BE333" si="139">IF(COUNTA(Y325:AA325)=0,0,IF(OR(AND(Y325=0,BC325&gt;0),AND(Y325="ns",BD325&gt;0),AND(Y325="ns",BC325=0,BD325=0)),1,IF(OR(AND(Y325&gt;0,BC325=2),AND(Y325="ns",BC325=2),AND(Y325="ns",BD325=0,BC325&gt;0),Y325=BD325),0,1)))</f>
        <v>0</v>
      </c>
      <c r="BF325">
        <f t="shared" ref="BF325:BF333" si="140">COUNTIF(AC325:AD325,"NS")</f>
        <v>0</v>
      </c>
      <c r="BG325">
        <f t="shared" ref="BG325:BG333" si="141">SUM(AC325:AD325)</f>
        <v>0</v>
      </c>
      <c r="BH325">
        <f t="shared" ref="BH325:BH333" si="142">IF(COUNTA(AB325:AD325)=0,0,IF(OR(AND(AB325=0,BF325&gt;0),AND(AB325="ns",BG325&gt;0),AND(AB325="ns",BF325=0,BG325=0)),1,IF(OR(AND(AB325&gt;0,BF325=2),AND(AB325="ns",BF325=2),AND(AB325="ns",BG325=0,BF325&gt;0),AB325=BG325),0,1)))</f>
        <v>0</v>
      </c>
    </row>
    <row r="326" spans="1:60" ht="24" customHeight="1">
      <c r="A326" s="107"/>
      <c r="B326" s="4"/>
      <c r="C326" s="121" t="s">
        <v>210</v>
      </c>
      <c r="D326" s="318" t="s">
        <v>368</v>
      </c>
      <c r="E326" s="249"/>
      <c r="F326" s="250"/>
      <c r="G326" s="201"/>
      <c r="H326" s="201"/>
      <c r="I326" s="201"/>
      <c r="J326" s="201"/>
      <c r="K326" s="201"/>
      <c r="L326" s="201"/>
      <c r="M326" s="201"/>
      <c r="N326" s="201"/>
      <c r="O326" s="201"/>
      <c r="P326" s="201"/>
      <c r="Q326" s="201"/>
      <c r="R326" s="201"/>
      <c r="S326" s="201"/>
      <c r="T326" s="201"/>
      <c r="U326" s="201"/>
      <c r="V326" s="201"/>
      <c r="W326" s="201"/>
      <c r="X326" s="201"/>
      <c r="Y326" s="201"/>
      <c r="Z326" s="201"/>
      <c r="AA326" s="201"/>
      <c r="AB326" s="201"/>
      <c r="AC326" s="201"/>
      <c r="AD326" s="201"/>
      <c r="AE326" s="4"/>
      <c r="AG326">
        <f t="shared" si="117"/>
        <v>0</v>
      </c>
      <c r="AH326">
        <f t="shared" si="118"/>
        <v>0</v>
      </c>
      <c r="AK326">
        <f t="shared" si="119"/>
        <v>0</v>
      </c>
      <c r="AL326">
        <f t="shared" si="120"/>
        <v>0</v>
      </c>
      <c r="AM326">
        <f t="shared" si="121"/>
        <v>0</v>
      </c>
      <c r="AN326">
        <f t="shared" si="122"/>
        <v>0</v>
      </c>
      <c r="AO326">
        <f t="shared" si="123"/>
        <v>0</v>
      </c>
      <c r="AP326">
        <f t="shared" si="124"/>
        <v>0</v>
      </c>
      <c r="AQ326">
        <f t="shared" si="125"/>
        <v>0</v>
      </c>
      <c r="AR326">
        <f t="shared" si="126"/>
        <v>0</v>
      </c>
      <c r="AS326">
        <f t="shared" si="127"/>
        <v>0</v>
      </c>
      <c r="AT326">
        <f t="shared" si="128"/>
        <v>0</v>
      </c>
      <c r="AU326">
        <f t="shared" si="129"/>
        <v>0</v>
      </c>
      <c r="AV326">
        <f t="shared" si="130"/>
        <v>0</v>
      </c>
      <c r="AW326">
        <f t="shared" si="131"/>
        <v>0</v>
      </c>
      <c r="AX326">
        <f t="shared" si="132"/>
        <v>0</v>
      </c>
      <c r="AY326">
        <f t="shared" si="133"/>
        <v>0</v>
      </c>
      <c r="AZ326">
        <f t="shared" si="134"/>
        <v>0</v>
      </c>
      <c r="BA326">
        <f t="shared" si="135"/>
        <v>0</v>
      </c>
      <c r="BB326">
        <f t="shared" si="136"/>
        <v>0</v>
      </c>
      <c r="BC326">
        <f t="shared" si="137"/>
        <v>0</v>
      </c>
      <c r="BD326">
        <f t="shared" si="138"/>
        <v>0</v>
      </c>
      <c r="BE326">
        <f t="shared" si="139"/>
        <v>0</v>
      </c>
      <c r="BF326">
        <f t="shared" si="140"/>
        <v>0</v>
      </c>
      <c r="BG326">
        <f t="shared" si="141"/>
        <v>0</v>
      </c>
      <c r="BH326">
        <f t="shared" si="142"/>
        <v>0</v>
      </c>
    </row>
    <row r="327" spans="1:60" ht="15" customHeight="1">
      <c r="A327" s="107"/>
      <c r="B327" s="4"/>
      <c r="C327" s="121" t="s">
        <v>212</v>
      </c>
      <c r="D327" s="318" t="s">
        <v>371</v>
      </c>
      <c r="E327" s="249"/>
      <c r="F327" s="250"/>
      <c r="G327" s="201"/>
      <c r="H327" s="201"/>
      <c r="I327" s="201"/>
      <c r="J327" s="201"/>
      <c r="K327" s="201"/>
      <c r="L327" s="201"/>
      <c r="M327" s="201"/>
      <c r="N327" s="201"/>
      <c r="O327" s="201"/>
      <c r="P327" s="201"/>
      <c r="Q327" s="201"/>
      <c r="R327" s="201"/>
      <c r="S327" s="201"/>
      <c r="T327" s="201"/>
      <c r="U327" s="201"/>
      <c r="V327" s="201"/>
      <c r="W327" s="201"/>
      <c r="X327" s="201"/>
      <c r="Y327" s="201"/>
      <c r="Z327" s="201"/>
      <c r="AA327" s="201"/>
      <c r="AB327" s="201"/>
      <c r="AC327" s="201"/>
      <c r="AD327" s="201"/>
      <c r="AE327" s="4"/>
      <c r="AG327">
        <f t="shared" si="117"/>
        <v>0</v>
      </c>
      <c r="AH327">
        <f t="shared" si="118"/>
        <v>0</v>
      </c>
      <c r="AK327">
        <f t="shared" si="119"/>
        <v>0</v>
      </c>
      <c r="AL327">
        <f t="shared" si="120"/>
        <v>0</v>
      </c>
      <c r="AM327">
        <f t="shared" si="121"/>
        <v>0</v>
      </c>
      <c r="AN327">
        <f t="shared" si="122"/>
        <v>0</v>
      </c>
      <c r="AO327">
        <f t="shared" si="123"/>
        <v>0</v>
      </c>
      <c r="AP327">
        <f t="shared" si="124"/>
        <v>0</v>
      </c>
      <c r="AQ327">
        <f t="shared" si="125"/>
        <v>0</v>
      </c>
      <c r="AR327">
        <f t="shared" si="126"/>
        <v>0</v>
      </c>
      <c r="AS327">
        <f t="shared" si="127"/>
        <v>0</v>
      </c>
      <c r="AT327">
        <f t="shared" si="128"/>
        <v>0</v>
      </c>
      <c r="AU327">
        <f t="shared" si="129"/>
        <v>0</v>
      </c>
      <c r="AV327">
        <f t="shared" si="130"/>
        <v>0</v>
      </c>
      <c r="AW327">
        <f t="shared" si="131"/>
        <v>0</v>
      </c>
      <c r="AX327">
        <f t="shared" si="132"/>
        <v>0</v>
      </c>
      <c r="AY327">
        <f t="shared" si="133"/>
        <v>0</v>
      </c>
      <c r="AZ327">
        <f t="shared" si="134"/>
        <v>0</v>
      </c>
      <c r="BA327">
        <f t="shared" si="135"/>
        <v>0</v>
      </c>
      <c r="BB327">
        <f t="shared" si="136"/>
        <v>0</v>
      </c>
      <c r="BC327">
        <f t="shared" si="137"/>
        <v>0</v>
      </c>
      <c r="BD327">
        <f t="shared" si="138"/>
        <v>0</v>
      </c>
      <c r="BE327">
        <f t="shared" si="139"/>
        <v>0</v>
      </c>
      <c r="BF327">
        <f t="shared" si="140"/>
        <v>0</v>
      </c>
      <c r="BG327">
        <f t="shared" si="141"/>
        <v>0</v>
      </c>
      <c r="BH327">
        <f t="shared" si="142"/>
        <v>0</v>
      </c>
    </row>
    <row r="328" spans="1:60" ht="15" customHeight="1">
      <c r="A328" s="107"/>
      <c r="B328" s="4"/>
      <c r="C328" s="121" t="s">
        <v>214</v>
      </c>
      <c r="D328" s="318" t="s">
        <v>374</v>
      </c>
      <c r="E328" s="249"/>
      <c r="F328" s="250"/>
      <c r="G328" s="201"/>
      <c r="H328" s="201"/>
      <c r="I328" s="201"/>
      <c r="J328" s="201"/>
      <c r="K328" s="201"/>
      <c r="L328" s="201"/>
      <c r="M328" s="201"/>
      <c r="N328" s="201"/>
      <c r="O328" s="201"/>
      <c r="P328" s="201"/>
      <c r="Q328" s="201"/>
      <c r="R328" s="201"/>
      <c r="S328" s="201"/>
      <c r="T328" s="201"/>
      <c r="U328" s="201"/>
      <c r="V328" s="201"/>
      <c r="W328" s="201"/>
      <c r="X328" s="201"/>
      <c r="Y328" s="201"/>
      <c r="Z328" s="201"/>
      <c r="AA328" s="201"/>
      <c r="AB328" s="201"/>
      <c r="AC328" s="201"/>
      <c r="AD328" s="201"/>
      <c r="AE328" s="4"/>
      <c r="AG328">
        <f t="shared" si="117"/>
        <v>0</v>
      </c>
      <c r="AH328">
        <f t="shared" si="118"/>
        <v>0</v>
      </c>
      <c r="AK328">
        <f t="shared" si="119"/>
        <v>0</v>
      </c>
      <c r="AL328">
        <f t="shared" si="120"/>
        <v>0</v>
      </c>
      <c r="AM328">
        <f t="shared" si="121"/>
        <v>0</v>
      </c>
      <c r="AN328">
        <f t="shared" si="122"/>
        <v>0</v>
      </c>
      <c r="AO328">
        <f t="shared" si="123"/>
        <v>0</v>
      </c>
      <c r="AP328">
        <f t="shared" si="124"/>
        <v>0</v>
      </c>
      <c r="AQ328">
        <f t="shared" si="125"/>
        <v>0</v>
      </c>
      <c r="AR328">
        <f t="shared" si="126"/>
        <v>0</v>
      </c>
      <c r="AS328">
        <f t="shared" si="127"/>
        <v>0</v>
      </c>
      <c r="AT328">
        <f t="shared" si="128"/>
        <v>0</v>
      </c>
      <c r="AU328">
        <f t="shared" si="129"/>
        <v>0</v>
      </c>
      <c r="AV328">
        <f t="shared" si="130"/>
        <v>0</v>
      </c>
      <c r="AW328">
        <f t="shared" si="131"/>
        <v>0</v>
      </c>
      <c r="AX328">
        <f t="shared" si="132"/>
        <v>0</v>
      </c>
      <c r="AY328">
        <f t="shared" si="133"/>
        <v>0</v>
      </c>
      <c r="AZ328">
        <f t="shared" si="134"/>
        <v>0</v>
      </c>
      <c r="BA328">
        <f t="shared" si="135"/>
        <v>0</v>
      </c>
      <c r="BB328">
        <f t="shared" si="136"/>
        <v>0</v>
      </c>
      <c r="BC328">
        <f t="shared" si="137"/>
        <v>0</v>
      </c>
      <c r="BD328">
        <f t="shared" si="138"/>
        <v>0</v>
      </c>
      <c r="BE328">
        <f t="shared" si="139"/>
        <v>0</v>
      </c>
      <c r="BF328">
        <f t="shared" si="140"/>
        <v>0</v>
      </c>
      <c r="BG328">
        <f t="shared" si="141"/>
        <v>0</v>
      </c>
      <c r="BH328">
        <f t="shared" si="142"/>
        <v>0</v>
      </c>
    </row>
    <row r="329" spans="1:60" ht="48" customHeight="1">
      <c r="A329" s="107"/>
      <c r="B329" s="4"/>
      <c r="C329" s="121" t="s">
        <v>215</v>
      </c>
      <c r="D329" s="318" t="s">
        <v>377</v>
      </c>
      <c r="E329" s="249"/>
      <c r="F329" s="250"/>
      <c r="G329" s="201"/>
      <c r="H329" s="201"/>
      <c r="I329" s="201"/>
      <c r="J329" s="201"/>
      <c r="K329" s="201"/>
      <c r="L329" s="201"/>
      <c r="M329" s="201"/>
      <c r="N329" s="201"/>
      <c r="O329" s="201"/>
      <c r="P329" s="201"/>
      <c r="Q329" s="201"/>
      <c r="R329" s="201"/>
      <c r="S329" s="201"/>
      <c r="T329" s="201"/>
      <c r="U329" s="201"/>
      <c r="V329" s="201"/>
      <c r="W329" s="201"/>
      <c r="X329" s="201"/>
      <c r="Y329" s="201"/>
      <c r="Z329" s="201"/>
      <c r="AA329" s="201"/>
      <c r="AB329" s="201"/>
      <c r="AC329" s="201"/>
      <c r="AD329" s="201"/>
      <c r="AE329" s="4"/>
      <c r="AG329">
        <f t="shared" si="117"/>
        <v>0</v>
      </c>
      <c r="AH329">
        <f t="shared" si="118"/>
        <v>0</v>
      </c>
      <c r="AK329">
        <f t="shared" si="119"/>
        <v>0</v>
      </c>
      <c r="AL329">
        <f t="shared" si="120"/>
        <v>0</v>
      </c>
      <c r="AM329">
        <f t="shared" si="121"/>
        <v>0</v>
      </c>
      <c r="AN329">
        <f t="shared" si="122"/>
        <v>0</v>
      </c>
      <c r="AO329">
        <f t="shared" si="123"/>
        <v>0</v>
      </c>
      <c r="AP329">
        <f t="shared" si="124"/>
        <v>0</v>
      </c>
      <c r="AQ329">
        <f t="shared" si="125"/>
        <v>0</v>
      </c>
      <c r="AR329">
        <f t="shared" si="126"/>
        <v>0</v>
      </c>
      <c r="AS329">
        <f t="shared" si="127"/>
        <v>0</v>
      </c>
      <c r="AT329">
        <f t="shared" si="128"/>
        <v>0</v>
      </c>
      <c r="AU329">
        <f t="shared" si="129"/>
        <v>0</v>
      </c>
      <c r="AV329">
        <f t="shared" si="130"/>
        <v>0</v>
      </c>
      <c r="AW329">
        <f t="shared" si="131"/>
        <v>0</v>
      </c>
      <c r="AX329">
        <f t="shared" si="132"/>
        <v>0</v>
      </c>
      <c r="AY329">
        <f t="shared" si="133"/>
        <v>0</v>
      </c>
      <c r="AZ329">
        <f t="shared" si="134"/>
        <v>0</v>
      </c>
      <c r="BA329">
        <f t="shared" si="135"/>
        <v>0</v>
      </c>
      <c r="BB329">
        <f t="shared" si="136"/>
        <v>0</v>
      </c>
      <c r="BC329">
        <f t="shared" si="137"/>
        <v>0</v>
      </c>
      <c r="BD329">
        <f t="shared" si="138"/>
        <v>0</v>
      </c>
      <c r="BE329">
        <f t="shared" si="139"/>
        <v>0</v>
      </c>
      <c r="BF329">
        <f t="shared" si="140"/>
        <v>0</v>
      </c>
      <c r="BG329">
        <f t="shared" si="141"/>
        <v>0</v>
      </c>
      <c r="BH329">
        <f t="shared" si="142"/>
        <v>0</v>
      </c>
    </row>
    <row r="330" spans="1:60" ht="15" customHeight="1">
      <c r="A330" s="107"/>
      <c r="B330" s="4"/>
      <c r="C330" s="121" t="s">
        <v>217</v>
      </c>
      <c r="D330" s="318" t="s">
        <v>380</v>
      </c>
      <c r="E330" s="249"/>
      <c r="F330" s="250"/>
      <c r="G330" s="201"/>
      <c r="H330" s="201"/>
      <c r="I330" s="201"/>
      <c r="J330" s="201"/>
      <c r="K330" s="201"/>
      <c r="L330" s="201"/>
      <c r="M330" s="201"/>
      <c r="N330" s="201"/>
      <c r="O330" s="201"/>
      <c r="P330" s="201"/>
      <c r="Q330" s="201"/>
      <c r="R330" s="201"/>
      <c r="S330" s="201"/>
      <c r="T330" s="201"/>
      <c r="U330" s="201"/>
      <c r="V330" s="201"/>
      <c r="W330" s="201"/>
      <c r="X330" s="201"/>
      <c r="Y330" s="201"/>
      <c r="Z330" s="201"/>
      <c r="AA330" s="201"/>
      <c r="AB330" s="201"/>
      <c r="AC330" s="201"/>
      <c r="AD330" s="201"/>
      <c r="AE330" s="4"/>
      <c r="AG330">
        <f t="shared" si="117"/>
        <v>0</v>
      </c>
      <c r="AH330">
        <f t="shared" si="118"/>
        <v>0</v>
      </c>
      <c r="AK330">
        <f t="shared" si="119"/>
        <v>0</v>
      </c>
      <c r="AL330">
        <f t="shared" si="120"/>
        <v>0</v>
      </c>
      <c r="AM330">
        <f t="shared" si="121"/>
        <v>0</v>
      </c>
      <c r="AN330">
        <f t="shared" si="122"/>
        <v>0</v>
      </c>
      <c r="AO330">
        <f t="shared" si="123"/>
        <v>0</v>
      </c>
      <c r="AP330">
        <f t="shared" si="124"/>
        <v>0</v>
      </c>
      <c r="AQ330">
        <f t="shared" si="125"/>
        <v>0</v>
      </c>
      <c r="AR330">
        <f t="shared" si="126"/>
        <v>0</v>
      </c>
      <c r="AS330">
        <f t="shared" si="127"/>
        <v>0</v>
      </c>
      <c r="AT330">
        <f t="shared" si="128"/>
        <v>0</v>
      </c>
      <c r="AU330">
        <f t="shared" si="129"/>
        <v>0</v>
      </c>
      <c r="AV330">
        <f t="shared" si="130"/>
        <v>0</v>
      </c>
      <c r="AW330">
        <f t="shared" si="131"/>
        <v>0</v>
      </c>
      <c r="AX330">
        <f t="shared" si="132"/>
        <v>0</v>
      </c>
      <c r="AY330">
        <f t="shared" si="133"/>
        <v>0</v>
      </c>
      <c r="AZ330">
        <f t="shared" si="134"/>
        <v>0</v>
      </c>
      <c r="BA330">
        <f t="shared" si="135"/>
        <v>0</v>
      </c>
      <c r="BB330">
        <f t="shared" si="136"/>
        <v>0</v>
      </c>
      <c r="BC330">
        <f t="shared" si="137"/>
        <v>0</v>
      </c>
      <c r="BD330">
        <f t="shared" si="138"/>
        <v>0</v>
      </c>
      <c r="BE330">
        <f t="shared" si="139"/>
        <v>0</v>
      </c>
      <c r="BF330">
        <f t="shared" si="140"/>
        <v>0</v>
      </c>
      <c r="BG330">
        <f t="shared" si="141"/>
        <v>0</v>
      </c>
      <c r="BH330">
        <f t="shared" si="142"/>
        <v>0</v>
      </c>
    </row>
    <row r="331" spans="1:60" ht="15" customHeight="1">
      <c r="A331" s="107"/>
      <c r="B331" s="4"/>
      <c r="C331" s="121" t="s">
        <v>219</v>
      </c>
      <c r="D331" s="318" t="s">
        <v>383</v>
      </c>
      <c r="E331" s="249"/>
      <c r="F331" s="250"/>
      <c r="G331" s="201"/>
      <c r="H331" s="201"/>
      <c r="I331" s="201"/>
      <c r="J331" s="201"/>
      <c r="K331" s="201"/>
      <c r="L331" s="201"/>
      <c r="M331" s="201"/>
      <c r="N331" s="201"/>
      <c r="O331" s="201"/>
      <c r="P331" s="201"/>
      <c r="Q331" s="201"/>
      <c r="R331" s="201"/>
      <c r="S331" s="201"/>
      <c r="T331" s="201"/>
      <c r="U331" s="201"/>
      <c r="V331" s="201"/>
      <c r="W331" s="201"/>
      <c r="X331" s="201"/>
      <c r="Y331" s="201"/>
      <c r="Z331" s="201"/>
      <c r="AA331" s="201"/>
      <c r="AB331" s="201"/>
      <c r="AC331" s="201"/>
      <c r="AD331" s="201"/>
      <c r="AE331" s="4"/>
      <c r="AG331">
        <f t="shared" si="117"/>
        <v>0</v>
      </c>
      <c r="AH331">
        <f t="shared" si="118"/>
        <v>0</v>
      </c>
      <c r="AK331">
        <f t="shared" si="119"/>
        <v>0</v>
      </c>
      <c r="AL331">
        <f t="shared" si="120"/>
        <v>0</v>
      </c>
      <c r="AM331">
        <f t="shared" si="121"/>
        <v>0</v>
      </c>
      <c r="AN331">
        <f t="shared" si="122"/>
        <v>0</v>
      </c>
      <c r="AO331">
        <f t="shared" si="123"/>
        <v>0</v>
      </c>
      <c r="AP331">
        <f t="shared" si="124"/>
        <v>0</v>
      </c>
      <c r="AQ331">
        <f t="shared" si="125"/>
        <v>0</v>
      </c>
      <c r="AR331">
        <f t="shared" si="126"/>
        <v>0</v>
      </c>
      <c r="AS331">
        <f t="shared" si="127"/>
        <v>0</v>
      </c>
      <c r="AT331">
        <f t="shared" si="128"/>
        <v>0</v>
      </c>
      <c r="AU331">
        <f t="shared" si="129"/>
        <v>0</v>
      </c>
      <c r="AV331">
        <f t="shared" si="130"/>
        <v>0</v>
      </c>
      <c r="AW331">
        <f t="shared" si="131"/>
        <v>0</v>
      </c>
      <c r="AX331">
        <f t="shared" si="132"/>
        <v>0</v>
      </c>
      <c r="AY331">
        <f t="shared" si="133"/>
        <v>0</v>
      </c>
      <c r="AZ331">
        <f t="shared" si="134"/>
        <v>0</v>
      </c>
      <c r="BA331">
        <f t="shared" si="135"/>
        <v>0</v>
      </c>
      <c r="BB331">
        <f t="shared" si="136"/>
        <v>0</v>
      </c>
      <c r="BC331">
        <f t="shared" si="137"/>
        <v>0</v>
      </c>
      <c r="BD331">
        <f t="shared" si="138"/>
        <v>0</v>
      </c>
      <c r="BE331">
        <f t="shared" si="139"/>
        <v>0</v>
      </c>
      <c r="BF331">
        <f t="shared" si="140"/>
        <v>0</v>
      </c>
      <c r="BG331">
        <f t="shared" si="141"/>
        <v>0</v>
      </c>
      <c r="BH331">
        <f t="shared" si="142"/>
        <v>0</v>
      </c>
    </row>
    <row r="332" spans="1:60" ht="15" customHeight="1">
      <c r="A332" s="107"/>
      <c r="B332" s="4"/>
      <c r="C332" s="121" t="s">
        <v>221</v>
      </c>
      <c r="D332" s="318" t="s">
        <v>386</v>
      </c>
      <c r="E332" s="249"/>
      <c r="F332" s="250"/>
      <c r="G332" s="201"/>
      <c r="H332" s="201"/>
      <c r="I332" s="201"/>
      <c r="J332" s="201"/>
      <c r="K332" s="201"/>
      <c r="L332" s="201"/>
      <c r="M332" s="201"/>
      <c r="N332" s="201"/>
      <c r="O332" s="201"/>
      <c r="P332" s="201"/>
      <c r="Q332" s="201"/>
      <c r="R332" s="201"/>
      <c r="S332" s="201"/>
      <c r="T332" s="201"/>
      <c r="U332" s="201"/>
      <c r="V332" s="201"/>
      <c r="W332" s="201"/>
      <c r="X332" s="201"/>
      <c r="Y332" s="201"/>
      <c r="Z332" s="201"/>
      <c r="AA332" s="201"/>
      <c r="AB332" s="201"/>
      <c r="AC332" s="201"/>
      <c r="AD332" s="201"/>
      <c r="AE332" s="4"/>
      <c r="AG332">
        <f t="shared" si="117"/>
        <v>0</v>
      </c>
      <c r="AH332">
        <f t="shared" si="118"/>
        <v>0</v>
      </c>
      <c r="AK332">
        <f t="shared" si="119"/>
        <v>0</v>
      </c>
      <c r="AL332">
        <f t="shared" si="120"/>
        <v>0</v>
      </c>
      <c r="AM332">
        <f t="shared" si="121"/>
        <v>0</v>
      </c>
      <c r="AN332">
        <f t="shared" si="122"/>
        <v>0</v>
      </c>
      <c r="AO332">
        <f t="shared" si="123"/>
        <v>0</v>
      </c>
      <c r="AP332">
        <f t="shared" si="124"/>
        <v>0</v>
      </c>
      <c r="AQ332">
        <f t="shared" si="125"/>
        <v>0</v>
      </c>
      <c r="AR332">
        <f t="shared" si="126"/>
        <v>0</v>
      </c>
      <c r="AS332">
        <f t="shared" si="127"/>
        <v>0</v>
      </c>
      <c r="AT332">
        <f t="shared" si="128"/>
        <v>0</v>
      </c>
      <c r="AU332">
        <f t="shared" si="129"/>
        <v>0</v>
      </c>
      <c r="AV332">
        <f t="shared" si="130"/>
        <v>0</v>
      </c>
      <c r="AW332">
        <f t="shared" si="131"/>
        <v>0</v>
      </c>
      <c r="AX332">
        <f t="shared" si="132"/>
        <v>0</v>
      </c>
      <c r="AY332">
        <f t="shared" si="133"/>
        <v>0</v>
      </c>
      <c r="AZ332">
        <f t="shared" si="134"/>
        <v>0</v>
      </c>
      <c r="BA332">
        <f t="shared" si="135"/>
        <v>0</v>
      </c>
      <c r="BB332">
        <f t="shared" si="136"/>
        <v>0</v>
      </c>
      <c r="BC332">
        <f t="shared" si="137"/>
        <v>0</v>
      </c>
      <c r="BD332">
        <f t="shared" si="138"/>
        <v>0</v>
      </c>
      <c r="BE332">
        <f t="shared" si="139"/>
        <v>0</v>
      </c>
      <c r="BF332">
        <f t="shared" si="140"/>
        <v>0</v>
      </c>
      <c r="BG332">
        <f t="shared" si="141"/>
        <v>0</v>
      </c>
      <c r="BH332">
        <f t="shared" si="142"/>
        <v>0</v>
      </c>
    </row>
    <row r="333" spans="1:60" ht="24" customHeight="1">
      <c r="A333" s="48"/>
      <c r="B333" s="4"/>
      <c r="C333" s="130" t="s">
        <v>223</v>
      </c>
      <c r="D333" s="318" t="s">
        <v>357</v>
      </c>
      <c r="E333" s="249"/>
      <c r="F333" s="250"/>
      <c r="G333" s="201"/>
      <c r="H333" s="201"/>
      <c r="I333" s="201"/>
      <c r="J333" s="201"/>
      <c r="K333" s="201"/>
      <c r="L333" s="201"/>
      <c r="M333" s="201"/>
      <c r="N333" s="201"/>
      <c r="O333" s="201"/>
      <c r="P333" s="201"/>
      <c r="Q333" s="201"/>
      <c r="R333" s="201"/>
      <c r="S333" s="201"/>
      <c r="T333" s="201"/>
      <c r="U333" s="201"/>
      <c r="V333" s="201"/>
      <c r="W333" s="201"/>
      <c r="X333" s="201"/>
      <c r="Y333" s="201"/>
      <c r="Z333" s="201"/>
      <c r="AA333" s="201"/>
      <c r="AB333" s="201"/>
      <c r="AC333" s="201"/>
      <c r="AD333" s="201"/>
      <c r="AE333" s="9"/>
      <c r="AG333">
        <f t="shared" si="117"/>
        <v>0</v>
      </c>
      <c r="AH333">
        <f t="shared" si="118"/>
        <v>0</v>
      </c>
      <c r="AK333">
        <f t="shared" si="119"/>
        <v>0</v>
      </c>
      <c r="AL333">
        <f t="shared" si="120"/>
        <v>0</v>
      </c>
      <c r="AM333">
        <f t="shared" si="121"/>
        <v>0</v>
      </c>
      <c r="AN333">
        <f t="shared" si="122"/>
        <v>0</v>
      </c>
      <c r="AO333">
        <f t="shared" si="123"/>
        <v>0</v>
      </c>
      <c r="AP333">
        <f t="shared" si="124"/>
        <v>0</v>
      </c>
      <c r="AQ333">
        <f t="shared" si="125"/>
        <v>0</v>
      </c>
      <c r="AR333">
        <f t="shared" si="126"/>
        <v>0</v>
      </c>
      <c r="AS333">
        <f t="shared" si="127"/>
        <v>0</v>
      </c>
      <c r="AT333">
        <f t="shared" si="128"/>
        <v>0</v>
      </c>
      <c r="AU333">
        <f t="shared" si="129"/>
        <v>0</v>
      </c>
      <c r="AV333">
        <f t="shared" si="130"/>
        <v>0</v>
      </c>
      <c r="AW333">
        <f t="shared" si="131"/>
        <v>0</v>
      </c>
      <c r="AX333">
        <f t="shared" si="132"/>
        <v>0</v>
      </c>
      <c r="AY333">
        <f t="shared" si="133"/>
        <v>0</v>
      </c>
      <c r="AZ333">
        <f t="shared" si="134"/>
        <v>0</v>
      </c>
      <c r="BA333">
        <f t="shared" si="135"/>
        <v>0</v>
      </c>
      <c r="BB333">
        <f t="shared" si="136"/>
        <v>0</v>
      </c>
      <c r="BC333">
        <f t="shared" si="137"/>
        <v>0</v>
      </c>
      <c r="BD333">
        <f t="shared" si="138"/>
        <v>0</v>
      </c>
      <c r="BE333">
        <f t="shared" si="139"/>
        <v>0</v>
      </c>
      <c r="BF333">
        <f t="shared" si="140"/>
        <v>0</v>
      </c>
      <c r="BG333">
        <f t="shared" si="141"/>
        <v>0</v>
      </c>
      <c r="BH333">
        <f t="shared" si="142"/>
        <v>0</v>
      </c>
    </row>
    <row r="334" spans="1:60" ht="15" customHeight="1">
      <c r="A334" s="107"/>
      <c r="B334" s="4"/>
      <c r="C334" s="127"/>
      <c r="D334" s="123"/>
      <c r="E334" s="123"/>
      <c r="F334" s="122" t="s">
        <v>456</v>
      </c>
      <c r="G334" s="126">
        <f t="shared" ref="G334:AD334" si="143">IF(AND(SUM(G325:G333)=0,COUNTIF(G325:G333,"NS")&gt;0),"NS",IF(AND(SUM(G325:G333)=0,COUNTIF(G325:G333,0)&gt;0),0,IF(AND(SUM(G325:G333)=0,COUNTIF(G325:G333,"NA")&gt;0),"NA",SUM(G325:G333))))</f>
        <v>0</v>
      </c>
      <c r="H334" s="126">
        <f t="shared" si="143"/>
        <v>0</v>
      </c>
      <c r="I334" s="126">
        <f t="shared" si="143"/>
        <v>0</v>
      </c>
      <c r="J334" s="126">
        <f t="shared" si="143"/>
        <v>0</v>
      </c>
      <c r="K334" s="126">
        <f t="shared" si="143"/>
        <v>0</v>
      </c>
      <c r="L334" s="126">
        <f t="shared" si="143"/>
        <v>0</v>
      </c>
      <c r="M334" s="126">
        <f t="shared" si="143"/>
        <v>0</v>
      </c>
      <c r="N334" s="126">
        <f t="shared" si="143"/>
        <v>0</v>
      </c>
      <c r="O334" s="126">
        <f t="shared" si="143"/>
        <v>0</v>
      </c>
      <c r="P334" s="126">
        <f t="shared" si="143"/>
        <v>0</v>
      </c>
      <c r="Q334" s="126">
        <f t="shared" si="143"/>
        <v>0</v>
      </c>
      <c r="R334" s="126">
        <f t="shared" si="143"/>
        <v>0</v>
      </c>
      <c r="S334" s="126">
        <f t="shared" si="143"/>
        <v>0</v>
      </c>
      <c r="T334" s="126">
        <f t="shared" si="143"/>
        <v>0</v>
      </c>
      <c r="U334" s="126">
        <f t="shared" si="143"/>
        <v>0</v>
      </c>
      <c r="V334" s="126">
        <f t="shared" si="143"/>
        <v>0</v>
      </c>
      <c r="W334" s="126">
        <f t="shared" si="143"/>
        <v>0</v>
      </c>
      <c r="X334" s="126">
        <f t="shared" si="143"/>
        <v>0</v>
      </c>
      <c r="Y334" s="126">
        <f t="shared" si="143"/>
        <v>0</v>
      </c>
      <c r="Z334" s="126">
        <f t="shared" si="143"/>
        <v>0</v>
      </c>
      <c r="AA334" s="126">
        <f t="shared" si="143"/>
        <v>0</v>
      </c>
      <c r="AB334" s="126">
        <f t="shared" si="143"/>
        <v>0</v>
      </c>
      <c r="AC334" s="126">
        <f t="shared" si="143"/>
        <v>0</v>
      </c>
      <c r="AD334" s="126">
        <f t="shared" si="143"/>
        <v>0</v>
      </c>
      <c r="AE334" s="4"/>
      <c r="AG334">
        <f>SUM(AG325:AG333)</f>
        <v>0</v>
      </c>
      <c r="AH334" s="198">
        <f>SUM(AH325:AH333)</f>
        <v>0</v>
      </c>
      <c r="AK334">
        <f>SUM(AK325:AK333)</f>
        <v>0</v>
      </c>
      <c r="AM334">
        <f>SUM(AM325:AM333)</f>
        <v>0</v>
      </c>
      <c r="AN334">
        <f>SUM(AN325:AN333)</f>
        <v>0</v>
      </c>
      <c r="AP334">
        <f>SUM(AP325:AP333)</f>
        <v>0</v>
      </c>
      <c r="AQ334">
        <f>SUM(AQ325:AQ333)</f>
        <v>0</v>
      </c>
      <c r="AS334">
        <f>SUM(AS325:AS333)</f>
        <v>0</v>
      </c>
      <c r="AT334">
        <f>SUM(AT325:AT333)</f>
        <v>0</v>
      </c>
      <c r="AV334">
        <f>SUM(AV325:AV333)</f>
        <v>0</v>
      </c>
      <c r="AW334">
        <f>SUM(AW325:AW333)</f>
        <v>0</v>
      </c>
      <c r="AY334">
        <f>SUM(AY325:AY333)</f>
        <v>0</v>
      </c>
      <c r="AZ334">
        <f>SUM(AZ325:AZ333)</f>
        <v>0</v>
      </c>
      <c r="BB334">
        <f>SUM(BB325:BB333)</f>
        <v>0</v>
      </c>
      <c r="BC334">
        <f>SUM(BC325:BC333)</f>
        <v>0</v>
      </c>
      <c r="BE334">
        <f>SUM(BE325:BE333)</f>
        <v>0</v>
      </c>
      <c r="BF334">
        <f>SUM(BF325:BF333)</f>
        <v>0</v>
      </c>
      <c r="BH334">
        <f>SUM(BH325:BH333)</f>
        <v>0</v>
      </c>
    </row>
    <row r="335" spans="1:60" ht="1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K335" t="s">
        <v>494</v>
      </c>
      <c r="AL335">
        <f>SUM(AM334,AP334,AS334,AV334,AY334,BB334,BE334,BH334)</f>
        <v>0</v>
      </c>
      <c r="AM335" t="s">
        <v>495</v>
      </c>
      <c r="AN335">
        <f>SUM(AK334,AN334,AQ334,AT334,AW334,AZ334,BC334,BF334)</f>
        <v>0</v>
      </c>
    </row>
    <row r="336" spans="1:60" ht="24" customHeight="1">
      <c r="A336" s="107"/>
      <c r="B336" s="4"/>
      <c r="C336" s="333" t="s">
        <v>310</v>
      </c>
      <c r="D336" s="231"/>
      <c r="E336" s="231"/>
      <c r="F336" s="231"/>
      <c r="G336" s="231"/>
      <c r="H336" s="231"/>
      <c r="I336" s="231"/>
      <c r="J336" s="231"/>
      <c r="K336" s="231"/>
      <c r="L336" s="231"/>
      <c r="M336" s="231"/>
      <c r="N336" s="231"/>
      <c r="O336" s="231"/>
      <c r="P336" s="231"/>
      <c r="Q336" s="231"/>
      <c r="R336" s="231"/>
      <c r="S336" s="231"/>
      <c r="T336" s="231"/>
      <c r="U336" s="231"/>
      <c r="V336" s="231"/>
      <c r="W336" s="231"/>
      <c r="X336" s="231"/>
      <c r="Y336" s="231"/>
      <c r="Z336" s="231"/>
      <c r="AA336" s="231"/>
      <c r="AB336" s="231"/>
      <c r="AC336" s="231"/>
      <c r="AD336" s="231"/>
      <c r="AE336" s="4"/>
      <c r="AK336" t="s">
        <v>497</v>
      </c>
      <c r="AL336" s="198">
        <f>IF(AN335&gt;0,IF(SUM(G334)&gt;=SUM(J334,M334,P334,S334,V334,Y334,AB334),0,1),IF(SUM(G334)&lt;&gt;SUM(J334,M334,P334,S334,V334,Y334,AB334),1,0))</f>
        <v>0</v>
      </c>
      <c r="AM336" t="s">
        <v>498</v>
      </c>
      <c r="AN336" s="198">
        <f>IF(AN335&gt;0,IF(SUM(H334)&gt;=SUM(K334,N334,Q334,T334,W334,Z334,AC334),0,1),IF(SUM(H334)&lt;&gt;SUM(K334,N334,Q334,T334,W334,Z334,AC334),1,0))</f>
        <v>0</v>
      </c>
      <c r="AO336" t="s">
        <v>499</v>
      </c>
      <c r="AP336" s="198">
        <f>IF(AN335&gt;0,IF(SUM(I334)&gt;=SUM(L334,O334,R334,U334,X334,AA334,AD334),0,1),IF(SUM(I334)&lt;&gt;SUM(L334,O334,R334,U334,X334,AA334,AD334),1,0))</f>
        <v>0</v>
      </c>
    </row>
    <row r="337" spans="1:60" ht="60" customHeight="1">
      <c r="A337" s="107"/>
      <c r="B337" s="4"/>
      <c r="C337" s="323"/>
      <c r="D337" s="249"/>
      <c r="E337" s="249"/>
      <c r="F337" s="249"/>
      <c r="G337" s="249"/>
      <c r="H337" s="249"/>
      <c r="I337" s="249"/>
      <c r="J337" s="249"/>
      <c r="K337" s="249"/>
      <c r="L337" s="249"/>
      <c r="M337" s="249"/>
      <c r="N337" s="249"/>
      <c r="O337" s="249"/>
      <c r="P337" s="249"/>
      <c r="Q337" s="249"/>
      <c r="R337" s="249"/>
      <c r="S337" s="249"/>
      <c r="T337" s="249"/>
      <c r="U337" s="249"/>
      <c r="V337" s="249"/>
      <c r="W337" s="249"/>
      <c r="X337" s="249"/>
      <c r="Y337" s="249"/>
      <c r="Z337" s="249"/>
      <c r="AA337" s="249"/>
      <c r="AB337" s="249"/>
      <c r="AC337" s="249"/>
      <c r="AD337" s="250"/>
      <c r="AE337" s="4"/>
    </row>
    <row r="338" spans="1:60" ht="15" customHeight="1">
      <c r="A338" s="1"/>
      <c r="B338" s="199" t="str">
        <f>IF(AG334&gt;0,"Favor de ingresar toda la información requerida en la pregunta.","")</f>
        <v/>
      </c>
      <c r="C338" s="199"/>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row>
    <row r="339" spans="1:60" ht="15" customHeight="1">
      <c r="A339" s="1"/>
      <c r="B339" s="199" t="str">
        <f>IF(AND(AH334&lt;&gt;0,C337=""),"Alerta: Debido a que cuenta con registros NS, debe proporcionar una justificación en el area de comentarios al final de la pregunta.","")</f>
        <v/>
      </c>
      <c r="C339" s="199"/>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row>
    <row r="340" spans="1:60" ht="15" customHeight="1">
      <c r="A340" s="1"/>
      <c r="B340" s="199" t="str">
        <f>IF(OR(AL336&gt;=1,AN336&gt;=1,AP336&gt;=1,AL335&gt;=1),"Favor de revisar la sumatoria y consistencia de totales y/o subtotales por filas (numéricos y NS).","")</f>
        <v/>
      </c>
      <c r="C340" s="199"/>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row>
    <row r="341" spans="1:60" ht="15" customHeight="1">
      <c r="A341" s="1"/>
      <c r="B341" s="199"/>
      <c r="C341" s="199"/>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row>
    <row r="342" spans="1:60" ht="15" customHeight="1">
      <c r="A342" s="1"/>
      <c r="B342" s="199"/>
      <c r="C342" s="199"/>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row>
    <row r="343" spans="1:60" ht="15" customHeight="1">
      <c r="A343" s="1"/>
      <c r="B343" s="199"/>
      <c r="C343" s="199"/>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row>
    <row r="344" spans="1:60" ht="24" customHeight="1">
      <c r="A344" s="105" t="s">
        <v>545</v>
      </c>
      <c r="B344" s="326" t="s">
        <v>546</v>
      </c>
      <c r="C344" s="231"/>
      <c r="D344" s="231"/>
      <c r="E344" s="231"/>
      <c r="F344" s="231"/>
      <c r="G344" s="231"/>
      <c r="H344" s="231"/>
      <c r="I344" s="231"/>
      <c r="J344" s="231"/>
      <c r="K344" s="231"/>
      <c r="L344" s="231"/>
      <c r="M344" s="231"/>
      <c r="N344" s="231"/>
      <c r="O344" s="231"/>
      <c r="P344" s="231"/>
      <c r="Q344" s="231"/>
      <c r="R344" s="231"/>
      <c r="S344" s="231"/>
      <c r="T344" s="231"/>
      <c r="U344" s="231"/>
      <c r="V344" s="231"/>
      <c r="W344" s="231"/>
      <c r="X344" s="231"/>
      <c r="Y344" s="231"/>
      <c r="Z344" s="231"/>
      <c r="AA344" s="231"/>
      <c r="AB344" s="231"/>
      <c r="AC344" s="231"/>
      <c r="AD344" s="231"/>
      <c r="AE344" s="4"/>
    </row>
    <row r="345" spans="1:60" ht="1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row>
    <row r="346" spans="1:60" ht="24" customHeight="1">
      <c r="A346" s="107"/>
      <c r="B346" s="4"/>
      <c r="C346" s="316" t="s">
        <v>547</v>
      </c>
      <c r="D346" s="262"/>
      <c r="E346" s="262"/>
      <c r="F346" s="263"/>
      <c r="G346" s="316" t="s">
        <v>462</v>
      </c>
      <c r="H346" s="249"/>
      <c r="I346" s="249"/>
      <c r="J346" s="249"/>
      <c r="K346" s="249"/>
      <c r="L346" s="249"/>
      <c r="M346" s="249"/>
      <c r="N346" s="249"/>
      <c r="O346" s="249"/>
      <c r="P346" s="249"/>
      <c r="Q346" s="249"/>
      <c r="R346" s="249"/>
      <c r="S346" s="249"/>
      <c r="T346" s="249"/>
      <c r="U346" s="249"/>
      <c r="V346" s="249"/>
      <c r="W346" s="249"/>
      <c r="X346" s="249"/>
      <c r="Y346" s="249"/>
      <c r="Z346" s="249"/>
      <c r="AA346" s="249"/>
      <c r="AB346" s="249"/>
      <c r="AC346" s="249"/>
      <c r="AD346" s="250"/>
      <c r="AE346" s="4"/>
    </row>
    <row r="347" spans="1:60" ht="120" customHeight="1">
      <c r="A347" s="107"/>
      <c r="B347" s="4"/>
      <c r="C347" s="264"/>
      <c r="D347" s="231"/>
      <c r="E347" s="231"/>
      <c r="F347" s="265"/>
      <c r="G347" s="324" t="s">
        <v>444</v>
      </c>
      <c r="H347" s="320" t="s">
        <v>445</v>
      </c>
      <c r="I347" s="320" t="s">
        <v>446</v>
      </c>
      <c r="J347" s="320" t="s">
        <v>449</v>
      </c>
      <c r="K347" s="249"/>
      <c r="L347" s="250"/>
      <c r="M347" s="320" t="s">
        <v>450</v>
      </c>
      <c r="N347" s="249"/>
      <c r="O347" s="250"/>
      <c r="P347" s="320" t="s">
        <v>451</v>
      </c>
      <c r="Q347" s="249"/>
      <c r="R347" s="250"/>
      <c r="S347" s="320" t="s">
        <v>452</v>
      </c>
      <c r="T347" s="249"/>
      <c r="U347" s="250"/>
      <c r="V347" s="320" t="s">
        <v>453</v>
      </c>
      <c r="W347" s="249"/>
      <c r="X347" s="250"/>
      <c r="Y347" s="320" t="s">
        <v>454</v>
      </c>
      <c r="Z347" s="249"/>
      <c r="AA347" s="250"/>
      <c r="AB347" s="320" t="s">
        <v>463</v>
      </c>
      <c r="AC347" s="249"/>
      <c r="AD347" s="250"/>
      <c r="AE347" s="4"/>
      <c r="AG347">
        <f>COUNTBLANK(G349:AD375)</f>
        <v>648</v>
      </c>
    </row>
    <row r="348" spans="1:60" ht="48" customHeight="1">
      <c r="A348" s="107"/>
      <c r="B348" s="4"/>
      <c r="C348" s="266"/>
      <c r="D348" s="252"/>
      <c r="E348" s="252"/>
      <c r="F348" s="267"/>
      <c r="G348" s="344"/>
      <c r="H348" s="344"/>
      <c r="I348" s="344"/>
      <c r="J348" s="124" t="s">
        <v>464</v>
      </c>
      <c r="K348" s="125" t="s">
        <v>445</v>
      </c>
      <c r="L348" s="125" t="s">
        <v>446</v>
      </c>
      <c r="M348" s="124" t="s">
        <v>464</v>
      </c>
      <c r="N348" s="125" t="s">
        <v>445</v>
      </c>
      <c r="O348" s="125" t="s">
        <v>446</v>
      </c>
      <c r="P348" s="124" t="s">
        <v>464</v>
      </c>
      <c r="Q348" s="125" t="s">
        <v>445</v>
      </c>
      <c r="R348" s="125" t="s">
        <v>446</v>
      </c>
      <c r="S348" s="124" t="s">
        <v>464</v>
      </c>
      <c r="T348" s="125" t="s">
        <v>445</v>
      </c>
      <c r="U348" s="125" t="s">
        <v>446</v>
      </c>
      <c r="V348" s="124" t="s">
        <v>464</v>
      </c>
      <c r="W348" s="125" t="s">
        <v>445</v>
      </c>
      <c r="X348" s="125" t="s">
        <v>446</v>
      </c>
      <c r="Y348" s="124" t="s">
        <v>464</v>
      </c>
      <c r="Z348" s="125" t="s">
        <v>445</v>
      </c>
      <c r="AA348" s="125" t="s">
        <v>446</v>
      </c>
      <c r="AB348" s="124" t="s">
        <v>464</v>
      </c>
      <c r="AC348" s="125" t="s">
        <v>445</v>
      </c>
      <c r="AD348" s="125" t="s">
        <v>446</v>
      </c>
      <c r="AE348" s="4"/>
      <c r="AG348" t="s">
        <v>282</v>
      </c>
      <c r="AH348" t="s">
        <v>283</v>
      </c>
      <c r="AK348" t="s">
        <v>465</v>
      </c>
      <c r="AL348" t="s">
        <v>466</v>
      </c>
      <c r="AM348" t="s">
        <v>467</v>
      </c>
      <c r="AN348" t="s">
        <v>468</v>
      </c>
      <c r="AO348" t="s">
        <v>469</v>
      </c>
      <c r="AP348" t="s">
        <v>470</v>
      </c>
      <c r="AQ348" t="s">
        <v>471</v>
      </c>
      <c r="AR348" t="s">
        <v>472</v>
      </c>
      <c r="AS348" t="s">
        <v>473</v>
      </c>
      <c r="AT348" t="s">
        <v>474</v>
      </c>
      <c r="AU348" t="s">
        <v>475</v>
      </c>
      <c r="AV348" t="s">
        <v>476</v>
      </c>
      <c r="AW348" t="s">
        <v>477</v>
      </c>
      <c r="AX348" t="s">
        <v>478</v>
      </c>
      <c r="AY348" t="s">
        <v>479</v>
      </c>
      <c r="AZ348" t="s">
        <v>480</v>
      </c>
      <c r="BA348" t="s">
        <v>481</v>
      </c>
      <c r="BB348" t="s">
        <v>482</v>
      </c>
      <c r="BC348" t="s">
        <v>483</v>
      </c>
      <c r="BD348" t="s">
        <v>484</v>
      </c>
      <c r="BE348" t="s">
        <v>485</v>
      </c>
      <c r="BF348" t="s">
        <v>486</v>
      </c>
      <c r="BG348" t="s">
        <v>487</v>
      </c>
      <c r="BH348" t="s">
        <v>488</v>
      </c>
    </row>
    <row r="349" spans="1:60" ht="15" customHeight="1">
      <c r="A349" s="93"/>
      <c r="B349" s="4"/>
      <c r="C349" s="114" t="s">
        <v>209</v>
      </c>
      <c r="D349" s="318" t="s">
        <v>350</v>
      </c>
      <c r="E349" s="249"/>
      <c r="F349" s="250"/>
      <c r="G349" s="201"/>
      <c r="H349" s="201"/>
      <c r="I349" s="201"/>
      <c r="J349" s="201"/>
      <c r="K349" s="201"/>
      <c r="L349" s="201"/>
      <c r="M349" s="201"/>
      <c r="N349" s="201"/>
      <c r="O349" s="201"/>
      <c r="P349" s="201"/>
      <c r="Q349" s="201"/>
      <c r="R349" s="201"/>
      <c r="S349" s="201"/>
      <c r="T349" s="201"/>
      <c r="U349" s="201"/>
      <c r="V349" s="201"/>
      <c r="W349" s="201"/>
      <c r="X349" s="201"/>
      <c r="Y349" s="201"/>
      <c r="Z349" s="201"/>
      <c r="AA349" s="201"/>
      <c r="AB349" s="201"/>
      <c r="AC349" s="201"/>
      <c r="AD349" s="201"/>
      <c r="AE349" s="4"/>
      <c r="AG349">
        <f t="shared" ref="AG349:AG375" si="144">IF(AND(COUNTBLANK(G349:AD349)&lt;&gt;0,COUNTBLANK(G349:AD349)&lt;&gt;24),1,0)</f>
        <v>0</v>
      </c>
      <c r="AH349">
        <f t="shared" ref="AH349:AH375" si="145">IF(COUNTIF(G349:AD349,"NS"),1,0)</f>
        <v>0</v>
      </c>
      <c r="AK349">
        <f t="shared" ref="AK349:AK375" si="146">COUNTIF(H349:I349,"NS")</f>
        <v>0</v>
      </c>
      <c r="AL349">
        <f t="shared" ref="AL349:AL375" si="147">SUM(H349:I349)</f>
        <v>0</v>
      </c>
      <c r="AM349">
        <f t="shared" ref="AM349:AM375" si="148">IF(COUNTA(G349:I349)=0,0,IF(OR(AND(G349=0,AK349&gt;0),AND(G349="ns",AL349&gt;0),AND(G349="ns",AK349=0,AL349=0)),1,IF(OR(AND(G349&gt;0,AK349=2),AND(G349="ns",AK349=2),AND(G349="ns",AL349=0,AK349&gt;0),G349=AL349),0,1)))</f>
        <v>0</v>
      </c>
      <c r="AN349">
        <f t="shared" ref="AN349:AN375" si="149">COUNTIF(K349:L349,"NS")</f>
        <v>0</v>
      </c>
      <c r="AO349">
        <f t="shared" ref="AO349:AO375" si="150">SUM(K349:L349)</f>
        <v>0</v>
      </c>
      <c r="AP349">
        <f t="shared" ref="AP349:AP375" si="151">IF(COUNTA(J349:L349)=0,0,IF(OR(AND(J349=0,AN349&gt;0),AND(J349="ns",AO349&gt;0),AND(J349="ns",AN349=0,AO349=0)),1,IF(OR(AND(J349&gt;0,AN349=2),AND(J349="ns",AN349=2),AND(J349="ns",AO349=0,AN349&gt;0),J349=AO349),0,1)))</f>
        <v>0</v>
      </c>
      <c r="AQ349">
        <f t="shared" ref="AQ349:AQ375" si="152">COUNTIF(N349:O349,"NS")</f>
        <v>0</v>
      </c>
      <c r="AR349">
        <f t="shared" ref="AR349:AR375" si="153">SUM(N349:O349)</f>
        <v>0</v>
      </c>
      <c r="AS349">
        <f t="shared" ref="AS349:AS375" si="154">IF(COUNTA(M349:O349)=0,0,IF(OR(AND(M349=0,AQ349&gt;0),AND(M349="ns",AR349&gt;0),AND(M349="ns",AQ349=0,AR349=0)),1,IF(OR(AND(M349&gt;0,AQ349=2),AND(M349="ns",AQ349=2),AND(M349="ns",AR349=0,AQ349&gt;0),M349=AR349),0,1)))</f>
        <v>0</v>
      </c>
      <c r="AT349">
        <f t="shared" ref="AT349:AT375" si="155">COUNTIF(Q349:R349,"NS")</f>
        <v>0</v>
      </c>
      <c r="AU349">
        <f t="shared" ref="AU349:AU375" si="156">SUM(Q349:R349)</f>
        <v>0</v>
      </c>
      <c r="AV349">
        <f t="shared" ref="AV349:AV375" si="157">IF(COUNTA(P349:R349)=0,0,IF(OR(AND(P349=0,AT349&gt;0),AND(P349="ns",AU349&gt;0),AND(P349="ns",AT349=0,AU349=0)),1,IF(OR(AND(P349&gt;0,AT349=2),AND(P349="ns",AT349=2),AND(P349="ns",AU349=0,AT349&gt;0),P349=AU349),0,1)))</f>
        <v>0</v>
      </c>
      <c r="AW349">
        <f t="shared" ref="AW349:AW375" si="158">COUNTIF(T349:U349,"NS")</f>
        <v>0</v>
      </c>
      <c r="AX349">
        <f t="shared" ref="AX349:AX375" si="159">SUM(T349:U349)</f>
        <v>0</v>
      </c>
      <c r="AY349">
        <f t="shared" ref="AY349:AY375" si="160">IF(COUNTA(S349:U349)=0,0,IF(OR(AND(S349=0,AW349&gt;0),AND(S349="ns",AX349&gt;0),AND(S349="ns",AW349=0,AX349=0)),1,IF(OR(AND(S349&gt;0,AW349=2),AND(S349="ns",AW349=2),AND(S349="ns",AX349=0,AW349&gt;0),S349=AX349),0,1)))</f>
        <v>0</v>
      </c>
      <c r="AZ349">
        <f t="shared" ref="AZ349:AZ375" si="161">COUNTIF(W349:X349,"NS")</f>
        <v>0</v>
      </c>
      <c r="BA349">
        <f t="shared" ref="BA349:BA375" si="162">SUM(W349:X349)</f>
        <v>0</v>
      </c>
      <c r="BB349">
        <f t="shared" ref="BB349:BB375" si="163">IF(COUNTA(V349:X349)=0,0,IF(OR(AND(V349=0,AZ349&gt;0),AND(V349="ns",BA349&gt;0),AND(V349="ns",AZ349=0,BA349=0)),1,IF(OR(AND(V349&gt;0,AZ349=2),AND(V349="ns",AZ349=2),AND(V349="ns",BA349=0,AZ349&gt;0),V349=BA349),0,1)))</f>
        <v>0</v>
      </c>
      <c r="BC349">
        <f t="shared" ref="BC349:BC375" si="164">COUNTIF(Z349:AA349,"NS")</f>
        <v>0</v>
      </c>
      <c r="BD349">
        <f t="shared" ref="BD349:BD375" si="165">SUM(Z349:AA349)</f>
        <v>0</v>
      </c>
      <c r="BE349">
        <f t="shared" ref="BE349:BE375" si="166">IF(COUNTA(Y349:AA349)=0,0,IF(OR(AND(Y349=0,BC349&gt;0),AND(Y349="ns",BD349&gt;0),AND(Y349="ns",BC349=0,BD349=0)),1,IF(OR(AND(Y349&gt;0,BC349=2),AND(Y349="ns",BC349=2),AND(Y349="ns",BD349=0,BC349&gt;0),Y349=BD349),0,1)))</f>
        <v>0</v>
      </c>
      <c r="BF349">
        <f t="shared" ref="BF349:BF375" si="167">COUNTIF(AC349:AD349,"NS")</f>
        <v>0</v>
      </c>
      <c r="BG349">
        <f t="shared" ref="BG349:BG375" si="168">SUM(AC349:AD349)</f>
        <v>0</v>
      </c>
      <c r="BH349">
        <f t="shared" ref="BH349:BH375" si="169">IF(COUNTA(AB349:AD349)=0,0,IF(OR(AND(AB349=0,BF349&gt;0),AND(AB349="ns",BG349&gt;0),AND(AB349="ns",BF349=0,BG349=0)),1,IF(OR(AND(AB349&gt;0,BF349=2),AND(AB349="ns",BF349=2),AND(AB349="ns",BG349=0,BF349&gt;0),AB349=BG349),0,1)))</f>
        <v>0</v>
      </c>
    </row>
    <row r="350" spans="1:60" ht="15" customHeight="1">
      <c r="A350" s="93"/>
      <c r="B350" s="4"/>
      <c r="C350" s="132" t="s">
        <v>210</v>
      </c>
      <c r="D350" s="318" t="s">
        <v>353</v>
      </c>
      <c r="E350" s="249"/>
      <c r="F350" s="250"/>
      <c r="G350" s="201"/>
      <c r="H350" s="201"/>
      <c r="I350" s="201"/>
      <c r="J350" s="201"/>
      <c r="K350" s="201"/>
      <c r="L350" s="201"/>
      <c r="M350" s="201"/>
      <c r="N350" s="201"/>
      <c r="O350" s="201"/>
      <c r="P350" s="201"/>
      <c r="Q350" s="201"/>
      <c r="R350" s="201"/>
      <c r="S350" s="201"/>
      <c r="T350" s="201"/>
      <c r="U350" s="201"/>
      <c r="V350" s="201"/>
      <c r="W350" s="201"/>
      <c r="X350" s="201"/>
      <c r="Y350" s="201"/>
      <c r="Z350" s="201"/>
      <c r="AA350" s="201"/>
      <c r="AB350" s="201"/>
      <c r="AC350" s="201"/>
      <c r="AD350" s="201"/>
      <c r="AE350" s="4"/>
      <c r="AG350">
        <f t="shared" si="144"/>
        <v>0</v>
      </c>
      <c r="AH350">
        <f t="shared" si="145"/>
        <v>0</v>
      </c>
      <c r="AK350">
        <f t="shared" si="146"/>
        <v>0</v>
      </c>
      <c r="AL350">
        <f t="shared" si="147"/>
        <v>0</v>
      </c>
      <c r="AM350">
        <f t="shared" si="148"/>
        <v>0</v>
      </c>
      <c r="AN350">
        <f t="shared" si="149"/>
        <v>0</v>
      </c>
      <c r="AO350">
        <f t="shared" si="150"/>
        <v>0</v>
      </c>
      <c r="AP350">
        <f t="shared" si="151"/>
        <v>0</v>
      </c>
      <c r="AQ350">
        <f t="shared" si="152"/>
        <v>0</v>
      </c>
      <c r="AR350">
        <f t="shared" si="153"/>
        <v>0</v>
      </c>
      <c r="AS350">
        <f t="shared" si="154"/>
        <v>0</v>
      </c>
      <c r="AT350">
        <f t="shared" si="155"/>
        <v>0</v>
      </c>
      <c r="AU350">
        <f t="shared" si="156"/>
        <v>0</v>
      </c>
      <c r="AV350">
        <f t="shared" si="157"/>
        <v>0</v>
      </c>
      <c r="AW350">
        <f t="shared" si="158"/>
        <v>0</v>
      </c>
      <c r="AX350">
        <f t="shared" si="159"/>
        <v>0</v>
      </c>
      <c r="AY350">
        <f t="shared" si="160"/>
        <v>0</v>
      </c>
      <c r="AZ350">
        <f t="shared" si="161"/>
        <v>0</v>
      </c>
      <c r="BA350">
        <f t="shared" si="162"/>
        <v>0</v>
      </c>
      <c r="BB350">
        <f t="shared" si="163"/>
        <v>0</v>
      </c>
      <c r="BC350">
        <f t="shared" si="164"/>
        <v>0</v>
      </c>
      <c r="BD350">
        <f t="shared" si="165"/>
        <v>0</v>
      </c>
      <c r="BE350">
        <f t="shared" si="166"/>
        <v>0</v>
      </c>
      <c r="BF350">
        <f t="shared" si="167"/>
        <v>0</v>
      </c>
      <c r="BG350">
        <f t="shared" si="168"/>
        <v>0</v>
      </c>
      <c r="BH350">
        <f t="shared" si="169"/>
        <v>0</v>
      </c>
    </row>
    <row r="351" spans="1:60" ht="15" customHeight="1">
      <c r="A351" s="93"/>
      <c r="B351" s="4"/>
      <c r="C351" s="132" t="s">
        <v>212</v>
      </c>
      <c r="D351" s="318" t="s">
        <v>356</v>
      </c>
      <c r="E351" s="249"/>
      <c r="F351" s="250"/>
      <c r="G351" s="201"/>
      <c r="H351" s="201"/>
      <c r="I351" s="201"/>
      <c r="J351" s="201"/>
      <c r="K351" s="201"/>
      <c r="L351" s="201"/>
      <c r="M351" s="201"/>
      <c r="N351" s="201"/>
      <c r="O351" s="201"/>
      <c r="P351" s="201"/>
      <c r="Q351" s="201"/>
      <c r="R351" s="201"/>
      <c r="S351" s="201"/>
      <c r="T351" s="201"/>
      <c r="U351" s="201"/>
      <c r="V351" s="201"/>
      <c r="W351" s="201"/>
      <c r="X351" s="201"/>
      <c r="Y351" s="201"/>
      <c r="Z351" s="201"/>
      <c r="AA351" s="201"/>
      <c r="AB351" s="201"/>
      <c r="AC351" s="201"/>
      <c r="AD351" s="201"/>
      <c r="AE351" s="4"/>
      <c r="AG351">
        <f t="shared" si="144"/>
        <v>0</v>
      </c>
      <c r="AH351">
        <f t="shared" si="145"/>
        <v>0</v>
      </c>
      <c r="AK351">
        <f t="shared" si="146"/>
        <v>0</v>
      </c>
      <c r="AL351">
        <f t="shared" si="147"/>
        <v>0</v>
      </c>
      <c r="AM351">
        <f t="shared" si="148"/>
        <v>0</v>
      </c>
      <c r="AN351">
        <f t="shared" si="149"/>
        <v>0</v>
      </c>
      <c r="AO351">
        <f t="shared" si="150"/>
        <v>0</v>
      </c>
      <c r="AP351">
        <f t="shared" si="151"/>
        <v>0</v>
      </c>
      <c r="AQ351">
        <f t="shared" si="152"/>
        <v>0</v>
      </c>
      <c r="AR351">
        <f t="shared" si="153"/>
        <v>0</v>
      </c>
      <c r="AS351">
        <f t="shared" si="154"/>
        <v>0</v>
      </c>
      <c r="AT351">
        <f t="shared" si="155"/>
        <v>0</v>
      </c>
      <c r="AU351">
        <f t="shared" si="156"/>
        <v>0</v>
      </c>
      <c r="AV351">
        <f t="shared" si="157"/>
        <v>0</v>
      </c>
      <c r="AW351">
        <f t="shared" si="158"/>
        <v>0</v>
      </c>
      <c r="AX351">
        <f t="shared" si="159"/>
        <v>0</v>
      </c>
      <c r="AY351">
        <f t="shared" si="160"/>
        <v>0</v>
      </c>
      <c r="AZ351">
        <f t="shared" si="161"/>
        <v>0</v>
      </c>
      <c r="BA351">
        <f t="shared" si="162"/>
        <v>0</v>
      </c>
      <c r="BB351">
        <f t="shared" si="163"/>
        <v>0</v>
      </c>
      <c r="BC351">
        <f t="shared" si="164"/>
        <v>0</v>
      </c>
      <c r="BD351">
        <f t="shared" si="165"/>
        <v>0</v>
      </c>
      <c r="BE351">
        <f t="shared" si="166"/>
        <v>0</v>
      </c>
      <c r="BF351">
        <f t="shared" si="167"/>
        <v>0</v>
      </c>
      <c r="BG351">
        <f t="shared" si="168"/>
        <v>0</v>
      </c>
      <c r="BH351">
        <f t="shared" si="169"/>
        <v>0</v>
      </c>
    </row>
    <row r="352" spans="1:60" ht="15" customHeight="1">
      <c r="A352" s="93"/>
      <c r="B352" s="4"/>
      <c r="C352" s="132" t="s">
        <v>214</v>
      </c>
      <c r="D352" s="318" t="s">
        <v>359</v>
      </c>
      <c r="E352" s="249"/>
      <c r="F352" s="250"/>
      <c r="G352" s="201"/>
      <c r="H352" s="201"/>
      <c r="I352" s="201"/>
      <c r="J352" s="201"/>
      <c r="K352" s="201"/>
      <c r="L352" s="201"/>
      <c r="M352" s="201"/>
      <c r="N352" s="201"/>
      <c r="O352" s="201"/>
      <c r="P352" s="201"/>
      <c r="Q352" s="201"/>
      <c r="R352" s="201"/>
      <c r="S352" s="201"/>
      <c r="T352" s="201"/>
      <c r="U352" s="201"/>
      <c r="V352" s="201"/>
      <c r="W352" s="201"/>
      <c r="X352" s="201"/>
      <c r="Y352" s="201"/>
      <c r="Z352" s="201"/>
      <c r="AA352" s="201"/>
      <c r="AB352" s="201"/>
      <c r="AC352" s="201"/>
      <c r="AD352" s="201"/>
      <c r="AE352" s="4"/>
      <c r="AG352">
        <f t="shared" si="144"/>
        <v>0</v>
      </c>
      <c r="AH352">
        <f t="shared" si="145"/>
        <v>0</v>
      </c>
      <c r="AK352">
        <f t="shared" si="146"/>
        <v>0</v>
      </c>
      <c r="AL352">
        <f t="shared" si="147"/>
        <v>0</v>
      </c>
      <c r="AM352">
        <f t="shared" si="148"/>
        <v>0</v>
      </c>
      <c r="AN352">
        <f t="shared" si="149"/>
        <v>0</v>
      </c>
      <c r="AO352">
        <f t="shared" si="150"/>
        <v>0</v>
      </c>
      <c r="AP352">
        <f t="shared" si="151"/>
        <v>0</v>
      </c>
      <c r="AQ352">
        <f t="shared" si="152"/>
        <v>0</v>
      </c>
      <c r="AR352">
        <f t="shared" si="153"/>
        <v>0</v>
      </c>
      <c r="AS352">
        <f t="shared" si="154"/>
        <v>0</v>
      </c>
      <c r="AT352">
        <f t="shared" si="155"/>
        <v>0</v>
      </c>
      <c r="AU352">
        <f t="shared" si="156"/>
        <v>0</v>
      </c>
      <c r="AV352">
        <f t="shared" si="157"/>
        <v>0</v>
      </c>
      <c r="AW352">
        <f t="shared" si="158"/>
        <v>0</v>
      </c>
      <c r="AX352">
        <f t="shared" si="159"/>
        <v>0</v>
      </c>
      <c r="AY352">
        <f t="shared" si="160"/>
        <v>0</v>
      </c>
      <c r="AZ352">
        <f t="shared" si="161"/>
        <v>0</v>
      </c>
      <c r="BA352">
        <f t="shared" si="162"/>
        <v>0</v>
      </c>
      <c r="BB352">
        <f t="shared" si="163"/>
        <v>0</v>
      </c>
      <c r="BC352">
        <f t="shared" si="164"/>
        <v>0</v>
      </c>
      <c r="BD352">
        <f t="shared" si="165"/>
        <v>0</v>
      </c>
      <c r="BE352">
        <f t="shared" si="166"/>
        <v>0</v>
      </c>
      <c r="BF352">
        <f t="shared" si="167"/>
        <v>0</v>
      </c>
      <c r="BG352">
        <f t="shared" si="168"/>
        <v>0</v>
      </c>
      <c r="BH352">
        <f t="shared" si="169"/>
        <v>0</v>
      </c>
    </row>
    <row r="353" spans="1:60" ht="15" customHeight="1">
      <c r="A353" s="93"/>
      <c r="B353" s="4"/>
      <c r="C353" s="132" t="s">
        <v>215</v>
      </c>
      <c r="D353" s="318" t="s">
        <v>361</v>
      </c>
      <c r="E353" s="249"/>
      <c r="F353" s="250"/>
      <c r="G353" s="201"/>
      <c r="H353" s="201"/>
      <c r="I353" s="201"/>
      <c r="J353" s="201"/>
      <c r="K353" s="201"/>
      <c r="L353" s="201"/>
      <c r="M353" s="201"/>
      <c r="N353" s="201"/>
      <c r="O353" s="201"/>
      <c r="P353" s="201"/>
      <c r="Q353" s="201"/>
      <c r="R353" s="201"/>
      <c r="S353" s="201"/>
      <c r="T353" s="201"/>
      <c r="U353" s="201"/>
      <c r="V353" s="201"/>
      <c r="W353" s="201"/>
      <c r="X353" s="201"/>
      <c r="Y353" s="201"/>
      <c r="Z353" s="201"/>
      <c r="AA353" s="201"/>
      <c r="AB353" s="201"/>
      <c r="AC353" s="201"/>
      <c r="AD353" s="201"/>
      <c r="AE353" s="4"/>
      <c r="AG353">
        <f t="shared" si="144"/>
        <v>0</v>
      </c>
      <c r="AH353">
        <f t="shared" si="145"/>
        <v>0</v>
      </c>
      <c r="AK353">
        <f t="shared" si="146"/>
        <v>0</v>
      </c>
      <c r="AL353">
        <f t="shared" si="147"/>
        <v>0</v>
      </c>
      <c r="AM353">
        <f t="shared" si="148"/>
        <v>0</v>
      </c>
      <c r="AN353">
        <f t="shared" si="149"/>
        <v>0</v>
      </c>
      <c r="AO353">
        <f t="shared" si="150"/>
        <v>0</v>
      </c>
      <c r="AP353">
        <f t="shared" si="151"/>
        <v>0</v>
      </c>
      <c r="AQ353">
        <f t="shared" si="152"/>
        <v>0</v>
      </c>
      <c r="AR353">
        <f t="shared" si="153"/>
        <v>0</v>
      </c>
      <c r="AS353">
        <f t="shared" si="154"/>
        <v>0</v>
      </c>
      <c r="AT353">
        <f t="shared" si="155"/>
        <v>0</v>
      </c>
      <c r="AU353">
        <f t="shared" si="156"/>
        <v>0</v>
      </c>
      <c r="AV353">
        <f t="shared" si="157"/>
        <v>0</v>
      </c>
      <c r="AW353">
        <f t="shared" si="158"/>
        <v>0</v>
      </c>
      <c r="AX353">
        <f t="shared" si="159"/>
        <v>0</v>
      </c>
      <c r="AY353">
        <f t="shared" si="160"/>
        <v>0</v>
      </c>
      <c r="AZ353">
        <f t="shared" si="161"/>
        <v>0</v>
      </c>
      <c r="BA353">
        <f t="shared" si="162"/>
        <v>0</v>
      </c>
      <c r="BB353">
        <f t="shared" si="163"/>
        <v>0</v>
      </c>
      <c r="BC353">
        <f t="shared" si="164"/>
        <v>0</v>
      </c>
      <c r="BD353">
        <f t="shared" si="165"/>
        <v>0</v>
      </c>
      <c r="BE353">
        <f t="shared" si="166"/>
        <v>0</v>
      </c>
      <c r="BF353">
        <f t="shared" si="167"/>
        <v>0</v>
      </c>
      <c r="BG353">
        <f t="shared" si="168"/>
        <v>0</v>
      </c>
      <c r="BH353">
        <f t="shared" si="169"/>
        <v>0</v>
      </c>
    </row>
    <row r="354" spans="1:60" ht="15" customHeight="1">
      <c r="A354" s="93"/>
      <c r="B354" s="4"/>
      <c r="C354" s="132" t="s">
        <v>217</v>
      </c>
      <c r="D354" s="318" t="s">
        <v>364</v>
      </c>
      <c r="E354" s="249"/>
      <c r="F354" s="250"/>
      <c r="G354" s="201"/>
      <c r="H354" s="201"/>
      <c r="I354" s="201"/>
      <c r="J354" s="201"/>
      <c r="K354" s="201"/>
      <c r="L354" s="201"/>
      <c r="M354" s="201"/>
      <c r="N354" s="201"/>
      <c r="O354" s="201"/>
      <c r="P354" s="201"/>
      <c r="Q354" s="201"/>
      <c r="R354" s="201"/>
      <c r="S354" s="201"/>
      <c r="T354" s="201"/>
      <c r="U354" s="201"/>
      <c r="V354" s="201"/>
      <c r="W354" s="201"/>
      <c r="X354" s="201"/>
      <c r="Y354" s="201"/>
      <c r="Z354" s="201"/>
      <c r="AA354" s="201"/>
      <c r="AB354" s="201"/>
      <c r="AC354" s="201"/>
      <c r="AD354" s="201"/>
      <c r="AE354" s="4"/>
      <c r="AG354">
        <f t="shared" si="144"/>
        <v>0</v>
      </c>
      <c r="AH354">
        <f t="shared" si="145"/>
        <v>0</v>
      </c>
      <c r="AK354">
        <f t="shared" si="146"/>
        <v>0</v>
      </c>
      <c r="AL354">
        <f t="shared" si="147"/>
        <v>0</v>
      </c>
      <c r="AM354">
        <f t="shared" si="148"/>
        <v>0</v>
      </c>
      <c r="AN354">
        <f t="shared" si="149"/>
        <v>0</v>
      </c>
      <c r="AO354">
        <f t="shared" si="150"/>
        <v>0</v>
      </c>
      <c r="AP354">
        <f t="shared" si="151"/>
        <v>0</v>
      </c>
      <c r="AQ354">
        <f t="shared" si="152"/>
        <v>0</v>
      </c>
      <c r="AR354">
        <f t="shared" si="153"/>
        <v>0</v>
      </c>
      <c r="AS354">
        <f t="shared" si="154"/>
        <v>0</v>
      </c>
      <c r="AT354">
        <f t="shared" si="155"/>
        <v>0</v>
      </c>
      <c r="AU354">
        <f t="shared" si="156"/>
        <v>0</v>
      </c>
      <c r="AV354">
        <f t="shared" si="157"/>
        <v>0</v>
      </c>
      <c r="AW354">
        <f t="shared" si="158"/>
        <v>0</v>
      </c>
      <c r="AX354">
        <f t="shared" si="159"/>
        <v>0</v>
      </c>
      <c r="AY354">
        <f t="shared" si="160"/>
        <v>0</v>
      </c>
      <c r="AZ354">
        <f t="shared" si="161"/>
        <v>0</v>
      </c>
      <c r="BA354">
        <f t="shared" si="162"/>
        <v>0</v>
      </c>
      <c r="BB354">
        <f t="shared" si="163"/>
        <v>0</v>
      </c>
      <c r="BC354">
        <f t="shared" si="164"/>
        <v>0</v>
      </c>
      <c r="BD354">
        <f t="shared" si="165"/>
        <v>0</v>
      </c>
      <c r="BE354">
        <f t="shared" si="166"/>
        <v>0</v>
      </c>
      <c r="BF354">
        <f t="shared" si="167"/>
        <v>0</v>
      </c>
      <c r="BG354">
        <f t="shared" si="168"/>
        <v>0</v>
      </c>
      <c r="BH354">
        <f t="shared" si="169"/>
        <v>0</v>
      </c>
    </row>
    <row r="355" spans="1:60" ht="15" customHeight="1">
      <c r="A355" s="93"/>
      <c r="B355" s="4"/>
      <c r="C355" s="132" t="s">
        <v>219</v>
      </c>
      <c r="D355" s="318" t="s">
        <v>367</v>
      </c>
      <c r="E355" s="249"/>
      <c r="F355" s="250"/>
      <c r="G355" s="201"/>
      <c r="H355" s="201"/>
      <c r="I355" s="201"/>
      <c r="J355" s="201"/>
      <c r="K355" s="201"/>
      <c r="L355" s="201"/>
      <c r="M355" s="201"/>
      <c r="N355" s="201"/>
      <c r="O355" s="201"/>
      <c r="P355" s="201"/>
      <c r="Q355" s="201"/>
      <c r="R355" s="201"/>
      <c r="S355" s="201"/>
      <c r="T355" s="201"/>
      <c r="U355" s="201"/>
      <c r="V355" s="201"/>
      <c r="W355" s="201"/>
      <c r="X355" s="201"/>
      <c r="Y355" s="201"/>
      <c r="Z355" s="201"/>
      <c r="AA355" s="201"/>
      <c r="AB355" s="201"/>
      <c r="AC355" s="201"/>
      <c r="AD355" s="201"/>
      <c r="AE355" s="4"/>
      <c r="AG355">
        <f t="shared" si="144"/>
        <v>0</v>
      </c>
      <c r="AH355">
        <f t="shared" si="145"/>
        <v>0</v>
      </c>
      <c r="AK355">
        <f t="shared" si="146"/>
        <v>0</v>
      </c>
      <c r="AL355">
        <f t="shared" si="147"/>
        <v>0</v>
      </c>
      <c r="AM355">
        <f t="shared" si="148"/>
        <v>0</v>
      </c>
      <c r="AN355">
        <f t="shared" si="149"/>
        <v>0</v>
      </c>
      <c r="AO355">
        <f t="shared" si="150"/>
        <v>0</v>
      </c>
      <c r="AP355">
        <f t="shared" si="151"/>
        <v>0</v>
      </c>
      <c r="AQ355">
        <f t="shared" si="152"/>
        <v>0</v>
      </c>
      <c r="AR355">
        <f t="shared" si="153"/>
        <v>0</v>
      </c>
      <c r="AS355">
        <f t="shared" si="154"/>
        <v>0</v>
      </c>
      <c r="AT355">
        <f t="shared" si="155"/>
        <v>0</v>
      </c>
      <c r="AU355">
        <f t="shared" si="156"/>
        <v>0</v>
      </c>
      <c r="AV355">
        <f t="shared" si="157"/>
        <v>0</v>
      </c>
      <c r="AW355">
        <f t="shared" si="158"/>
        <v>0</v>
      </c>
      <c r="AX355">
        <f t="shared" si="159"/>
        <v>0</v>
      </c>
      <c r="AY355">
        <f t="shared" si="160"/>
        <v>0</v>
      </c>
      <c r="AZ355">
        <f t="shared" si="161"/>
        <v>0</v>
      </c>
      <c r="BA355">
        <f t="shared" si="162"/>
        <v>0</v>
      </c>
      <c r="BB355">
        <f t="shared" si="163"/>
        <v>0</v>
      </c>
      <c r="BC355">
        <f t="shared" si="164"/>
        <v>0</v>
      </c>
      <c r="BD355">
        <f t="shared" si="165"/>
        <v>0</v>
      </c>
      <c r="BE355">
        <f t="shared" si="166"/>
        <v>0</v>
      </c>
      <c r="BF355">
        <f t="shared" si="167"/>
        <v>0</v>
      </c>
      <c r="BG355">
        <f t="shared" si="168"/>
        <v>0</v>
      </c>
      <c r="BH355">
        <f t="shared" si="169"/>
        <v>0</v>
      </c>
    </row>
    <row r="356" spans="1:60" ht="15" customHeight="1">
      <c r="A356" s="93"/>
      <c r="B356" s="4"/>
      <c r="C356" s="132" t="s">
        <v>221</v>
      </c>
      <c r="D356" s="318" t="s">
        <v>370</v>
      </c>
      <c r="E356" s="249"/>
      <c r="F356" s="250"/>
      <c r="G356" s="201"/>
      <c r="H356" s="201"/>
      <c r="I356" s="201"/>
      <c r="J356" s="201"/>
      <c r="K356" s="201"/>
      <c r="L356" s="201"/>
      <c r="M356" s="201"/>
      <c r="N356" s="201"/>
      <c r="O356" s="201"/>
      <c r="P356" s="201"/>
      <c r="Q356" s="201"/>
      <c r="R356" s="201"/>
      <c r="S356" s="201"/>
      <c r="T356" s="201"/>
      <c r="U356" s="201"/>
      <c r="V356" s="201"/>
      <c r="W356" s="201"/>
      <c r="X356" s="201"/>
      <c r="Y356" s="201"/>
      <c r="Z356" s="201"/>
      <c r="AA356" s="201"/>
      <c r="AB356" s="201"/>
      <c r="AC356" s="201"/>
      <c r="AD356" s="201"/>
      <c r="AE356" s="4"/>
      <c r="AG356">
        <f t="shared" si="144"/>
        <v>0</v>
      </c>
      <c r="AH356">
        <f t="shared" si="145"/>
        <v>0</v>
      </c>
      <c r="AK356">
        <f t="shared" si="146"/>
        <v>0</v>
      </c>
      <c r="AL356">
        <f t="shared" si="147"/>
        <v>0</v>
      </c>
      <c r="AM356">
        <f t="shared" si="148"/>
        <v>0</v>
      </c>
      <c r="AN356">
        <f t="shared" si="149"/>
        <v>0</v>
      </c>
      <c r="AO356">
        <f t="shared" si="150"/>
        <v>0</v>
      </c>
      <c r="AP356">
        <f t="shared" si="151"/>
        <v>0</v>
      </c>
      <c r="AQ356">
        <f t="shared" si="152"/>
        <v>0</v>
      </c>
      <c r="AR356">
        <f t="shared" si="153"/>
        <v>0</v>
      </c>
      <c r="AS356">
        <f t="shared" si="154"/>
        <v>0</v>
      </c>
      <c r="AT356">
        <f t="shared" si="155"/>
        <v>0</v>
      </c>
      <c r="AU356">
        <f t="shared" si="156"/>
        <v>0</v>
      </c>
      <c r="AV356">
        <f t="shared" si="157"/>
        <v>0</v>
      </c>
      <c r="AW356">
        <f t="shared" si="158"/>
        <v>0</v>
      </c>
      <c r="AX356">
        <f t="shared" si="159"/>
        <v>0</v>
      </c>
      <c r="AY356">
        <f t="shared" si="160"/>
        <v>0</v>
      </c>
      <c r="AZ356">
        <f t="shared" si="161"/>
        <v>0</v>
      </c>
      <c r="BA356">
        <f t="shared" si="162"/>
        <v>0</v>
      </c>
      <c r="BB356">
        <f t="shared" si="163"/>
        <v>0</v>
      </c>
      <c r="BC356">
        <f t="shared" si="164"/>
        <v>0</v>
      </c>
      <c r="BD356">
        <f t="shared" si="165"/>
        <v>0</v>
      </c>
      <c r="BE356">
        <f t="shared" si="166"/>
        <v>0</v>
      </c>
      <c r="BF356">
        <f t="shared" si="167"/>
        <v>0</v>
      </c>
      <c r="BG356">
        <f t="shared" si="168"/>
        <v>0</v>
      </c>
      <c r="BH356">
        <f t="shared" si="169"/>
        <v>0</v>
      </c>
    </row>
    <row r="357" spans="1:60" ht="15" customHeight="1">
      <c r="A357" s="93"/>
      <c r="B357" s="4"/>
      <c r="C357" s="132" t="s">
        <v>223</v>
      </c>
      <c r="D357" s="318" t="s">
        <v>373</v>
      </c>
      <c r="E357" s="249"/>
      <c r="F357" s="250"/>
      <c r="G357" s="201"/>
      <c r="H357" s="201"/>
      <c r="I357" s="201"/>
      <c r="J357" s="201"/>
      <c r="K357" s="201"/>
      <c r="L357" s="201"/>
      <c r="M357" s="201"/>
      <c r="N357" s="201"/>
      <c r="O357" s="201"/>
      <c r="P357" s="201"/>
      <c r="Q357" s="201"/>
      <c r="R357" s="201"/>
      <c r="S357" s="201"/>
      <c r="T357" s="201"/>
      <c r="U357" s="201"/>
      <c r="V357" s="201"/>
      <c r="W357" s="201"/>
      <c r="X357" s="201"/>
      <c r="Y357" s="201"/>
      <c r="Z357" s="201"/>
      <c r="AA357" s="201"/>
      <c r="AB357" s="201"/>
      <c r="AC357" s="201"/>
      <c r="AD357" s="201"/>
      <c r="AE357" s="4"/>
      <c r="AG357">
        <f t="shared" si="144"/>
        <v>0</v>
      </c>
      <c r="AH357">
        <f t="shared" si="145"/>
        <v>0</v>
      </c>
      <c r="AK357">
        <f t="shared" si="146"/>
        <v>0</v>
      </c>
      <c r="AL357">
        <f t="shared" si="147"/>
        <v>0</v>
      </c>
      <c r="AM357">
        <f t="shared" si="148"/>
        <v>0</v>
      </c>
      <c r="AN357">
        <f t="shared" si="149"/>
        <v>0</v>
      </c>
      <c r="AO357">
        <f t="shared" si="150"/>
        <v>0</v>
      </c>
      <c r="AP357">
        <f t="shared" si="151"/>
        <v>0</v>
      </c>
      <c r="AQ357">
        <f t="shared" si="152"/>
        <v>0</v>
      </c>
      <c r="AR357">
        <f t="shared" si="153"/>
        <v>0</v>
      </c>
      <c r="AS357">
        <f t="shared" si="154"/>
        <v>0</v>
      </c>
      <c r="AT357">
        <f t="shared" si="155"/>
        <v>0</v>
      </c>
      <c r="AU357">
        <f t="shared" si="156"/>
        <v>0</v>
      </c>
      <c r="AV357">
        <f t="shared" si="157"/>
        <v>0</v>
      </c>
      <c r="AW357">
        <f t="shared" si="158"/>
        <v>0</v>
      </c>
      <c r="AX357">
        <f t="shared" si="159"/>
        <v>0</v>
      </c>
      <c r="AY357">
        <f t="shared" si="160"/>
        <v>0</v>
      </c>
      <c r="AZ357">
        <f t="shared" si="161"/>
        <v>0</v>
      </c>
      <c r="BA357">
        <f t="shared" si="162"/>
        <v>0</v>
      </c>
      <c r="BB357">
        <f t="shared" si="163"/>
        <v>0</v>
      </c>
      <c r="BC357">
        <f t="shared" si="164"/>
        <v>0</v>
      </c>
      <c r="BD357">
        <f t="shared" si="165"/>
        <v>0</v>
      </c>
      <c r="BE357">
        <f t="shared" si="166"/>
        <v>0</v>
      </c>
      <c r="BF357">
        <f t="shared" si="167"/>
        <v>0</v>
      </c>
      <c r="BG357">
        <f t="shared" si="168"/>
        <v>0</v>
      </c>
      <c r="BH357">
        <f t="shared" si="169"/>
        <v>0</v>
      </c>
    </row>
    <row r="358" spans="1:60" ht="15" customHeight="1">
      <c r="A358" s="93"/>
      <c r="B358" s="4"/>
      <c r="C358" s="132" t="s">
        <v>225</v>
      </c>
      <c r="D358" s="318" t="s">
        <v>376</v>
      </c>
      <c r="E358" s="249"/>
      <c r="F358" s="250"/>
      <c r="G358" s="201"/>
      <c r="H358" s="201"/>
      <c r="I358" s="201"/>
      <c r="J358" s="201"/>
      <c r="K358" s="201"/>
      <c r="L358" s="201"/>
      <c r="M358" s="201"/>
      <c r="N358" s="201"/>
      <c r="O358" s="201"/>
      <c r="P358" s="201"/>
      <c r="Q358" s="201"/>
      <c r="R358" s="201"/>
      <c r="S358" s="201"/>
      <c r="T358" s="201"/>
      <c r="U358" s="201"/>
      <c r="V358" s="201"/>
      <c r="W358" s="201"/>
      <c r="X358" s="201"/>
      <c r="Y358" s="201"/>
      <c r="Z358" s="201"/>
      <c r="AA358" s="201"/>
      <c r="AB358" s="201"/>
      <c r="AC358" s="201"/>
      <c r="AD358" s="201"/>
      <c r="AE358" s="4"/>
      <c r="AG358">
        <f t="shared" si="144"/>
        <v>0</v>
      </c>
      <c r="AH358">
        <f t="shared" si="145"/>
        <v>0</v>
      </c>
      <c r="AK358">
        <f t="shared" si="146"/>
        <v>0</v>
      </c>
      <c r="AL358">
        <f t="shared" si="147"/>
        <v>0</v>
      </c>
      <c r="AM358">
        <f t="shared" si="148"/>
        <v>0</v>
      </c>
      <c r="AN358">
        <f t="shared" si="149"/>
        <v>0</v>
      </c>
      <c r="AO358">
        <f t="shared" si="150"/>
        <v>0</v>
      </c>
      <c r="AP358">
        <f t="shared" si="151"/>
        <v>0</v>
      </c>
      <c r="AQ358">
        <f t="shared" si="152"/>
        <v>0</v>
      </c>
      <c r="AR358">
        <f t="shared" si="153"/>
        <v>0</v>
      </c>
      <c r="AS358">
        <f t="shared" si="154"/>
        <v>0</v>
      </c>
      <c r="AT358">
        <f t="shared" si="155"/>
        <v>0</v>
      </c>
      <c r="AU358">
        <f t="shared" si="156"/>
        <v>0</v>
      </c>
      <c r="AV358">
        <f t="shared" si="157"/>
        <v>0</v>
      </c>
      <c r="AW358">
        <f t="shared" si="158"/>
        <v>0</v>
      </c>
      <c r="AX358">
        <f t="shared" si="159"/>
        <v>0</v>
      </c>
      <c r="AY358">
        <f t="shared" si="160"/>
        <v>0</v>
      </c>
      <c r="AZ358">
        <f t="shared" si="161"/>
        <v>0</v>
      </c>
      <c r="BA358">
        <f t="shared" si="162"/>
        <v>0</v>
      </c>
      <c r="BB358">
        <f t="shared" si="163"/>
        <v>0</v>
      </c>
      <c r="BC358">
        <f t="shared" si="164"/>
        <v>0</v>
      </c>
      <c r="BD358">
        <f t="shared" si="165"/>
        <v>0</v>
      </c>
      <c r="BE358">
        <f t="shared" si="166"/>
        <v>0</v>
      </c>
      <c r="BF358">
        <f t="shared" si="167"/>
        <v>0</v>
      </c>
      <c r="BG358">
        <f t="shared" si="168"/>
        <v>0</v>
      </c>
      <c r="BH358">
        <f t="shared" si="169"/>
        <v>0</v>
      </c>
    </row>
    <row r="359" spans="1:60" ht="15" customHeight="1">
      <c r="A359" s="93"/>
      <c r="B359" s="4"/>
      <c r="C359" s="132" t="s">
        <v>227</v>
      </c>
      <c r="D359" s="318" t="s">
        <v>379</v>
      </c>
      <c r="E359" s="249"/>
      <c r="F359" s="250"/>
      <c r="G359" s="201"/>
      <c r="H359" s="201"/>
      <c r="I359" s="201"/>
      <c r="J359" s="201"/>
      <c r="K359" s="201"/>
      <c r="L359" s="201"/>
      <c r="M359" s="201"/>
      <c r="N359" s="201"/>
      <c r="O359" s="201"/>
      <c r="P359" s="201"/>
      <c r="Q359" s="201"/>
      <c r="R359" s="201"/>
      <c r="S359" s="201"/>
      <c r="T359" s="201"/>
      <c r="U359" s="201"/>
      <c r="V359" s="201"/>
      <c r="W359" s="201"/>
      <c r="X359" s="201"/>
      <c r="Y359" s="201"/>
      <c r="Z359" s="201"/>
      <c r="AA359" s="201"/>
      <c r="AB359" s="201"/>
      <c r="AC359" s="201"/>
      <c r="AD359" s="201"/>
      <c r="AE359" s="4"/>
      <c r="AG359">
        <f t="shared" si="144"/>
        <v>0</v>
      </c>
      <c r="AH359">
        <f t="shared" si="145"/>
        <v>0</v>
      </c>
      <c r="AK359">
        <f t="shared" si="146"/>
        <v>0</v>
      </c>
      <c r="AL359">
        <f t="shared" si="147"/>
        <v>0</v>
      </c>
      <c r="AM359">
        <f t="shared" si="148"/>
        <v>0</v>
      </c>
      <c r="AN359">
        <f t="shared" si="149"/>
        <v>0</v>
      </c>
      <c r="AO359">
        <f t="shared" si="150"/>
        <v>0</v>
      </c>
      <c r="AP359">
        <f t="shared" si="151"/>
        <v>0</v>
      </c>
      <c r="AQ359">
        <f t="shared" si="152"/>
        <v>0</v>
      </c>
      <c r="AR359">
        <f t="shared" si="153"/>
        <v>0</v>
      </c>
      <c r="AS359">
        <f t="shared" si="154"/>
        <v>0</v>
      </c>
      <c r="AT359">
        <f t="shared" si="155"/>
        <v>0</v>
      </c>
      <c r="AU359">
        <f t="shared" si="156"/>
        <v>0</v>
      </c>
      <c r="AV359">
        <f t="shared" si="157"/>
        <v>0</v>
      </c>
      <c r="AW359">
        <f t="shared" si="158"/>
        <v>0</v>
      </c>
      <c r="AX359">
        <f t="shared" si="159"/>
        <v>0</v>
      </c>
      <c r="AY359">
        <f t="shared" si="160"/>
        <v>0</v>
      </c>
      <c r="AZ359">
        <f t="shared" si="161"/>
        <v>0</v>
      </c>
      <c r="BA359">
        <f t="shared" si="162"/>
        <v>0</v>
      </c>
      <c r="BB359">
        <f t="shared" si="163"/>
        <v>0</v>
      </c>
      <c r="BC359">
        <f t="shared" si="164"/>
        <v>0</v>
      </c>
      <c r="BD359">
        <f t="shared" si="165"/>
        <v>0</v>
      </c>
      <c r="BE359">
        <f t="shared" si="166"/>
        <v>0</v>
      </c>
      <c r="BF359">
        <f t="shared" si="167"/>
        <v>0</v>
      </c>
      <c r="BG359">
        <f t="shared" si="168"/>
        <v>0</v>
      </c>
      <c r="BH359">
        <f t="shared" si="169"/>
        <v>0</v>
      </c>
    </row>
    <row r="360" spans="1:60" ht="15" customHeight="1">
      <c r="A360" s="93"/>
      <c r="B360" s="4"/>
      <c r="C360" s="132" t="s">
        <v>228</v>
      </c>
      <c r="D360" s="318" t="s">
        <v>382</v>
      </c>
      <c r="E360" s="249"/>
      <c r="F360" s="250"/>
      <c r="G360" s="201"/>
      <c r="H360" s="201"/>
      <c r="I360" s="201"/>
      <c r="J360" s="201"/>
      <c r="K360" s="201"/>
      <c r="L360" s="201"/>
      <c r="M360" s="201"/>
      <c r="N360" s="201"/>
      <c r="O360" s="201"/>
      <c r="P360" s="201"/>
      <c r="Q360" s="201"/>
      <c r="R360" s="201"/>
      <c r="S360" s="201"/>
      <c r="T360" s="201"/>
      <c r="U360" s="201"/>
      <c r="V360" s="201"/>
      <c r="W360" s="201"/>
      <c r="X360" s="201"/>
      <c r="Y360" s="201"/>
      <c r="Z360" s="201"/>
      <c r="AA360" s="201"/>
      <c r="AB360" s="201"/>
      <c r="AC360" s="201"/>
      <c r="AD360" s="201"/>
      <c r="AE360" s="4"/>
      <c r="AG360">
        <f t="shared" si="144"/>
        <v>0</v>
      </c>
      <c r="AH360">
        <f t="shared" si="145"/>
        <v>0</v>
      </c>
      <c r="AK360">
        <f t="shared" si="146"/>
        <v>0</v>
      </c>
      <c r="AL360">
        <f t="shared" si="147"/>
        <v>0</v>
      </c>
      <c r="AM360">
        <f t="shared" si="148"/>
        <v>0</v>
      </c>
      <c r="AN360">
        <f t="shared" si="149"/>
        <v>0</v>
      </c>
      <c r="AO360">
        <f t="shared" si="150"/>
        <v>0</v>
      </c>
      <c r="AP360">
        <f t="shared" si="151"/>
        <v>0</v>
      </c>
      <c r="AQ360">
        <f t="shared" si="152"/>
        <v>0</v>
      </c>
      <c r="AR360">
        <f t="shared" si="153"/>
        <v>0</v>
      </c>
      <c r="AS360">
        <f t="shared" si="154"/>
        <v>0</v>
      </c>
      <c r="AT360">
        <f t="shared" si="155"/>
        <v>0</v>
      </c>
      <c r="AU360">
        <f t="shared" si="156"/>
        <v>0</v>
      </c>
      <c r="AV360">
        <f t="shared" si="157"/>
        <v>0</v>
      </c>
      <c r="AW360">
        <f t="shared" si="158"/>
        <v>0</v>
      </c>
      <c r="AX360">
        <f t="shared" si="159"/>
        <v>0</v>
      </c>
      <c r="AY360">
        <f t="shared" si="160"/>
        <v>0</v>
      </c>
      <c r="AZ360">
        <f t="shared" si="161"/>
        <v>0</v>
      </c>
      <c r="BA360">
        <f t="shared" si="162"/>
        <v>0</v>
      </c>
      <c r="BB360">
        <f t="shared" si="163"/>
        <v>0</v>
      </c>
      <c r="BC360">
        <f t="shared" si="164"/>
        <v>0</v>
      </c>
      <c r="BD360">
        <f t="shared" si="165"/>
        <v>0</v>
      </c>
      <c r="BE360">
        <f t="shared" si="166"/>
        <v>0</v>
      </c>
      <c r="BF360">
        <f t="shared" si="167"/>
        <v>0</v>
      </c>
      <c r="BG360">
        <f t="shared" si="168"/>
        <v>0</v>
      </c>
      <c r="BH360">
        <f t="shared" si="169"/>
        <v>0</v>
      </c>
    </row>
    <row r="361" spans="1:60" ht="15" customHeight="1">
      <c r="A361" s="93"/>
      <c r="B361" s="4"/>
      <c r="C361" s="132" t="s">
        <v>229</v>
      </c>
      <c r="D361" s="318" t="s">
        <v>385</v>
      </c>
      <c r="E361" s="249"/>
      <c r="F361" s="250"/>
      <c r="G361" s="201"/>
      <c r="H361" s="201"/>
      <c r="I361" s="201"/>
      <c r="J361" s="201"/>
      <c r="K361" s="201"/>
      <c r="L361" s="201"/>
      <c r="M361" s="201"/>
      <c r="N361" s="201"/>
      <c r="O361" s="201"/>
      <c r="P361" s="201"/>
      <c r="Q361" s="201"/>
      <c r="R361" s="201"/>
      <c r="S361" s="201"/>
      <c r="T361" s="201"/>
      <c r="U361" s="201"/>
      <c r="V361" s="201"/>
      <c r="W361" s="201"/>
      <c r="X361" s="201"/>
      <c r="Y361" s="201"/>
      <c r="Z361" s="201"/>
      <c r="AA361" s="201"/>
      <c r="AB361" s="201"/>
      <c r="AC361" s="201"/>
      <c r="AD361" s="201"/>
      <c r="AE361" s="4"/>
      <c r="AG361">
        <f t="shared" si="144"/>
        <v>0</v>
      </c>
      <c r="AH361">
        <f t="shared" si="145"/>
        <v>0</v>
      </c>
      <c r="AK361">
        <f t="shared" si="146"/>
        <v>0</v>
      </c>
      <c r="AL361">
        <f t="shared" si="147"/>
        <v>0</v>
      </c>
      <c r="AM361">
        <f t="shared" si="148"/>
        <v>0</v>
      </c>
      <c r="AN361">
        <f t="shared" si="149"/>
        <v>0</v>
      </c>
      <c r="AO361">
        <f t="shared" si="150"/>
        <v>0</v>
      </c>
      <c r="AP361">
        <f t="shared" si="151"/>
        <v>0</v>
      </c>
      <c r="AQ361">
        <f t="shared" si="152"/>
        <v>0</v>
      </c>
      <c r="AR361">
        <f t="shared" si="153"/>
        <v>0</v>
      </c>
      <c r="AS361">
        <f t="shared" si="154"/>
        <v>0</v>
      </c>
      <c r="AT361">
        <f t="shared" si="155"/>
        <v>0</v>
      </c>
      <c r="AU361">
        <f t="shared" si="156"/>
        <v>0</v>
      </c>
      <c r="AV361">
        <f t="shared" si="157"/>
        <v>0</v>
      </c>
      <c r="AW361">
        <f t="shared" si="158"/>
        <v>0</v>
      </c>
      <c r="AX361">
        <f t="shared" si="159"/>
        <v>0</v>
      </c>
      <c r="AY361">
        <f t="shared" si="160"/>
        <v>0</v>
      </c>
      <c r="AZ361">
        <f t="shared" si="161"/>
        <v>0</v>
      </c>
      <c r="BA361">
        <f t="shared" si="162"/>
        <v>0</v>
      </c>
      <c r="BB361">
        <f t="shared" si="163"/>
        <v>0</v>
      </c>
      <c r="BC361">
        <f t="shared" si="164"/>
        <v>0</v>
      </c>
      <c r="BD361">
        <f t="shared" si="165"/>
        <v>0</v>
      </c>
      <c r="BE361">
        <f t="shared" si="166"/>
        <v>0</v>
      </c>
      <c r="BF361">
        <f t="shared" si="167"/>
        <v>0</v>
      </c>
      <c r="BG361">
        <f t="shared" si="168"/>
        <v>0</v>
      </c>
      <c r="BH361">
        <f t="shared" si="169"/>
        <v>0</v>
      </c>
    </row>
    <row r="362" spans="1:60" ht="24" customHeight="1">
      <c r="A362" s="93"/>
      <c r="B362" s="4"/>
      <c r="C362" s="132" t="s">
        <v>230</v>
      </c>
      <c r="D362" s="318" t="s">
        <v>388</v>
      </c>
      <c r="E362" s="249"/>
      <c r="F362" s="250"/>
      <c r="G362" s="201"/>
      <c r="H362" s="201"/>
      <c r="I362" s="201"/>
      <c r="J362" s="201"/>
      <c r="K362" s="201"/>
      <c r="L362" s="201"/>
      <c r="M362" s="201"/>
      <c r="N362" s="201"/>
      <c r="O362" s="201"/>
      <c r="P362" s="201"/>
      <c r="Q362" s="201"/>
      <c r="R362" s="201"/>
      <c r="S362" s="201"/>
      <c r="T362" s="201"/>
      <c r="U362" s="201"/>
      <c r="V362" s="201"/>
      <c r="W362" s="201"/>
      <c r="X362" s="201"/>
      <c r="Y362" s="201"/>
      <c r="Z362" s="201"/>
      <c r="AA362" s="201"/>
      <c r="AB362" s="201"/>
      <c r="AC362" s="201"/>
      <c r="AD362" s="201"/>
      <c r="AE362" s="4"/>
      <c r="AG362">
        <f t="shared" si="144"/>
        <v>0</v>
      </c>
      <c r="AH362">
        <f t="shared" si="145"/>
        <v>0</v>
      </c>
      <c r="AK362">
        <f t="shared" si="146"/>
        <v>0</v>
      </c>
      <c r="AL362">
        <f t="shared" si="147"/>
        <v>0</v>
      </c>
      <c r="AM362">
        <f t="shared" si="148"/>
        <v>0</v>
      </c>
      <c r="AN362">
        <f t="shared" si="149"/>
        <v>0</v>
      </c>
      <c r="AO362">
        <f t="shared" si="150"/>
        <v>0</v>
      </c>
      <c r="AP362">
        <f t="shared" si="151"/>
        <v>0</v>
      </c>
      <c r="AQ362">
        <f t="shared" si="152"/>
        <v>0</v>
      </c>
      <c r="AR362">
        <f t="shared" si="153"/>
        <v>0</v>
      </c>
      <c r="AS362">
        <f t="shared" si="154"/>
        <v>0</v>
      </c>
      <c r="AT362">
        <f t="shared" si="155"/>
        <v>0</v>
      </c>
      <c r="AU362">
        <f t="shared" si="156"/>
        <v>0</v>
      </c>
      <c r="AV362">
        <f t="shared" si="157"/>
        <v>0</v>
      </c>
      <c r="AW362">
        <f t="shared" si="158"/>
        <v>0</v>
      </c>
      <c r="AX362">
        <f t="shared" si="159"/>
        <v>0</v>
      </c>
      <c r="AY362">
        <f t="shared" si="160"/>
        <v>0</v>
      </c>
      <c r="AZ362">
        <f t="shared" si="161"/>
        <v>0</v>
      </c>
      <c r="BA362">
        <f t="shared" si="162"/>
        <v>0</v>
      </c>
      <c r="BB362">
        <f t="shared" si="163"/>
        <v>0</v>
      </c>
      <c r="BC362">
        <f t="shared" si="164"/>
        <v>0</v>
      </c>
      <c r="BD362">
        <f t="shared" si="165"/>
        <v>0</v>
      </c>
      <c r="BE362">
        <f t="shared" si="166"/>
        <v>0</v>
      </c>
      <c r="BF362">
        <f t="shared" si="167"/>
        <v>0</v>
      </c>
      <c r="BG362">
        <f t="shared" si="168"/>
        <v>0</v>
      </c>
      <c r="BH362">
        <f t="shared" si="169"/>
        <v>0</v>
      </c>
    </row>
    <row r="363" spans="1:60" ht="15" customHeight="1">
      <c r="A363" s="93"/>
      <c r="B363" s="4"/>
      <c r="C363" s="132" t="s">
        <v>231</v>
      </c>
      <c r="D363" s="318" t="s">
        <v>390</v>
      </c>
      <c r="E363" s="249"/>
      <c r="F363" s="250"/>
      <c r="G363" s="201"/>
      <c r="H363" s="201"/>
      <c r="I363" s="201"/>
      <c r="J363" s="201"/>
      <c r="K363" s="201"/>
      <c r="L363" s="201"/>
      <c r="M363" s="201"/>
      <c r="N363" s="201"/>
      <c r="O363" s="201"/>
      <c r="P363" s="201"/>
      <c r="Q363" s="201"/>
      <c r="R363" s="201"/>
      <c r="S363" s="201"/>
      <c r="T363" s="201"/>
      <c r="U363" s="201"/>
      <c r="V363" s="201"/>
      <c r="W363" s="201"/>
      <c r="X363" s="201"/>
      <c r="Y363" s="201"/>
      <c r="Z363" s="201"/>
      <c r="AA363" s="201"/>
      <c r="AB363" s="201"/>
      <c r="AC363" s="201"/>
      <c r="AD363" s="201"/>
      <c r="AE363" s="4"/>
      <c r="AG363">
        <f t="shared" si="144"/>
        <v>0</v>
      </c>
      <c r="AH363">
        <f t="shared" si="145"/>
        <v>0</v>
      </c>
      <c r="AK363">
        <f t="shared" si="146"/>
        <v>0</v>
      </c>
      <c r="AL363">
        <f t="shared" si="147"/>
        <v>0</v>
      </c>
      <c r="AM363">
        <f t="shared" si="148"/>
        <v>0</v>
      </c>
      <c r="AN363">
        <f t="shared" si="149"/>
        <v>0</v>
      </c>
      <c r="AO363">
        <f t="shared" si="150"/>
        <v>0</v>
      </c>
      <c r="AP363">
        <f t="shared" si="151"/>
        <v>0</v>
      </c>
      <c r="AQ363">
        <f t="shared" si="152"/>
        <v>0</v>
      </c>
      <c r="AR363">
        <f t="shared" si="153"/>
        <v>0</v>
      </c>
      <c r="AS363">
        <f t="shared" si="154"/>
        <v>0</v>
      </c>
      <c r="AT363">
        <f t="shared" si="155"/>
        <v>0</v>
      </c>
      <c r="AU363">
        <f t="shared" si="156"/>
        <v>0</v>
      </c>
      <c r="AV363">
        <f t="shared" si="157"/>
        <v>0</v>
      </c>
      <c r="AW363">
        <f t="shared" si="158"/>
        <v>0</v>
      </c>
      <c r="AX363">
        <f t="shared" si="159"/>
        <v>0</v>
      </c>
      <c r="AY363">
        <f t="shared" si="160"/>
        <v>0</v>
      </c>
      <c r="AZ363">
        <f t="shared" si="161"/>
        <v>0</v>
      </c>
      <c r="BA363">
        <f t="shared" si="162"/>
        <v>0</v>
      </c>
      <c r="BB363">
        <f t="shared" si="163"/>
        <v>0</v>
      </c>
      <c r="BC363">
        <f t="shared" si="164"/>
        <v>0</v>
      </c>
      <c r="BD363">
        <f t="shared" si="165"/>
        <v>0</v>
      </c>
      <c r="BE363">
        <f t="shared" si="166"/>
        <v>0</v>
      </c>
      <c r="BF363">
        <f t="shared" si="167"/>
        <v>0</v>
      </c>
      <c r="BG363">
        <f t="shared" si="168"/>
        <v>0</v>
      </c>
      <c r="BH363">
        <f t="shared" si="169"/>
        <v>0</v>
      </c>
    </row>
    <row r="364" spans="1:60" ht="15" customHeight="1">
      <c r="A364" s="93"/>
      <c r="B364" s="4"/>
      <c r="C364" s="132" t="s">
        <v>232</v>
      </c>
      <c r="D364" s="318" t="s">
        <v>392</v>
      </c>
      <c r="E364" s="249"/>
      <c r="F364" s="250"/>
      <c r="G364" s="201"/>
      <c r="H364" s="201"/>
      <c r="I364" s="201"/>
      <c r="J364" s="201"/>
      <c r="K364" s="201"/>
      <c r="L364" s="201"/>
      <c r="M364" s="201"/>
      <c r="N364" s="201"/>
      <c r="O364" s="201"/>
      <c r="P364" s="201"/>
      <c r="Q364" s="201"/>
      <c r="R364" s="201"/>
      <c r="S364" s="201"/>
      <c r="T364" s="201"/>
      <c r="U364" s="201"/>
      <c r="V364" s="201"/>
      <c r="W364" s="201"/>
      <c r="X364" s="201"/>
      <c r="Y364" s="201"/>
      <c r="Z364" s="201"/>
      <c r="AA364" s="201"/>
      <c r="AB364" s="201"/>
      <c r="AC364" s="201"/>
      <c r="AD364" s="201"/>
      <c r="AE364" s="4"/>
      <c r="AG364">
        <f t="shared" si="144"/>
        <v>0</v>
      </c>
      <c r="AH364">
        <f t="shared" si="145"/>
        <v>0</v>
      </c>
      <c r="AK364">
        <f t="shared" si="146"/>
        <v>0</v>
      </c>
      <c r="AL364">
        <f t="shared" si="147"/>
        <v>0</v>
      </c>
      <c r="AM364">
        <f t="shared" si="148"/>
        <v>0</v>
      </c>
      <c r="AN364">
        <f t="shared" si="149"/>
        <v>0</v>
      </c>
      <c r="AO364">
        <f t="shared" si="150"/>
        <v>0</v>
      </c>
      <c r="AP364">
        <f t="shared" si="151"/>
        <v>0</v>
      </c>
      <c r="AQ364">
        <f t="shared" si="152"/>
        <v>0</v>
      </c>
      <c r="AR364">
        <f t="shared" si="153"/>
        <v>0</v>
      </c>
      <c r="AS364">
        <f t="shared" si="154"/>
        <v>0</v>
      </c>
      <c r="AT364">
        <f t="shared" si="155"/>
        <v>0</v>
      </c>
      <c r="AU364">
        <f t="shared" si="156"/>
        <v>0</v>
      </c>
      <c r="AV364">
        <f t="shared" si="157"/>
        <v>0</v>
      </c>
      <c r="AW364">
        <f t="shared" si="158"/>
        <v>0</v>
      </c>
      <c r="AX364">
        <f t="shared" si="159"/>
        <v>0</v>
      </c>
      <c r="AY364">
        <f t="shared" si="160"/>
        <v>0</v>
      </c>
      <c r="AZ364">
        <f t="shared" si="161"/>
        <v>0</v>
      </c>
      <c r="BA364">
        <f t="shared" si="162"/>
        <v>0</v>
      </c>
      <c r="BB364">
        <f t="shared" si="163"/>
        <v>0</v>
      </c>
      <c r="BC364">
        <f t="shared" si="164"/>
        <v>0</v>
      </c>
      <c r="BD364">
        <f t="shared" si="165"/>
        <v>0</v>
      </c>
      <c r="BE364">
        <f t="shared" si="166"/>
        <v>0</v>
      </c>
      <c r="BF364">
        <f t="shared" si="167"/>
        <v>0</v>
      </c>
      <c r="BG364">
        <f t="shared" si="168"/>
        <v>0</v>
      </c>
      <c r="BH364">
        <f t="shared" si="169"/>
        <v>0</v>
      </c>
    </row>
    <row r="365" spans="1:60" ht="15" customHeight="1">
      <c r="A365" s="93"/>
      <c r="B365" s="4"/>
      <c r="C365" s="132" t="s">
        <v>233</v>
      </c>
      <c r="D365" s="318" t="s">
        <v>395</v>
      </c>
      <c r="E365" s="249"/>
      <c r="F365" s="250"/>
      <c r="G365" s="201"/>
      <c r="H365" s="201"/>
      <c r="I365" s="201"/>
      <c r="J365" s="201"/>
      <c r="K365" s="201"/>
      <c r="L365" s="201"/>
      <c r="M365" s="201"/>
      <c r="N365" s="201"/>
      <c r="O365" s="201"/>
      <c r="P365" s="201"/>
      <c r="Q365" s="201"/>
      <c r="R365" s="201"/>
      <c r="S365" s="201"/>
      <c r="T365" s="201"/>
      <c r="U365" s="201"/>
      <c r="V365" s="201"/>
      <c r="W365" s="201"/>
      <c r="X365" s="201"/>
      <c r="Y365" s="201"/>
      <c r="Z365" s="201"/>
      <c r="AA365" s="201"/>
      <c r="AB365" s="201"/>
      <c r="AC365" s="201"/>
      <c r="AD365" s="201"/>
      <c r="AE365" s="4"/>
      <c r="AG365">
        <f t="shared" si="144"/>
        <v>0</v>
      </c>
      <c r="AH365">
        <f t="shared" si="145"/>
        <v>0</v>
      </c>
      <c r="AK365">
        <f t="shared" si="146"/>
        <v>0</v>
      </c>
      <c r="AL365">
        <f t="shared" si="147"/>
        <v>0</v>
      </c>
      <c r="AM365">
        <f t="shared" si="148"/>
        <v>0</v>
      </c>
      <c r="AN365">
        <f t="shared" si="149"/>
        <v>0</v>
      </c>
      <c r="AO365">
        <f t="shared" si="150"/>
        <v>0</v>
      </c>
      <c r="AP365">
        <f t="shared" si="151"/>
        <v>0</v>
      </c>
      <c r="AQ365">
        <f t="shared" si="152"/>
        <v>0</v>
      </c>
      <c r="AR365">
        <f t="shared" si="153"/>
        <v>0</v>
      </c>
      <c r="AS365">
        <f t="shared" si="154"/>
        <v>0</v>
      </c>
      <c r="AT365">
        <f t="shared" si="155"/>
        <v>0</v>
      </c>
      <c r="AU365">
        <f t="shared" si="156"/>
        <v>0</v>
      </c>
      <c r="AV365">
        <f t="shared" si="157"/>
        <v>0</v>
      </c>
      <c r="AW365">
        <f t="shared" si="158"/>
        <v>0</v>
      </c>
      <c r="AX365">
        <f t="shared" si="159"/>
        <v>0</v>
      </c>
      <c r="AY365">
        <f t="shared" si="160"/>
        <v>0</v>
      </c>
      <c r="AZ365">
        <f t="shared" si="161"/>
        <v>0</v>
      </c>
      <c r="BA365">
        <f t="shared" si="162"/>
        <v>0</v>
      </c>
      <c r="BB365">
        <f t="shared" si="163"/>
        <v>0</v>
      </c>
      <c r="BC365">
        <f t="shared" si="164"/>
        <v>0</v>
      </c>
      <c r="BD365">
        <f t="shared" si="165"/>
        <v>0</v>
      </c>
      <c r="BE365">
        <f t="shared" si="166"/>
        <v>0</v>
      </c>
      <c r="BF365">
        <f t="shared" si="167"/>
        <v>0</v>
      </c>
      <c r="BG365">
        <f t="shared" si="168"/>
        <v>0</v>
      </c>
      <c r="BH365">
        <f t="shared" si="169"/>
        <v>0</v>
      </c>
    </row>
    <row r="366" spans="1:60" ht="15" customHeight="1">
      <c r="A366" s="93"/>
      <c r="B366" s="4"/>
      <c r="C366" s="132" t="s">
        <v>234</v>
      </c>
      <c r="D366" s="318" t="s">
        <v>397</v>
      </c>
      <c r="E366" s="249"/>
      <c r="F366" s="250"/>
      <c r="G366" s="201"/>
      <c r="H366" s="201"/>
      <c r="I366" s="201"/>
      <c r="J366" s="201"/>
      <c r="K366" s="201"/>
      <c r="L366" s="201"/>
      <c r="M366" s="201"/>
      <c r="N366" s="201"/>
      <c r="O366" s="201"/>
      <c r="P366" s="201"/>
      <c r="Q366" s="201"/>
      <c r="R366" s="201"/>
      <c r="S366" s="201"/>
      <c r="T366" s="201"/>
      <c r="U366" s="201"/>
      <c r="V366" s="201"/>
      <c r="W366" s="201"/>
      <c r="X366" s="201"/>
      <c r="Y366" s="201"/>
      <c r="Z366" s="201"/>
      <c r="AA366" s="201"/>
      <c r="AB366" s="201"/>
      <c r="AC366" s="201"/>
      <c r="AD366" s="201"/>
      <c r="AE366" s="4"/>
      <c r="AG366">
        <f t="shared" si="144"/>
        <v>0</v>
      </c>
      <c r="AH366">
        <f t="shared" si="145"/>
        <v>0</v>
      </c>
      <c r="AK366">
        <f t="shared" si="146"/>
        <v>0</v>
      </c>
      <c r="AL366">
        <f t="shared" si="147"/>
        <v>0</v>
      </c>
      <c r="AM366">
        <f t="shared" si="148"/>
        <v>0</v>
      </c>
      <c r="AN366">
        <f t="shared" si="149"/>
        <v>0</v>
      </c>
      <c r="AO366">
        <f t="shared" si="150"/>
        <v>0</v>
      </c>
      <c r="AP366">
        <f t="shared" si="151"/>
        <v>0</v>
      </c>
      <c r="AQ366">
        <f t="shared" si="152"/>
        <v>0</v>
      </c>
      <c r="AR366">
        <f t="shared" si="153"/>
        <v>0</v>
      </c>
      <c r="AS366">
        <f t="shared" si="154"/>
        <v>0</v>
      </c>
      <c r="AT366">
        <f t="shared" si="155"/>
        <v>0</v>
      </c>
      <c r="AU366">
        <f t="shared" si="156"/>
        <v>0</v>
      </c>
      <c r="AV366">
        <f t="shared" si="157"/>
        <v>0</v>
      </c>
      <c r="AW366">
        <f t="shared" si="158"/>
        <v>0</v>
      </c>
      <c r="AX366">
        <f t="shared" si="159"/>
        <v>0</v>
      </c>
      <c r="AY366">
        <f t="shared" si="160"/>
        <v>0</v>
      </c>
      <c r="AZ366">
        <f t="shared" si="161"/>
        <v>0</v>
      </c>
      <c r="BA366">
        <f t="shared" si="162"/>
        <v>0</v>
      </c>
      <c r="BB366">
        <f t="shared" si="163"/>
        <v>0</v>
      </c>
      <c r="BC366">
        <f t="shared" si="164"/>
        <v>0</v>
      </c>
      <c r="BD366">
        <f t="shared" si="165"/>
        <v>0</v>
      </c>
      <c r="BE366">
        <f t="shared" si="166"/>
        <v>0</v>
      </c>
      <c r="BF366">
        <f t="shared" si="167"/>
        <v>0</v>
      </c>
      <c r="BG366">
        <f t="shared" si="168"/>
        <v>0</v>
      </c>
      <c r="BH366">
        <f t="shared" si="169"/>
        <v>0</v>
      </c>
    </row>
    <row r="367" spans="1:60" ht="15" customHeight="1">
      <c r="A367" s="93"/>
      <c r="B367" s="4"/>
      <c r="C367" s="132" t="s">
        <v>235</v>
      </c>
      <c r="D367" s="318" t="s">
        <v>400</v>
      </c>
      <c r="E367" s="249"/>
      <c r="F367" s="250"/>
      <c r="G367" s="201"/>
      <c r="H367" s="201"/>
      <c r="I367" s="201"/>
      <c r="J367" s="201"/>
      <c r="K367" s="201"/>
      <c r="L367" s="201"/>
      <c r="M367" s="201"/>
      <c r="N367" s="201"/>
      <c r="O367" s="201"/>
      <c r="P367" s="201"/>
      <c r="Q367" s="201"/>
      <c r="R367" s="201"/>
      <c r="S367" s="201"/>
      <c r="T367" s="201"/>
      <c r="U367" s="201"/>
      <c r="V367" s="201"/>
      <c r="W367" s="201"/>
      <c r="X367" s="201"/>
      <c r="Y367" s="201"/>
      <c r="Z367" s="201"/>
      <c r="AA367" s="201"/>
      <c r="AB367" s="201"/>
      <c r="AC367" s="201"/>
      <c r="AD367" s="201"/>
      <c r="AE367" s="4"/>
      <c r="AG367">
        <f t="shared" si="144"/>
        <v>0</v>
      </c>
      <c r="AH367">
        <f t="shared" si="145"/>
        <v>0</v>
      </c>
      <c r="AK367">
        <f t="shared" si="146"/>
        <v>0</v>
      </c>
      <c r="AL367">
        <f t="shared" si="147"/>
        <v>0</v>
      </c>
      <c r="AM367">
        <f t="shared" si="148"/>
        <v>0</v>
      </c>
      <c r="AN367">
        <f t="shared" si="149"/>
        <v>0</v>
      </c>
      <c r="AO367">
        <f t="shared" si="150"/>
        <v>0</v>
      </c>
      <c r="AP367">
        <f t="shared" si="151"/>
        <v>0</v>
      </c>
      <c r="AQ367">
        <f t="shared" si="152"/>
        <v>0</v>
      </c>
      <c r="AR367">
        <f t="shared" si="153"/>
        <v>0</v>
      </c>
      <c r="AS367">
        <f t="shared" si="154"/>
        <v>0</v>
      </c>
      <c r="AT367">
        <f t="shared" si="155"/>
        <v>0</v>
      </c>
      <c r="AU367">
        <f t="shared" si="156"/>
        <v>0</v>
      </c>
      <c r="AV367">
        <f t="shared" si="157"/>
        <v>0</v>
      </c>
      <c r="AW367">
        <f t="shared" si="158"/>
        <v>0</v>
      </c>
      <c r="AX367">
        <f t="shared" si="159"/>
        <v>0</v>
      </c>
      <c r="AY367">
        <f t="shared" si="160"/>
        <v>0</v>
      </c>
      <c r="AZ367">
        <f t="shared" si="161"/>
        <v>0</v>
      </c>
      <c r="BA367">
        <f t="shared" si="162"/>
        <v>0</v>
      </c>
      <c r="BB367">
        <f t="shared" si="163"/>
        <v>0</v>
      </c>
      <c r="BC367">
        <f t="shared" si="164"/>
        <v>0</v>
      </c>
      <c r="BD367">
        <f t="shared" si="165"/>
        <v>0</v>
      </c>
      <c r="BE367">
        <f t="shared" si="166"/>
        <v>0</v>
      </c>
      <c r="BF367">
        <f t="shared" si="167"/>
        <v>0</v>
      </c>
      <c r="BG367">
        <f t="shared" si="168"/>
        <v>0</v>
      </c>
      <c r="BH367">
        <f t="shared" si="169"/>
        <v>0</v>
      </c>
    </row>
    <row r="368" spans="1:60" ht="15" customHeight="1">
      <c r="A368" s="93"/>
      <c r="B368" s="4"/>
      <c r="C368" s="132" t="s">
        <v>236</v>
      </c>
      <c r="D368" s="318" t="s">
        <v>403</v>
      </c>
      <c r="E368" s="249"/>
      <c r="F368" s="250"/>
      <c r="G368" s="201"/>
      <c r="H368" s="201"/>
      <c r="I368" s="201"/>
      <c r="J368" s="201"/>
      <c r="K368" s="201"/>
      <c r="L368" s="201"/>
      <c r="M368" s="201"/>
      <c r="N368" s="201"/>
      <c r="O368" s="201"/>
      <c r="P368" s="201"/>
      <c r="Q368" s="201"/>
      <c r="R368" s="201"/>
      <c r="S368" s="201"/>
      <c r="T368" s="201"/>
      <c r="U368" s="201"/>
      <c r="V368" s="201"/>
      <c r="W368" s="201"/>
      <c r="X368" s="201"/>
      <c r="Y368" s="201"/>
      <c r="Z368" s="201"/>
      <c r="AA368" s="201"/>
      <c r="AB368" s="201"/>
      <c r="AC368" s="201"/>
      <c r="AD368" s="201"/>
      <c r="AE368" s="4"/>
      <c r="AG368">
        <f t="shared" si="144"/>
        <v>0</v>
      </c>
      <c r="AH368">
        <f t="shared" si="145"/>
        <v>0</v>
      </c>
      <c r="AK368">
        <f t="shared" si="146"/>
        <v>0</v>
      </c>
      <c r="AL368">
        <f t="shared" si="147"/>
        <v>0</v>
      </c>
      <c r="AM368">
        <f t="shared" si="148"/>
        <v>0</v>
      </c>
      <c r="AN368">
        <f t="shared" si="149"/>
        <v>0</v>
      </c>
      <c r="AO368">
        <f t="shared" si="150"/>
        <v>0</v>
      </c>
      <c r="AP368">
        <f t="shared" si="151"/>
        <v>0</v>
      </c>
      <c r="AQ368">
        <f t="shared" si="152"/>
        <v>0</v>
      </c>
      <c r="AR368">
        <f t="shared" si="153"/>
        <v>0</v>
      </c>
      <c r="AS368">
        <f t="shared" si="154"/>
        <v>0</v>
      </c>
      <c r="AT368">
        <f t="shared" si="155"/>
        <v>0</v>
      </c>
      <c r="AU368">
        <f t="shared" si="156"/>
        <v>0</v>
      </c>
      <c r="AV368">
        <f t="shared" si="157"/>
        <v>0</v>
      </c>
      <c r="AW368">
        <f t="shared" si="158"/>
        <v>0</v>
      </c>
      <c r="AX368">
        <f t="shared" si="159"/>
        <v>0</v>
      </c>
      <c r="AY368">
        <f t="shared" si="160"/>
        <v>0</v>
      </c>
      <c r="AZ368">
        <f t="shared" si="161"/>
        <v>0</v>
      </c>
      <c r="BA368">
        <f t="shared" si="162"/>
        <v>0</v>
      </c>
      <c r="BB368">
        <f t="shared" si="163"/>
        <v>0</v>
      </c>
      <c r="BC368">
        <f t="shared" si="164"/>
        <v>0</v>
      </c>
      <c r="BD368">
        <f t="shared" si="165"/>
        <v>0</v>
      </c>
      <c r="BE368">
        <f t="shared" si="166"/>
        <v>0</v>
      </c>
      <c r="BF368">
        <f t="shared" si="167"/>
        <v>0</v>
      </c>
      <c r="BG368">
        <f t="shared" si="168"/>
        <v>0</v>
      </c>
      <c r="BH368">
        <f t="shared" si="169"/>
        <v>0</v>
      </c>
    </row>
    <row r="369" spans="1:60" ht="15" customHeight="1">
      <c r="A369" s="93"/>
      <c r="B369" s="4"/>
      <c r="C369" s="132" t="s">
        <v>237</v>
      </c>
      <c r="D369" s="318" t="s">
        <v>406</v>
      </c>
      <c r="E369" s="249"/>
      <c r="F369" s="250"/>
      <c r="G369" s="201"/>
      <c r="H369" s="201"/>
      <c r="I369" s="201"/>
      <c r="J369" s="201"/>
      <c r="K369" s="201"/>
      <c r="L369" s="201"/>
      <c r="M369" s="201"/>
      <c r="N369" s="201"/>
      <c r="O369" s="201"/>
      <c r="P369" s="201"/>
      <c r="Q369" s="201"/>
      <c r="R369" s="201"/>
      <c r="S369" s="201"/>
      <c r="T369" s="201"/>
      <c r="U369" s="201"/>
      <c r="V369" s="201"/>
      <c r="W369" s="201"/>
      <c r="X369" s="201"/>
      <c r="Y369" s="201"/>
      <c r="Z369" s="201"/>
      <c r="AA369" s="201"/>
      <c r="AB369" s="201"/>
      <c r="AC369" s="201"/>
      <c r="AD369" s="201"/>
      <c r="AE369" s="4"/>
      <c r="AG369">
        <f t="shared" si="144"/>
        <v>0</v>
      </c>
      <c r="AH369">
        <f t="shared" si="145"/>
        <v>0</v>
      </c>
      <c r="AK369">
        <f t="shared" si="146"/>
        <v>0</v>
      </c>
      <c r="AL369">
        <f t="shared" si="147"/>
        <v>0</v>
      </c>
      <c r="AM369">
        <f t="shared" si="148"/>
        <v>0</v>
      </c>
      <c r="AN369">
        <f t="shared" si="149"/>
        <v>0</v>
      </c>
      <c r="AO369">
        <f t="shared" si="150"/>
        <v>0</v>
      </c>
      <c r="AP369">
        <f t="shared" si="151"/>
        <v>0</v>
      </c>
      <c r="AQ369">
        <f t="shared" si="152"/>
        <v>0</v>
      </c>
      <c r="AR369">
        <f t="shared" si="153"/>
        <v>0</v>
      </c>
      <c r="AS369">
        <f t="shared" si="154"/>
        <v>0</v>
      </c>
      <c r="AT369">
        <f t="shared" si="155"/>
        <v>0</v>
      </c>
      <c r="AU369">
        <f t="shared" si="156"/>
        <v>0</v>
      </c>
      <c r="AV369">
        <f t="shared" si="157"/>
        <v>0</v>
      </c>
      <c r="AW369">
        <f t="shared" si="158"/>
        <v>0</v>
      </c>
      <c r="AX369">
        <f t="shared" si="159"/>
        <v>0</v>
      </c>
      <c r="AY369">
        <f t="shared" si="160"/>
        <v>0</v>
      </c>
      <c r="AZ369">
        <f t="shared" si="161"/>
        <v>0</v>
      </c>
      <c r="BA369">
        <f t="shared" si="162"/>
        <v>0</v>
      </c>
      <c r="BB369">
        <f t="shared" si="163"/>
        <v>0</v>
      </c>
      <c r="BC369">
        <f t="shared" si="164"/>
        <v>0</v>
      </c>
      <c r="BD369">
        <f t="shared" si="165"/>
        <v>0</v>
      </c>
      <c r="BE369">
        <f t="shared" si="166"/>
        <v>0</v>
      </c>
      <c r="BF369">
        <f t="shared" si="167"/>
        <v>0</v>
      </c>
      <c r="BG369">
        <f t="shared" si="168"/>
        <v>0</v>
      </c>
      <c r="BH369">
        <f t="shared" si="169"/>
        <v>0</v>
      </c>
    </row>
    <row r="370" spans="1:60" ht="15" customHeight="1">
      <c r="A370" s="93"/>
      <c r="B370" s="4"/>
      <c r="C370" s="132" t="s">
        <v>238</v>
      </c>
      <c r="D370" s="318" t="s">
        <v>409</v>
      </c>
      <c r="E370" s="249"/>
      <c r="F370" s="250"/>
      <c r="G370" s="201"/>
      <c r="H370" s="201"/>
      <c r="I370" s="201"/>
      <c r="J370" s="201"/>
      <c r="K370" s="201"/>
      <c r="L370" s="201"/>
      <c r="M370" s="201"/>
      <c r="N370" s="201"/>
      <c r="O370" s="201"/>
      <c r="P370" s="201"/>
      <c r="Q370" s="201"/>
      <c r="R370" s="201"/>
      <c r="S370" s="201"/>
      <c r="T370" s="201"/>
      <c r="U370" s="201"/>
      <c r="V370" s="201"/>
      <c r="W370" s="201"/>
      <c r="X370" s="201"/>
      <c r="Y370" s="201"/>
      <c r="Z370" s="201"/>
      <c r="AA370" s="201"/>
      <c r="AB370" s="201"/>
      <c r="AC370" s="201"/>
      <c r="AD370" s="201"/>
      <c r="AE370" s="4"/>
      <c r="AG370">
        <f t="shared" si="144"/>
        <v>0</v>
      </c>
      <c r="AH370">
        <f t="shared" si="145"/>
        <v>0</v>
      </c>
      <c r="AK370">
        <f t="shared" si="146"/>
        <v>0</v>
      </c>
      <c r="AL370">
        <f t="shared" si="147"/>
        <v>0</v>
      </c>
      <c r="AM370">
        <f t="shared" si="148"/>
        <v>0</v>
      </c>
      <c r="AN370">
        <f t="shared" si="149"/>
        <v>0</v>
      </c>
      <c r="AO370">
        <f t="shared" si="150"/>
        <v>0</v>
      </c>
      <c r="AP370">
        <f t="shared" si="151"/>
        <v>0</v>
      </c>
      <c r="AQ370">
        <f t="shared" si="152"/>
        <v>0</v>
      </c>
      <c r="AR370">
        <f t="shared" si="153"/>
        <v>0</v>
      </c>
      <c r="AS370">
        <f t="shared" si="154"/>
        <v>0</v>
      </c>
      <c r="AT370">
        <f t="shared" si="155"/>
        <v>0</v>
      </c>
      <c r="AU370">
        <f t="shared" si="156"/>
        <v>0</v>
      </c>
      <c r="AV370">
        <f t="shared" si="157"/>
        <v>0</v>
      </c>
      <c r="AW370">
        <f t="shared" si="158"/>
        <v>0</v>
      </c>
      <c r="AX370">
        <f t="shared" si="159"/>
        <v>0</v>
      </c>
      <c r="AY370">
        <f t="shared" si="160"/>
        <v>0</v>
      </c>
      <c r="AZ370">
        <f t="shared" si="161"/>
        <v>0</v>
      </c>
      <c r="BA370">
        <f t="shared" si="162"/>
        <v>0</v>
      </c>
      <c r="BB370">
        <f t="shared" si="163"/>
        <v>0</v>
      </c>
      <c r="BC370">
        <f t="shared" si="164"/>
        <v>0</v>
      </c>
      <c r="BD370">
        <f t="shared" si="165"/>
        <v>0</v>
      </c>
      <c r="BE370">
        <f t="shared" si="166"/>
        <v>0</v>
      </c>
      <c r="BF370">
        <f t="shared" si="167"/>
        <v>0</v>
      </c>
      <c r="BG370">
        <f t="shared" si="168"/>
        <v>0</v>
      </c>
      <c r="BH370">
        <f t="shared" si="169"/>
        <v>0</v>
      </c>
    </row>
    <row r="371" spans="1:60" ht="15" customHeight="1">
      <c r="A371" s="93"/>
      <c r="B371" s="4"/>
      <c r="C371" s="132" t="s">
        <v>239</v>
      </c>
      <c r="D371" s="318" t="s">
        <v>411</v>
      </c>
      <c r="E371" s="249"/>
      <c r="F371" s="250"/>
      <c r="G371" s="201"/>
      <c r="H371" s="201"/>
      <c r="I371" s="201"/>
      <c r="J371" s="201"/>
      <c r="K371" s="201"/>
      <c r="L371" s="201"/>
      <c r="M371" s="201"/>
      <c r="N371" s="201"/>
      <c r="O371" s="201"/>
      <c r="P371" s="201"/>
      <c r="Q371" s="201"/>
      <c r="R371" s="201"/>
      <c r="S371" s="201"/>
      <c r="T371" s="201"/>
      <c r="U371" s="201"/>
      <c r="V371" s="201"/>
      <c r="W371" s="201"/>
      <c r="X371" s="201"/>
      <c r="Y371" s="201"/>
      <c r="Z371" s="201"/>
      <c r="AA371" s="201"/>
      <c r="AB371" s="201"/>
      <c r="AC371" s="201"/>
      <c r="AD371" s="201"/>
      <c r="AE371" s="4"/>
      <c r="AG371">
        <f t="shared" si="144"/>
        <v>0</v>
      </c>
      <c r="AH371">
        <f t="shared" si="145"/>
        <v>0</v>
      </c>
      <c r="AK371">
        <f t="shared" si="146"/>
        <v>0</v>
      </c>
      <c r="AL371">
        <f t="shared" si="147"/>
        <v>0</v>
      </c>
      <c r="AM371">
        <f t="shared" si="148"/>
        <v>0</v>
      </c>
      <c r="AN371">
        <f t="shared" si="149"/>
        <v>0</v>
      </c>
      <c r="AO371">
        <f t="shared" si="150"/>
        <v>0</v>
      </c>
      <c r="AP371">
        <f t="shared" si="151"/>
        <v>0</v>
      </c>
      <c r="AQ371">
        <f t="shared" si="152"/>
        <v>0</v>
      </c>
      <c r="AR371">
        <f t="shared" si="153"/>
        <v>0</v>
      </c>
      <c r="AS371">
        <f t="shared" si="154"/>
        <v>0</v>
      </c>
      <c r="AT371">
        <f t="shared" si="155"/>
        <v>0</v>
      </c>
      <c r="AU371">
        <f t="shared" si="156"/>
        <v>0</v>
      </c>
      <c r="AV371">
        <f t="shared" si="157"/>
        <v>0</v>
      </c>
      <c r="AW371">
        <f t="shared" si="158"/>
        <v>0</v>
      </c>
      <c r="AX371">
        <f t="shared" si="159"/>
        <v>0</v>
      </c>
      <c r="AY371">
        <f t="shared" si="160"/>
        <v>0</v>
      </c>
      <c r="AZ371">
        <f t="shared" si="161"/>
        <v>0</v>
      </c>
      <c r="BA371">
        <f t="shared" si="162"/>
        <v>0</v>
      </c>
      <c r="BB371">
        <f t="shared" si="163"/>
        <v>0</v>
      </c>
      <c r="BC371">
        <f t="shared" si="164"/>
        <v>0</v>
      </c>
      <c r="BD371">
        <f t="shared" si="165"/>
        <v>0</v>
      </c>
      <c r="BE371">
        <f t="shared" si="166"/>
        <v>0</v>
      </c>
      <c r="BF371">
        <f t="shared" si="167"/>
        <v>0</v>
      </c>
      <c r="BG371">
        <f t="shared" si="168"/>
        <v>0</v>
      </c>
      <c r="BH371">
        <f t="shared" si="169"/>
        <v>0</v>
      </c>
    </row>
    <row r="372" spans="1:60" ht="24" customHeight="1">
      <c r="A372" s="93"/>
      <c r="B372" s="4"/>
      <c r="C372" s="132" t="s">
        <v>240</v>
      </c>
      <c r="D372" s="318" t="s">
        <v>413</v>
      </c>
      <c r="E372" s="249"/>
      <c r="F372" s="250"/>
      <c r="G372" s="201"/>
      <c r="H372" s="201"/>
      <c r="I372" s="201"/>
      <c r="J372" s="201"/>
      <c r="K372" s="201"/>
      <c r="L372" s="201"/>
      <c r="M372" s="201"/>
      <c r="N372" s="201"/>
      <c r="O372" s="201"/>
      <c r="P372" s="201"/>
      <c r="Q372" s="201"/>
      <c r="R372" s="201"/>
      <c r="S372" s="201"/>
      <c r="T372" s="201"/>
      <c r="U372" s="201"/>
      <c r="V372" s="201"/>
      <c r="W372" s="201"/>
      <c r="X372" s="201"/>
      <c r="Y372" s="201"/>
      <c r="Z372" s="201"/>
      <c r="AA372" s="201"/>
      <c r="AB372" s="201"/>
      <c r="AC372" s="201"/>
      <c r="AD372" s="201"/>
      <c r="AE372" s="4"/>
      <c r="AG372">
        <f t="shared" si="144"/>
        <v>0</v>
      </c>
      <c r="AH372">
        <f t="shared" si="145"/>
        <v>0</v>
      </c>
      <c r="AK372">
        <f t="shared" si="146"/>
        <v>0</v>
      </c>
      <c r="AL372">
        <f t="shared" si="147"/>
        <v>0</v>
      </c>
      <c r="AM372">
        <f t="shared" si="148"/>
        <v>0</v>
      </c>
      <c r="AN372">
        <f t="shared" si="149"/>
        <v>0</v>
      </c>
      <c r="AO372">
        <f t="shared" si="150"/>
        <v>0</v>
      </c>
      <c r="AP372">
        <f t="shared" si="151"/>
        <v>0</v>
      </c>
      <c r="AQ372">
        <f t="shared" si="152"/>
        <v>0</v>
      </c>
      <c r="AR372">
        <f t="shared" si="153"/>
        <v>0</v>
      </c>
      <c r="AS372">
        <f t="shared" si="154"/>
        <v>0</v>
      </c>
      <c r="AT372">
        <f t="shared" si="155"/>
        <v>0</v>
      </c>
      <c r="AU372">
        <f t="shared" si="156"/>
        <v>0</v>
      </c>
      <c r="AV372">
        <f t="shared" si="157"/>
        <v>0</v>
      </c>
      <c r="AW372">
        <f t="shared" si="158"/>
        <v>0</v>
      </c>
      <c r="AX372">
        <f t="shared" si="159"/>
        <v>0</v>
      </c>
      <c r="AY372">
        <f t="shared" si="160"/>
        <v>0</v>
      </c>
      <c r="AZ372">
        <f t="shared" si="161"/>
        <v>0</v>
      </c>
      <c r="BA372">
        <f t="shared" si="162"/>
        <v>0</v>
      </c>
      <c r="BB372">
        <f t="shared" si="163"/>
        <v>0</v>
      </c>
      <c r="BC372">
        <f t="shared" si="164"/>
        <v>0</v>
      </c>
      <c r="BD372">
        <f t="shared" si="165"/>
        <v>0</v>
      </c>
      <c r="BE372">
        <f t="shared" si="166"/>
        <v>0</v>
      </c>
      <c r="BF372">
        <f t="shared" si="167"/>
        <v>0</v>
      </c>
      <c r="BG372">
        <f t="shared" si="168"/>
        <v>0</v>
      </c>
      <c r="BH372">
        <f t="shared" si="169"/>
        <v>0</v>
      </c>
    </row>
    <row r="373" spans="1:60" ht="36" customHeight="1">
      <c r="A373" s="93"/>
      <c r="B373" s="4"/>
      <c r="C373" s="132" t="s">
        <v>241</v>
      </c>
      <c r="D373" s="318" t="s">
        <v>416</v>
      </c>
      <c r="E373" s="249"/>
      <c r="F373" s="250"/>
      <c r="G373" s="201"/>
      <c r="H373" s="201"/>
      <c r="I373" s="201"/>
      <c r="J373" s="201"/>
      <c r="K373" s="201"/>
      <c r="L373" s="201"/>
      <c r="M373" s="201"/>
      <c r="N373" s="201"/>
      <c r="O373" s="201"/>
      <c r="P373" s="201"/>
      <c r="Q373" s="201"/>
      <c r="R373" s="201"/>
      <c r="S373" s="201"/>
      <c r="T373" s="201"/>
      <c r="U373" s="201"/>
      <c r="V373" s="201"/>
      <c r="W373" s="201"/>
      <c r="X373" s="201"/>
      <c r="Y373" s="201"/>
      <c r="Z373" s="201"/>
      <c r="AA373" s="201"/>
      <c r="AB373" s="201"/>
      <c r="AC373" s="201"/>
      <c r="AD373" s="201"/>
      <c r="AE373" s="4"/>
      <c r="AG373">
        <f t="shared" si="144"/>
        <v>0</v>
      </c>
      <c r="AH373">
        <f t="shared" si="145"/>
        <v>0</v>
      </c>
      <c r="AK373">
        <f t="shared" si="146"/>
        <v>0</v>
      </c>
      <c r="AL373">
        <f t="shared" si="147"/>
        <v>0</v>
      </c>
      <c r="AM373">
        <f t="shared" si="148"/>
        <v>0</v>
      </c>
      <c r="AN373">
        <f t="shared" si="149"/>
        <v>0</v>
      </c>
      <c r="AO373">
        <f t="shared" si="150"/>
        <v>0</v>
      </c>
      <c r="AP373">
        <f t="shared" si="151"/>
        <v>0</v>
      </c>
      <c r="AQ373">
        <f t="shared" si="152"/>
        <v>0</v>
      </c>
      <c r="AR373">
        <f t="shared" si="153"/>
        <v>0</v>
      </c>
      <c r="AS373">
        <f t="shared" si="154"/>
        <v>0</v>
      </c>
      <c r="AT373">
        <f t="shared" si="155"/>
        <v>0</v>
      </c>
      <c r="AU373">
        <f t="shared" si="156"/>
        <v>0</v>
      </c>
      <c r="AV373">
        <f t="shared" si="157"/>
        <v>0</v>
      </c>
      <c r="AW373">
        <f t="shared" si="158"/>
        <v>0</v>
      </c>
      <c r="AX373">
        <f t="shared" si="159"/>
        <v>0</v>
      </c>
      <c r="AY373">
        <f t="shared" si="160"/>
        <v>0</v>
      </c>
      <c r="AZ373">
        <f t="shared" si="161"/>
        <v>0</v>
      </c>
      <c r="BA373">
        <f t="shared" si="162"/>
        <v>0</v>
      </c>
      <c r="BB373">
        <f t="shared" si="163"/>
        <v>0</v>
      </c>
      <c r="BC373">
        <f t="shared" si="164"/>
        <v>0</v>
      </c>
      <c r="BD373">
        <f t="shared" si="165"/>
        <v>0</v>
      </c>
      <c r="BE373">
        <f t="shared" si="166"/>
        <v>0</v>
      </c>
      <c r="BF373">
        <f t="shared" si="167"/>
        <v>0</v>
      </c>
      <c r="BG373">
        <f t="shared" si="168"/>
        <v>0</v>
      </c>
      <c r="BH373">
        <f t="shared" si="169"/>
        <v>0</v>
      </c>
    </row>
    <row r="374" spans="1:60" ht="15" customHeight="1">
      <c r="A374" s="93"/>
      <c r="B374" s="4"/>
      <c r="C374" s="133" t="s">
        <v>242</v>
      </c>
      <c r="D374" s="318" t="s">
        <v>365</v>
      </c>
      <c r="E374" s="249"/>
      <c r="F374" s="250"/>
      <c r="G374" s="201"/>
      <c r="H374" s="201"/>
      <c r="I374" s="201"/>
      <c r="J374" s="201"/>
      <c r="K374" s="201"/>
      <c r="L374" s="201"/>
      <c r="M374" s="201"/>
      <c r="N374" s="201"/>
      <c r="O374" s="201"/>
      <c r="P374" s="201"/>
      <c r="Q374" s="201"/>
      <c r="R374" s="201"/>
      <c r="S374" s="201"/>
      <c r="T374" s="201"/>
      <c r="U374" s="201"/>
      <c r="V374" s="201"/>
      <c r="W374" s="201"/>
      <c r="X374" s="201"/>
      <c r="Y374" s="201"/>
      <c r="Z374" s="201"/>
      <c r="AA374" s="201"/>
      <c r="AB374" s="201"/>
      <c r="AC374" s="201"/>
      <c r="AD374" s="201"/>
      <c r="AE374" s="4"/>
      <c r="AG374">
        <f t="shared" si="144"/>
        <v>0</v>
      </c>
      <c r="AH374">
        <f t="shared" si="145"/>
        <v>0</v>
      </c>
      <c r="AK374">
        <f t="shared" si="146"/>
        <v>0</v>
      </c>
      <c r="AL374">
        <f t="shared" si="147"/>
        <v>0</v>
      </c>
      <c r="AM374">
        <f t="shared" si="148"/>
        <v>0</v>
      </c>
      <c r="AN374">
        <f t="shared" si="149"/>
        <v>0</v>
      </c>
      <c r="AO374">
        <f t="shared" si="150"/>
        <v>0</v>
      </c>
      <c r="AP374">
        <f t="shared" si="151"/>
        <v>0</v>
      </c>
      <c r="AQ374">
        <f t="shared" si="152"/>
        <v>0</v>
      </c>
      <c r="AR374">
        <f t="shared" si="153"/>
        <v>0</v>
      </c>
      <c r="AS374">
        <f t="shared" si="154"/>
        <v>0</v>
      </c>
      <c r="AT374">
        <f t="shared" si="155"/>
        <v>0</v>
      </c>
      <c r="AU374">
        <f t="shared" si="156"/>
        <v>0</v>
      </c>
      <c r="AV374">
        <f t="shared" si="157"/>
        <v>0</v>
      </c>
      <c r="AW374">
        <f t="shared" si="158"/>
        <v>0</v>
      </c>
      <c r="AX374">
        <f t="shared" si="159"/>
        <v>0</v>
      </c>
      <c r="AY374">
        <f t="shared" si="160"/>
        <v>0</v>
      </c>
      <c r="AZ374">
        <f t="shared" si="161"/>
        <v>0</v>
      </c>
      <c r="BA374">
        <f t="shared" si="162"/>
        <v>0</v>
      </c>
      <c r="BB374">
        <f t="shared" si="163"/>
        <v>0</v>
      </c>
      <c r="BC374">
        <f t="shared" si="164"/>
        <v>0</v>
      </c>
      <c r="BD374">
        <f t="shared" si="165"/>
        <v>0</v>
      </c>
      <c r="BE374">
        <f t="shared" si="166"/>
        <v>0</v>
      </c>
      <c r="BF374">
        <f t="shared" si="167"/>
        <v>0</v>
      </c>
      <c r="BG374">
        <f t="shared" si="168"/>
        <v>0</v>
      </c>
      <c r="BH374">
        <f t="shared" si="169"/>
        <v>0</v>
      </c>
    </row>
    <row r="375" spans="1:60" ht="24" customHeight="1">
      <c r="A375" s="93"/>
      <c r="B375" s="4"/>
      <c r="C375" s="110" t="s">
        <v>243</v>
      </c>
      <c r="D375" s="318" t="s">
        <v>357</v>
      </c>
      <c r="E375" s="249"/>
      <c r="F375" s="250"/>
      <c r="G375" s="201"/>
      <c r="H375" s="201"/>
      <c r="I375" s="201"/>
      <c r="J375" s="201"/>
      <c r="K375" s="201"/>
      <c r="L375" s="201"/>
      <c r="M375" s="201"/>
      <c r="N375" s="201"/>
      <c r="O375" s="201"/>
      <c r="P375" s="201"/>
      <c r="Q375" s="201"/>
      <c r="R375" s="201"/>
      <c r="S375" s="201"/>
      <c r="T375" s="201"/>
      <c r="U375" s="201"/>
      <c r="V375" s="201"/>
      <c r="W375" s="201"/>
      <c r="X375" s="201"/>
      <c r="Y375" s="201"/>
      <c r="Z375" s="201"/>
      <c r="AA375" s="201"/>
      <c r="AB375" s="201"/>
      <c r="AC375" s="201"/>
      <c r="AD375" s="201"/>
      <c r="AE375" s="4"/>
      <c r="AG375">
        <f t="shared" si="144"/>
        <v>0</v>
      </c>
      <c r="AH375">
        <f t="shared" si="145"/>
        <v>0</v>
      </c>
      <c r="AK375">
        <f t="shared" si="146"/>
        <v>0</v>
      </c>
      <c r="AL375">
        <f t="shared" si="147"/>
        <v>0</v>
      </c>
      <c r="AM375">
        <f t="shared" si="148"/>
        <v>0</v>
      </c>
      <c r="AN375">
        <f t="shared" si="149"/>
        <v>0</v>
      </c>
      <c r="AO375">
        <f t="shared" si="150"/>
        <v>0</v>
      </c>
      <c r="AP375">
        <f t="shared" si="151"/>
        <v>0</v>
      </c>
      <c r="AQ375">
        <f t="shared" si="152"/>
        <v>0</v>
      </c>
      <c r="AR375">
        <f t="shared" si="153"/>
        <v>0</v>
      </c>
      <c r="AS375">
        <f t="shared" si="154"/>
        <v>0</v>
      </c>
      <c r="AT375">
        <f t="shared" si="155"/>
        <v>0</v>
      </c>
      <c r="AU375">
        <f t="shared" si="156"/>
        <v>0</v>
      </c>
      <c r="AV375">
        <f t="shared" si="157"/>
        <v>0</v>
      </c>
      <c r="AW375">
        <f t="shared" si="158"/>
        <v>0</v>
      </c>
      <c r="AX375">
        <f t="shared" si="159"/>
        <v>0</v>
      </c>
      <c r="AY375">
        <f t="shared" si="160"/>
        <v>0</v>
      </c>
      <c r="AZ375">
        <f t="shared" si="161"/>
        <v>0</v>
      </c>
      <c r="BA375">
        <f t="shared" si="162"/>
        <v>0</v>
      </c>
      <c r="BB375">
        <f t="shared" si="163"/>
        <v>0</v>
      </c>
      <c r="BC375">
        <f t="shared" si="164"/>
        <v>0</v>
      </c>
      <c r="BD375">
        <f t="shared" si="165"/>
        <v>0</v>
      </c>
      <c r="BE375">
        <f t="shared" si="166"/>
        <v>0</v>
      </c>
      <c r="BF375">
        <f t="shared" si="167"/>
        <v>0</v>
      </c>
      <c r="BG375">
        <f t="shared" si="168"/>
        <v>0</v>
      </c>
      <c r="BH375">
        <f t="shared" si="169"/>
        <v>0</v>
      </c>
    </row>
    <row r="376" spans="1:60" ht="15" customHeight="1">
      <c r="A376" s="93"/>
      <c r="B376" s="4"/>
      <c r="C376" s="134"/>
      <c r="D376" s="28"/>
      <c r="E376" s="28"/>
      <c r="F376" s="122" t="s">
        <v>456</v>
      </c>
      <c r="G376" s="126">
        <f t="shared" ref="G376:AD376" si="170">IF(AND(SUM(G349:G375)=0,COUNTIF(G349:G375,"NS")&gt;0),"NS",IF(AND(SUM(G349:G375)=0,COUNTIF(G349:G375,0)&gt;0),0,IF(AND(SUM(G349:G375)=0,COUNTIF(G349:G375,"NA")&gt;0),"NA",SUM(G349:G375))))</f>
        <v>0</v>
      </c>
      <c r="H376" s="126">
        <f t="shared" si="170"/>
        <v>0</v>
      </c>
      <c r="I376" s="126">
        <f t="shared" si="170"/>
        <v>0</v>
      </c>
      <c r="J376" s="126">
        <f t="shared" si="170"/>
        <v>0</v>
      </c>
      <c r="K376" s="126">
        <f t="shared" si="170"/>
        <v>0</v>
      </c>
      <c r="L376" s="126">
        <f t="shared" si="170"/>
        <v>0</v>
      </c>
      <c r="M376" s="126">
        <f t="shared" si="170"/>
        <v>0</v>
      </c>
      <c r="N376" s="126">
        <f t="shared" si="170"/>
        <v>0</v>
      </c>
      <c r="O376" s="126">
        <f t="shared" si="170"/>
        <v>0</v>
      </c>
      <c r="P376" s="126">
        <f t="shared" si="170"/>
        <v>0</v>
      </c>
      <c r="Q376" s="126">
        <f t="shared" si="170"/>
        <v>0</v>
      </c>
      <c r="R376" s="126">
        <f t="shared" si="170"/>
        <v>0</v>
      </c>
      <c r="S376" s="126">
        <f t="shared" si="170"/>
        <v>0</v>
      </c>
      <c r="T376" s="126">
        <f t="shared" si="170"/>
        <v>0</v>
      </c>
      <c r="U376" s="126">
        <f t="shared" si="170"/>
        <v>0</v>
      </c>
      <c r="V376" s="126">
        <f t="shared" si="170"/>
        <v>0</v>
      </c>
      <c r="W376" s="126">
        <f t="shared" si="170"/>
        <v>0</v>
      </c>
      <c r="X376" s="126">
        <f t="shared" si="170"/>
        <v>0</v>
      </c>
      <c r="Y376" s="126">
        <f t="shared" si="170"/>
        <v>0</v>
      </c>
      <c r="Z376" s="126">
        <f t="shared" si="170"/>
        <v>0</v>
      </c>
      <c r="AA376" s="126">
        <f t="shared" si="170"/>
        <v>0</v>
      </c>
      <c r="AB376" s="126">
        <f t="shared" si="170"/>
        <v>0</v>
      </c>
      <c r="AC376" s="126">
        <f t="shared" si="170"/>
        <v>0</v>
      </c>
      <c r="AD376" s="126">
        <f t="shared" si="170"/>
        <v>0</v>
      </c>
      <c r="AE376" s="4"/>
      <c r="AG376">
        <f>SUM(AG349:AG375)</f>
        <v>0</v>
      </c>
      <c r="AH376" s="198">
        <f>SUM(AH349:AH375)</f>
        <v>0</v>
      </c>
      <c r="AK376">
        <f>SUM(AK349:AK375)</f>
        <v>0</v>
      </c>
      <c r="AM376">
        <f>SUM(AM349:AM375)</f>
        <v>0</v>
      </c>
      <c r="AN376">
        <f>SUM(AN349:AN375)</f>
        <v>0</v>
      </c>
      <c r="AP376">
        <f>SUM(AP349:AP375)</f>
        <v>0</v>
      </c>
      <c r="AQ376">
        <f>SUM(AQ349:AQ375)</f>
        <v>0</v>
      </c>
      <c r="AS376">
        <f>SUM(AS349:AS375)</f>
        <v>0</v>
      </c>
      <c r="AT376">
        <f>SUM(AT349:AT375)</f>
        <v>0</v>
      </c>
      <c r="AV376">
        <f>SUM(AV349:AV375)</f>
        <v>0</v>
      </c>
      <c r="AW376">
        <f>SUM(AW349:AW375)</f>
        <v>0</v>
      </c>
      <c r="AY376">
        <f>SUM(AY349:AY375)</f>
        <v>0</v>
      </c>
      <c r="AZ376">
        <f>SUM(AZ349:AZ375)</f>
        <v>0</v>
      </c>
      <c r="BB376">
        <f>SUM(BB349:BB375)</f>
        <v>0</v>
      </c>
      <c r="BC376">
        <f>SUM(BC349:BC375)</f>
        <v>0</v>
      </c>
      <c r="BE376">
        <f>SUM(BE349:BE375)</f>
        <v>0</v>
      </c>
      <c r="BF376">
        <f>SUM(BF349:BF375)</f>
        <v>0</v>
      </c>
      <c r="BH376">
        <f>SUM(BH349:BH375)</f>
        <v>0</v>
      </c>
    </row>
    <row r="377" spans="1:60" ht="1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K377" t="s">
        <v>494</v>
      </c>
      <c r="AL377">
        <f>SUM(AM376,AP376,AS376,AV376,AY376,BB376,BE376,BH376)</f>
        <v>0</v>
      </c>
      <c r="AM377" t="s">
        <v>495</v>
      </c>
      <c r="AN377">
        <f>SUM(AK376,AN376,AQ376,AT376,AW376,AZ376,BC376,BF376)</f>
        <v>0</v>
      </c>
    </row>
    <row r="378" spans="1:60" ht="24" customHeight="1">
      <c r="A378" s="93"/>
      <c r="B378" s="4"/>
      <c r="C378" s="333" t="s">
        <v>310</v>
      </c>
      <c r="D378" s="231"/>
      <c r="E378" s="231"/>
      <c r="F378" s="231"/>
      <c r="G378" s="231"/>
      <c r="H378" s="231"/>
      <c r="I378" s="231"/>
      <c r="J378" s="231"/>
      <c r="K378" s="231"/>
      <c r="L378" s="231"/>
      <c r="M378" s="231"/>
      <c r="N378" s="231"/>
      <c r="O378" s="231"/>
      <c r="P378" s="231"/>
      <c r="Q378" s="231"/>
      <c r="R378" s="231"/>
      <c r="S378" s="231"/>
      <c r="T378" s="231"/>
      <c r="U378" s="231"/>
      <c r="V378" s="231"/>
      <c r="W378" s="231"/>
      <c r="X378" s="231"/>
      <c r="Y378" s="231"/>
      <c r="Z378" s="231"/>
      <c r="AA378" s="231"/>
      <c r="AB378" s="231"/>
      <c r="AC378" s="231"/>
      <c r="AD378" s="231"/>
      <c r="AE378" s="4"/>
      <c r="AK378" t="s">
        <v>497</v>
      </c>
      <c r="AL378" s="198">
        <f>IF(AN377&gt;0,IF(SUM(G376)&gt;=SUM(J376,M376,P376,S376,V376,Y376,AB376),0,1),IF(SUM(G376)&lt;&gt;SUM(J376,M376,P376,S376,V376,Y376,AB376),1,0))</f>
        <v>0</v>
      </c>
      <c r="AM378" t="s">
        <v>498</v>
      </c>
      <c r="AN378" s="198">
        <f>IF(AN377&gt;0,IF(SUM(H376)&gt;=SUM(K376,N376,Q376,T376,W376,Z376,AC376),0,1),IF(SUM(H376)&lt;&gt;SUM(K376,N376,Q376,T376,W376,Z376,AC376),1,0))</f>
        <v>0</v>
      </c>
      <c r="AO378" t="s">
        <v>499</v>
      </c>
      <c r="AP378" s="198">
        <f>IF(AN377&gt;0,IF(SUM(I376)&gt;=SUM(L376,O376,R376,U376,X376,AA376,AD376),0,1),IF(SUM(I376)&lt;&gt;SUM(L376,O376,R376,U376,X376,AA376,AD376),1,0))</f>
        <v>0</v>
      </c>
    </row>
    <row r="379" spans="1:60" ht="60" customHeight="1">
      <c r="A379" s="93"/>
      <c r="B379" s="4"/>
      <c r="C379" s="323"/>
      <c r="D379" s="249"/>
      <c r="E379" s="249"/>
      <c r="F379" s="249"/>
      <c r="G379" s="249"/>
      <c r="H379" s="249"/>
      <c r="I379" s="249"/>
      <c r="J379" s="249"/>
      <c r="K379" s="249"/>
      <c r="L379" s="249"/>
      <c r="M379" s="249"/>
      <c r="N379" s="249"/>
      <c r="O379" s="249"/>
      <c r="P379" s="249"/>
      <c r="Q379" s="249"/>
      <c r="R379" s="249"/>
      <c r="S379" s="249"/>
      <c r="T379" s="249"/>
      <c r="U379" s="249"/>
      <c r="V379" s="249"/>
      <c r="W379" s="249"/>
      <c r="X379" s="249"/>
      <c r="Y379" s="249"/>
      <c r="Z379" s="249"/>
      <c r="AA379" s="249"/>
      <c r="AB379" s="249"/>
      <c r="AC379" s="249"/>
      <c r="AD379" s="250"/>
      <c r="AE379" s="4"/>
    </row>
    <row r="380" spans="1:60" ht="15" customHeight="1">
      <c r="A380" s="1"/>
      <c r="B380" s="199" t="str">
        <f>IF(AG376&gt;0,"Favor de ingresar toda la información requerida en la pregunta.","")</f>
        <v/>
      </c>
      <c r="C380" s="199"/>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row>
    <row r="381" spans="1:60" ht="15" customHeight="1">
      <c r="A381" s="1"/>
      <c r="B381" s="199" t="str">
        <f>IF(AND(AH376&lt;&gt;0,C379=""),"Alerta: Debido a que cuenta con registros NS, debe proporcionar una justificación en el area de comentarios al final de la pregunta.","")</f>
        <v/>
      </c>
      <c r="C381" s="199"/>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row>
    <row r="382" spans="1:60" ht="15" customHeight="1">
      <c r="A382" s="1"/>
      <c r="B382" s="199" t="str">
        <f>IF(OR(AL378&gt;=1,AN378&gt;=1,AP378&gt;=1,AL377&gt;=1),"Favor de revisar la sumatoria y consistencia de totales y/o subtotales por filas (numéricos y NS).","")</f>
        <v/>
      </c>
      <c r="C382" s="199"/>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row>
    <row r="383" spans="1:60" ht="15" customHeight="1">
      <c r="A383" s="1"/>
      <c r="B383" s="199"/>
      <c r="C383" s="199"/>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row>
    <row r="384" spans="1:60" ht="15" customHeight="1">
      <c r="A384" s="1"/>
      <c r="B384" s="199"/>
      <c r="C384" s="199"/>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row>
    <row r="385" spans="1:60" ht="15" customHeight="1">
      <c r="A385" s="1"/>
      <c r="B385" s="199"/>
      <c r="C385" s="199"/>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row>
    <row r="386" spans="1:60" ht="24" customHeight="1">
      <c r="A386" s="105" t="s">
        <v>548</v>
      </c>
      <c r="B386" s="326" t="s">
        <v>549</v>
      </c>
      <c r="C386" s="231"/>
      <c r="D386" s="231"/>
      <c r="E386" s="231"/>
      <c r="F386" s="231"/>
      <c r="G386" s="231"/>
      <c r="H386" s="231"/>
      <c r="I386" s="231"/>
      <c r="J386" s="231"/>
      <c r="K386" s="231"/>
      <c r="L386" s="231"/>
      <c r="M386" s="231"/>
      <c r="N386" s="231"/>
      <c r="O386" s="231"/>
      <c r="P386" s="231"/>
      <c r="Q386" s="231"/>
      <c r="R386" s="231"/>
      <c r="S386" s="231"/>
      <c r="T386" s="231"/>
      <c r="U386" s="231"/>
      <c r="V386" s="231"/>
      <c r="W386" s="231"/>
      <c r="X386" s="231"/>
      <c r="Y386" s="231"/>
      <c r="Z386" s="231"/>
      <c r="AA386" s="231"/>
      <c r="AB386" s="231"/>
      <c r="AC386" s="231"/>
      <c r="AD386" s="231"/>
      <c r="AE386" s="4"/>
    </row>
    <row r="387" spans="1:60" ht="36" customHeight="1">
      <c r="A387" s="105"/>
      <c r="B387" s="120"/>
      <c r="C387" s="319" t="s">
        <v>550</v>
      </c>
      <c r="D387" s="231"/>
      <c r="E387" s="231"/>
      <c r="F387" s="231"/>
      <c r="G387" s="231"/>
      <c r="H387" s="231"/>
      <c r="I387" s="231"/>
      <c r="J387" s="231"/>
      <c r="K387" s="231"/>
      <c r="L387" s="231"/>
      <c r="M387" s="231"/>
      <c r="N387" s="231"/>
      <c r="O387" s="231"/>
      <c r="P387" s="231"/>
      <c r="Q387" s="231"/>
      <c r="R387" s="231"/>
      <c r="S387" s="231"/>
      <c r="T387" s="231"/>
      <c r="U387" s="231"/>
      <c r="V387" s="231"/>
      <c r="W387" s="231"/>
      <c r="X387" s="231"/>
      <c r="Y387" s="231"/>
      <c r="Z387" s="231"/>
      <c r="AA387" s="231"/>
      <c r="AB387" s="231"/>
      <c r="AC387" s="231"/>
      <c r="AD387" s="231"/>
      <c r="AE387" s="4"/>
    </row>
    <row r="388" spans="1:60" ht="24" customHeight="1">
      <c r="A388" s="105"/>
      <c r="B388" s="120"/>
      <c r="C388" s="319" t="s">
        <v>551</v>
      </c>
      <c r="D388" s="231"/>
      <c r="E388" s="231"/>
      <c r="F388" s="231"/>
      <c r="G388" s="231"/>
      <c r="H388" s="231"/>
      <c r="I388" s="231"/>
      <c r="J388" s="231"/>
      <c r="K388" s="231"/>
      <c r="L388" s="231"/>
      <c r="M388" s="231"/>
      <c r="N388" s="231"/>
      <c r="O388" s="231"/>
      <c r="P388" s="231"/>
      <c r="Q388" s="231"/>
      <c r="R388" s="231"/>
      <c r="S388" s="231"/>
      <c r="T388" s="231"/>
      <c r="U388" s="231"/>
      <c r="V388" s="231"/>
      <c r="W388" s="231"/>
      <c r="X388" s="231"/>
      <c r="Y388" s="231"/>
      <c r="Z388" s="231"/>
      <c r="AA388" s="231"/>
      <c r="AB388" s="231"/>
      <c r="AC388" s="231"/>
      <c r="AD388" s="231"/>
      <c r="AE388" s="4"/>
    </row>
    <row r="389" spans="1:60" ht="1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row>
    <row r="390" spans="1:60" ht="24" customHeight="1">
      <c r="A390" s="107"/>
      <c r="B390" s="4"/>
      <c r="C390" s="316" t="s">
        <v>552</v>
      </c>
      <c r="D390" s="262"/>
      <c r="E390" s="262"/>
      <c r="F390" s="263"/>
      <c r="G390" s="316" t="s">
        <v>462</v>
      </c>
      <c r="H390" s="249"/>
      <c r="I390" s="249"/>
      <c r="J390" s="249"/>
      <c r="K390" s="249"/>
      <c r="L390" s="249"/>
      <c r="M390" s="249"/>
      <c r="N390" s="249"/>
      <c r="O390" s="249"/>
      <c r="P390" s="249"/>
      <c r="Q390" s="249"/>
      <c r="R390" s="249"/>
      <c r="S390" s="249"/>
      <c r="T390" s="249"/>
      <c r="U390" s="249"/>
      <c r="V390" s="249"/>
      <c r="W390" s="249"/>
      <c r="X390" s="249"/>
      <c r="Y390" s="249"/>
      <c r="Z390" s="249"/>
      <c r="AA390" s="249"/>
      <c r="AB390" s="249"/>
      <c r="AC390" s="249"/>
      <c r="AD390" s="250"/>
      <c r="AE390" s="4"/>
    </row>
    <row r="391" spans="1:60" ht="120" customHeight="1">
      <c r="A391" s="107"/>
      <c r="B391" s="4"/>
      <c r="C391" s="264"/>
      <c r="D391" s="231"/>
      <c r="E391" s="231"/>
      <c r="F391" s="265"/>
      <c r="G391" s="324" t="s">
        <v>444</v>
      </c>
      <c r="H391" s="320" t="s">
        <v>445</v>
      </c>
      <c r="I391" s="320" t="s">
        <v>446</v>
      </c>
      <c r="J391" s="320" t="s">
        <v>449</v>
      </c>
      <c r="K391" s="249"/>
      <c r="L391" s="250"/>
      <c r="M391" s="320" t="s">
        <v>450</v>
      </c>
      <c r="N391" s="249"/>
      <c r="O391" s="250"/>
      <c r="P391" s="320" t="s">
        <v>451</v>
      </c>
      <c r="Q391" s="249"/>
      <c r="R391" s="250"/>
      <c r="S391" s="320" t="s">
        <v>452</v>
      </c>
      <c r="T391" s="249"/>
      <c r="U391" s="250"/>
      <c r="V391" s="320" t="s">
        <v>453</v>
      </c>
      <c r="W391" s="249"/>
      <c r="X391" s="250"/>
      <c r="Y391" s="320" t="s">
        <v>454</v>
      </c>
      <c r="Z391" s="249"/>
      <c r="AA391" s="250"/>
      <c r="AB391" s="320" t="s">
        <v>463</v>
      </c>
      <c r="AC391" s="249"/>
      <c r="AD391" s="250"/>
      <c r="AE391" s="4"/>
      <c r="AG391">
        <f>COUNTBLANK(G393:AD404)</f>
        <v>288</v>
      </c>
    </row>
    <row r="392" spans="1:60" ht="48" customHeight="1">
      <c r="A392" s="107"/>
      <c r="B392" s="4"/>
      <c r="C392" s="266"/>
      <c r="D392" s="252"/>
      <c r="E392" s="252"/>
      <c r="F392" s="267"/>
      <c r="G392" s="344"/>
      <c r="H392" s="344"/>
      <c r="I392" s="344"/>
      <c r="J392" s="124" t="s">
        <v>464</v>
      </c>
      <c r="K392" s="125" t="s">
        <v>445</v>
      </c>
      <c r="L392" s="125" t="s">
        <v>446</v>
      </c>
      <c r="M392" s="124" t="s">
        <v>464</v>
      </c>
      <c r="N392" s="125" t="s">
        <v>445</v>
      </c>
      <c r="O392" s="125" t="s">
        <v>446</v>
      </c>
      <c r="P392" s="124" t="s">
        <v>464</v>
      </c>
      <c r="Q392" s="125" t="s">
        <v>445</v>
      </c>
      <c r="R392" s="125" t="s">
        <v>446</v>
      </c>
      <c r="S392" s="124" t="s">
        <v>464</v>
      </c>
      <c r="T392" s="125" t="s">
        <v>445</v>
      </c>
      <c r="U392" s="125" t="s">
        <v>446</v>
      </c>
      <c r="V392" s="124" t="s">
        <v>464</v>
      </c>
      <c r="W392" s="125" t="s">
        <v>445</v>
      </c>
      <c r="X392" s="125" t="s">
        <v>446</v>
      </c>
      <c r="Y392" s="124" t="s">
        <v>464</v>
      </c>
      <c r="Z392" s="125" t="s">
        <v>445</v>
      </c>
      <c r="AA392" s="125" t="s">
        <v>446</v>
      </c>
      <c r="AB392" s="124" t="s">
        <v>464</v>
      </c>
      <c r="AC392" s="125" t="s">
        <v>445</v>
      </c>
      <c r="AD392" s="125" t="s">
        <v>446</v>
      </c>
      <c r="AE392" s="4"/>
      <c r="AG392" t="s">
        <v>282</v>
      </c>
      <c r="AH392" t="s">
        <v>283</v>
      </c>
      <c r="AK392" t="s">
        <v>465</v>
      </c>
      <c r="AL392" t="s">
        <v>466</v>
      </c>
      <c r="AM392" t="s">
        <v>467</v>
      </c>
      <c r="AN392" t="s">
        <v>468</v>
      </c>
      <c r="AO392" t="s">
        <v>469</v>
      </c>
      <c r="AP392" t="s">
        <v>470</v>
      </c>
      <c r="AQ392" t="s">
        <v>471</v>
      </c>
      <c r="AR392" t="s">
        <v>472</v>
      </c>
      <c r="AS392" t="s">
        <v>473</v>
      </c>
      <c r="AT392" t="s">
        <v>474</v>
      </c>
      <c r="AU392" t="s">
        <v>475</v>
      </c>
      <c r="AV392" t="s">
        <v>476</v>
      </c>
      <c r="AW392" t="s">
        <v>477</v>
      </c>
      <c r="AX392" t="s">
        <v>478</v>
      </c>
      <c r="AY392" t="s">
        <v>479</v>
      </c>
      <c r="AZ392" t="s">
        <v>480</v>
      </c>
      <c r="BA392" t="s">
        <v>481</v>
      </c>
      <c r="BB392" t="s">
        <v>482</v>
      </c>
      <c r="BC392" t="s">
        <v>483</v>
      </c>
      <c r="BD392" t="s">
        <v>484</v>
      </c>
      <c r="BE392" t="s">
        <v>485</v>
      </c>
      <c r="BF392" t="s">
        <v>486</v>
      </c>
      <c r="BG392" t="s">
        <v>487</v>
      </c>
      <c r="BH392" t="s">
        <v>488</v>
      </c>
    </row>
    <row r="393" spans="1:60" ht="96" customHeight="1">
      <c r="A393" s="93"/>
      <c r="B393" s="4"/>
      <c r="C393" s="114" t="s">
        <v>209</v>
      </c>
      <c r="D393" s="318" t="s">
        <v>402</v>
      </c>
      <c r="E393" s="249"/>
      <c r="F393" s="250"/>
      <c r="G393" s="201"/>
      <c r="H393" s="201"/>
      <c r="I393" s="201"/>
      <c r="J393" s="201"/>
      <c r="K393" s="201"/>
      <c r="L393" s="201"/>
      <c r="M393" s="201"/>
      <c r="N393" s="201"/>
      <c r="O393" s="201"/>
      <c r="P393" s="201"/>
      <c r="Q393" s="201"/>
      <c r="R393" s="201"/>
      <c r="S393" s="201"/>
      <c r="T393" s="201"/>
      <c r="U393" s="201"/>
      <c r="V393" s="201"/>
      <c r="W393" s="201"/>
      <c r="X393" s="201"/>
      <c r="Y393" s="201"/>
      <c r="Z393" s="201"/>
      <c r="AA393" s="201"/>
      <c r="AB393" s="201"/>
      <c r="AC393" s="201"/>
      <c r="AD393" s="201"/>
      <c r="AE393" s="4"/>
      <c r="AG393">
        <f t="shared" ref="AG393:AG404" si="171">IF(AND(COUNTBLANK(G393:AD393)&lt;&gt;0,COUNTBLANK(G393:AD393)&lt;&gt;24),1,0)</f>
        <v>0</v>
      </c>
      <c r="AH393">
        <f t="shared" ref="AH393:AH404" si="172">IF(COUNTIF(G393:AD393,"NS"),1,0)</f>
        <v>0</v>
      </c>
      <c r="AK393">
        <f t="shared" ref="AK393:AK404" si="173">COUNTIF(H393:I393,"NS")</f>
        <v>0</v>
      </c>
      <c r="AL393">
        <f t="shared" ref="AL393:AL404" si="174">SUM(H393:I393)</f>
        <v>0</v>
      </c>
      <c r="AM393">
        <f t="shared" ref="AM393:AM404" si="175">IF(COUNTA(G393:I393)=0,0,IF(OR(AND(G393=0,AK393&gt;0),AND(G393="ns",AL393&gt;0),AND(G393="ns",AK393=0,AL393=0)),1,IF(OR(AND(G393&gt;0,AK393=2),AND(G393="ns",AK393=2),AND(G393="ns",AL393=0,AK393&gt;0),G393=AL393),0,1)))</f>
        <v>0</v>
      </c>
      <c r="AN393">
        <f t="shared" ref="AN393:AN404" si="176">COUNTIF(K393:L393,"NS")</f>
        <v>0</v>
      </c>
      <c r="AO393">
        <f t="shared" ref="AO393:AO404" si="177">SUM(K393:L393)</f>
        <v>0</v>
      </c>
      <c r="AP393">
        <f t="shared" ref="AP393:AP404" si="178">IF(COUNTA(J393:L393)=0,0,IF(OR(AND(J393=0,AN393&gt;0),AND(J393="ns",AO393&gt;0),AND(J393="ns",AN393=0,AO393=0)),1,IF(OR(AND(J393&gt;0,AN393=2),AND(J393="ns",AN393=2),AND(J393="ns",AO393=0,AN393&gt;0),J393=AO393),0,1)))</f>
        <v>0</v>
      </c>
      <c r="AQ393">
        <f t="shared" ref="AQ393:AQ404" si="179">COUNTIF(N393:O393,"NS")</f>
        <v>0</v>
      </c>
      <c r="AR393">
        <f t="shared" ref="AR393:AR404" si="180">SUM(N393:O393)</f>
        <v>0</v>
      </c>
      <c r="AS393">
        <f t="shared" ref="AS393:AS404" si="181">IF(COUNTA(M393:O393)=0,0,IF(OR(AND(M393=0,AQ393&gt;0),AND(M393="ns",AR393&gt;0),AND(M393="ns",AQ393=0,AR393=0)),1,IF(OR(AND(M393&gt;0,AQ393=2),AND(M393="ns",AQ393=2),AND(M393="ns",AR393=0,AQ393&gt;0),M393=AR393),0,1)))</f>
        <v>0</v>
      </c>
      <c r="AT393">
        <f t="shared" ref="AT393:AT404" si="182">COUNTIF(Q393:R393,"NS")</f>
        <v>0</v>
      </c>
      <c r="AU393">
        <f t="shared" ref="AU393:AU404" si="183">SUM(Q393:R393)</f>
        <v>0</v>
      </c>
      <c r="AV393">
        <f t="shared" ref="AV393:AV404" si="184">IF(COUNTA(P393:R393)=0,0,IF(OR(AND(P393=0,AT393&gt;0),AND(P393="ns",AU393&gt;0),AND(P393="ns",AT393=0,AU393=0)),1,IF(OR(AND(P393&gt;0,AT393=2),AND(P393="ns",AT393=2),AND(P393="ns",AU393=0,AT393&gt;0),P393=AU393),0,1)))</f>
        <v>0</v>
      </c>
      <c r="AW393">
        <f t="shared" ref="AW393:AW404" si="185">COUNTIF(T393:U393,"NS")</f>
        <v>0</v>
      </c>
      <c r="AX393">
        <f t="shared" ref="AX393:AX404" si="186">SUM(T393:U393)</f>
        <v>0</v>
      </c>
      <c r="AY393">
        <f t="shared" ref="AY393:AY404" si="187">IF(COUNTA(S393:U393)=0,0,IF(OR(AND(S393=0,AW393&gt;0),AND(S393="ns",AX393&gt;0),AND(S393="ns",AW393=0,AX393=0)),1,IF(OR(AND(S393&gt;0,AW393=2),AND(S393="ns",AW393=2),AND(S393="ns",AX393=0,AW393&gt;0),S393=AX393),0,1)))</f>
        <v>0</v>
      </c>
      <c r="AZ393">
        <f t="shared" ref="AZ393:AZ404" si="188">COUNTIF(W393:X393,"NS")</f>
        <v>0</v>
      </c>
      <c r="BA393">
        <f t="shared" ref="BA393:BA404" si="189">SUM(W393:X393)</f>
        <v>0</v>
      </c>
      <c r="BB393">
        <f t="shared" ref="BB393:BB404" si="190">IF(COUNTA(V393:X393)=0,0,IF(OR(AND(V393=0,AZ393&gt;0),AND(V393="ns",BA393&gt;0),AND(V393="ns",AZ393=0,BA393=0)),1,IF(OR(AND(V393&gt;0,AZ393=2),AND(V393="ns",AZ393=2),AND(V393="ns",BA393=0,AZ393&gt;0),V393=BA393),0,1)))</f>
        <v>0</v>
      </c>
      <c r="BC393">
        <f t="shared" ref="BC393:BC404" si="191">COUNTIF(Z393:AA393,"NS")</f>
        <v>0</v>
      </c>
      <c r="BD393">
        <f t="shared" ref="BD393:BD404" si="192">SUM(Z393:AA393)</f>
        <v>0</v>
      </c>
      <c r="BE393">
        <f t="shared" ref="BE393:BE404" si="193">IF(COUNTA(Y393:AA393)=0,0,IF(OR(AND(Y393=0,BC393&gt;0),AND(Y393="ns",BD393&gt;0),AND(Y393="ns",BC393=0,BD393=0)),1,IF(OR(AND(Y393&gt;0,BC393=2),AND(Y393="ns",BC393=2),AND(Y393="ns",BD393=0,BC393&gt;0),Y393=BD393),0,1)))</f>
        <v>0</v>
      </c>
      <c r="BF393">
        <f t="shared" ref="BF393:BF404" si="194">COUNTIF(AC393:AD393,"NS")</f>
        <v>0</v>
      </c>
      <c r="BG393">
        <f t="shared" ref="BG393:BG404" si="195">SUM(AC393:AD393)</f>
        <v>0</v>
      </c>
      <c r="BH393">
        <f t="shared" ref="BH393:BH404" si="196">IF(COUNTA(AB393:AD393)=0,0,IF(OR(AND(AB393=0,BF393&gt;0),AND(AB393="ns",BG393&gt;0),AND(AB393="ns",BF393=0,BG393=0)),1,IF(OR(AND(AB393&gt;0,BF393=2),AND(AB393="ns",BF393=2),AND(AB393="ns",BG393=0,BF393&gt;0),AB393=BG393),0,1)))</f>
        <v>0</v>
      </c>
    </row>
    <row r="394" spans="1:60" ht="60" customHeight="1">
      <c r="A394" s="93"/>
      <c r="B394" s="4"/>
      <c r="C394" s="132" t="s">
        <v>210</v>
      </c>
      <c r="D394" s="318" t="s">
        <v>405</v>
      </c>
      <c r="E394" s="249"/>
      <c r="F394" s="250"/>
      <c r="G394" s="201"/>
      <c r="H394" s="201"/>
      <c r="I394" s="201"/>
      <c r="J394" s="201"/>
      <c r="K394" s="201"/>
      <c r="L394" s="201"/>
      <c r="M394" s="201"/>
      <c r="N394" s="201"/>
      <c r="O394" s="201"/>
      <c r="P394" s="201"/>
      <c r="Q394" s="201"/>
      <c r="R394" s="201"/>
      <c r="S394" s="201"/>
      <c r="T394" s="201"/>
      <c r="U394" s="201"/>
      <c r="V394" s="201"/>
      <c r="W394" s="201"/>
      <c r="X394" s="201"/>
      <c r="Y394" s="201"/>
      <c r="Z394" s="201"/>
      <c r="AA394" s="201"/>
      <c r="AB394" s="201"/>
      <c r="AC394" s="201"/>
      <c r="AD394" s="201"/>
      <c r="AE394" s="4"/>
      <c r="AG394">
        <f t="shared" si="171"/>
        <v>0</v>
      </c>
      <c r="AH394">
        <f t="shared" si="172"/>
        <v>0</v>
      </c>
      <c r="AK394">
        <f t="shared" si="173"/>
        <v>0</v>
      </c>
      <c r="AL394">
        <f t="shared" si="174"/>
        <v>0</v>
      </c>
      <c r="AM394">
        <f t="shared" si="175"/>
        <v>0</v>
      </c>
      <c r="AN394">
        <f t="shared" si="176"/>
        <v>0</v>
      </c>
      <c r="AO394">
        <f t="shared" si="177"/>
        <v>0</v>
      </c>
      <c r="AP394">
        <f t="shared" si="178"/>
        <v>0</v>
      </c>
      <c r="AQ394">
        <f t="shared" si="179"/>
        <v>0</v>
      </c>
      <c r="AR394">
        <f t="shared" si="180"/>
        <v>0</v>
      </c>
      <c r="AS394">
        <f t="shared" si="181"/>
        <v>0</v>
      </c>
      <c r="AT394">
        <f t="shared" si="182"/>
        <v>0</v>
      </c>
      <c r="AU394">
        <f t="shared" si="183"/>
        <v>0</v>
      </c>
      <c r="AV394">
        <f t="shared" si="184"/>
        <v>0</v>
      </c>
      <c r="AW394">
        <f t="shared" si="185"/>
        <v>0</v>
      </c>
      <c r="AX394">
        <f t="shared" si="186"/>
        <v>0</v>
      </c>
      <c r="AY394">
        <f t="shared" si="187"/>
        <v>0</v>
      </c>
      <c r="AZ394">
        <f t="shared" si="188"/>
        <v>0</v>
      </c>
      <c r="BA394">
        <f t="shared" si="189"/>
        <v>0</v>
      </c>
      <c r="BB394">
        <f t="shared" si="190"/>
        <v>0</v>
      </c>
      <c r="BC394">
        <f t="shared" si="191"/>
        <v>0</v>
      </c>
      <c r="BD394">
        <f t="shared" si="192"/>
        <v>0</v>
      </c>
      <c r="BE394">
        <f t="shared" si="193"/>
        <v>0</v>
      </c>
      <c r="BF394">
        <f t="shared" si="194"/>
        <v>0</v>
      </c>
      <c r="BG394">
        <f t="shared" si="195"/>
        <v>0</v>
      </c>
      <c r="BH394">
        <f t="shared" si="196"/>
        <v>0</v>
      </c>
    </row>
    <row r="395" spans="1:60" ht="72" customHeight="1">
      <c r="A395" s="93"/>
      <c r="B395" s="4"/>
      <c r="C395" s="132" t="s">
        <v>212</v>
      </c>
      <c r="D395" s="318" t="s">
        <v>408</v>
      </c>
      <c r="E395" s="249"/>
      <c r="F395" s="250"/>
      <c r="G395" s="201"/>
      <c r="H395" s="201"/>
      <c r="I395" s="201"/>
      <c r="J395" s="201"/>
      <c r="K395" s="201"/>
      <c r="L395" s="201"/>
      <c r="M395" s="201"/>
      <c r="N395" s="201"/>
      <c r="O395" s="201"/>
      <c r="P395" s="201"/>
      <c r="Q395" s="201"/>
      <c r="R395" s="201"/>
      <c r="S395" s="201"/>
      <c r="T395" s="201"/>
      <c r="U395" s="201"/>
      <c r="V395" s="201"/>
      <c r="W395" s="201"/>
      <c r="X395" s="201"/>
      <c r="Y395" s="201"/>
      <c r="Z395" s="201"/>
      <c r="AA395" s="201"/>
      <c r="AB395" s="201"/>
      <c r="AC395" s="201"/>
      <c r="AD395" s="201"/>
      <c r="AE395" s="4"/>
      <c r="AG395">
        <f t="shared" si="171"/>
        <v>0</v>
      </c>
      <c r="AH395">
        <f t="shared" si="172"/>
        <v>0</v>
      </c>
      <c r="AK395">
        <f t="shared" si="173"/>
        <v>0</v>
      </c>
      <c r="AL395">
        <f t="shared" si="174"/>
        <v>0</v>
      </c>
      <c r="AM395">
        <f t="shared" si="175"/>
        <v>0</v>
      </c>
      <c r="AN395">
        <f t="shared" si="176"/>
        <v>0</v>
      </c>
      <c r="AO395">
        <f t="shared" si="177"/>
        <v>0</v>
      </c>
      <c r="AP395">
        <f t="shared" si="178"/>
        <v>0</v>
      </c>
      <c r="AQ395">
        <f t="shared" si="179"/>
        <v>0</v>
      </c>
      <c r="AR395">
        <f t="shared" si="180"/>
        <v>0</v>
      </c>
      <c r="AS395">
        <f t="shared" si="181"/>
        <v>0</v>
      </c>
      <c r="AT395">
        <f t="shared" si="182"/>
        <v>0</v>
      </c>
      <c r="AU395">
        <f t="shared" si="183"/>
        <v>0</v>
      </c>
      <c r="AV395">
        <f t="shared" si="184"/>
        <v>0</v>
      </c>
      <c r="AW395">
        <f t="shared" si="185"/>
        <v>0</v>
      </c>
      <c r="AX395">
        <f t="shared" si="186"/>
        <v>0</v>
      </c>
      <c r="AY395">
        <f t="shared" si="187"/>
        <v>0</v>
      </c>
      <c r="AZ395">
        <f t="shared" si="188"/>
        <v>0</v>
      </c>
      <c r="BA395">
        <f t="shared" si="189"/>
        <v>0</v>
      </c>
      <c r="BB395">
        <f t="shared" si="190"/>
        <v>0</v>
      </c>
      <c r="BC395">
        <f t="shared" si="191"/>
        <v>0</v>
      </c>
      <c r="BD395">
        <f t="shared" si="192"/>
        <v>0</v>
      </c>
      <c r="BE395">
        <f t="shared" si="193"/>
        <v>0</v>
      </c>
      <c r="BF395">
        <f t="shared" si="194"/>
        <v>0</v>
      </c>
      <c r="BG395">
        <f t="shared" si="195"/>
        <v>0</v>
      </c>
      <c r="BH395">
        <f t="shared" si="196"/>
        <v>0</v>
      </c>
    </row>
    <row r="396" spans="1:60" ht="144" customHeight="1">
      <c r="A396" s="93"/>
      <c r="B396" s="4"/>
      <c r="C396" s="132" t="s">
        <v>214</v>
      </c>
      <c r="D396" s="318" t="s">
        <v>410</v>
      </c>
      <c r="E396" s="249"/>
      <c r="F396" s="250"/>
      <c r="G396" s="201"/>
      <c r="H396" s="201"/>
      <c r="I396" s="201"/>
      <c r="J396" s="201"/>
      <c r="K396" s="201"/>
      <c r="L396" s="201"/>
      <c r="M396" s="201"/>
      <c r="N396" s="201"/>
      <c r="O396" s="201"/>
      <c r="P396" s="201"/>
      <c r="Q396" s="201"/>
      <c r="R396" s="201"/>
      <c r="S396" s="201"/>
      <c r="T396" s="201"/>
      <c r="U396" s="201"/>
      <c r="V396" s="201"/>
      <c r="W396" s="201"/>
      <c r="X396" s="201"/>
      <c r="Y396" s="201"/>
      <c r="Z396" s="201"/>
      <c r="AA396" s="201"/>
      <c r="AB396" s="201"/>
      <c r="AC396" s="201"/>
      <c r="AD396" s="201"/>
      <c r="AE396" s="4"/>
      <c r="AG396">
        <f t="shared" si="171"/>
        <v>0</v>
      </c>
      <c r="AH396">
        <f t="shared" si="172"/>
        <v>0</v>
      </c>
      <c r="AK396">
        <f t="shared" si="173"/>
        <v>0</v>
      </c>
      <c r="AL396">
        <f t="shared" si="174"/>
        <v>0</v>
      </c>
      <c r="AM396">
        <f t="shared" si="175"/>
        <v>0</v>
      </c>
      <c r="AN396">
        <f t="shared" si="176"/>
        <v>0</v>
      </c>
      <c r="AO396">
        <f t="shared" si="177"/>
        <v>0</v>
      </c>
      <c r="AP396">
        <f t="shared" si="178"/>
        <v>0</v>
      </c>
      <c r="AQ396">
        <f t="shared" si="179"/>
        <v>0</v>
      </c>
      <c r="AR396">
        <f t="shared" si="180"/>
        <v>0</v>
      </c>
      <c r="AS396">
        <f t="shared" si="181"/>
        <v>0</v>
      </c>
      <c r="AT396">
        <f t="shared" si="182"/>
        <v>0</v>
      </c>
      <c r="AU396">
        <f t="shared" si="183"/>
        <v>0</v>
      </c>
      <c r="AV396">
        <f t="shared" si="184"/>
        <v>0</v>
      </c>
      <c r="AW396">
        <f t="shared" si="185"/>
        <v>0</v>
      </c>
      <c r="AX396">
        <f t="shared" si="186"/>
        <v>0</v>
      </c>
      <c r="AY396">
        <f t="shared" si="187"/>
        <v>0</v>
      </c>
      <c r="AZ396">
        <f t="shared" si="188"/>
        <v>0</v>
      </c>
      <c r="BA396">
        <f t="shared" si="189"/>
        <v>0</v>
      </c>
      <c r="BB396">
        <f t="shared" si="190"/>
        <v>0</v>
      </c>
      <c r="BC396">
        <f t="shared" si="191"/>
        <v>0</v>
      </c>
      <c r="BD396">
        <f t="shared" si="192"/>
        <v>0</v>
      </c>
      <c r="BE396">
        <f t="shared" si="193"/>
        <v>0</v>
      </c>
      <c r="BF396">
        <f t="shared" si="194"/>
        <v>0</v>
      </c>
      <c r="BG396">
        <f t="shared" si="195"/>
        <v>0</v>
      </c>
      <c r="BH396">
        <f t="shared" si="196"/>
        <v>0</v>
      </c>
    </row>
    <row r="397" spans="1:60" ht="72" customHeight="1">
      <c r="A397" s="93"/>
      <c r="B397" s="4"/>
      <c r="C397" s="132" t="s">
        <v>215</v>
      </c>
      <c r="D397" s="318" t="s">
        <v>412</v>
      </c>
      <c r="E397" s="249"/>
      <c r="F397" s="250"/>
      <c r="G397" s="201"/>
      <c r="H397" s="201"/>
      <c r="I397" s="201"/>
      <c r="J397" s="201"/>
      <c r="K397" s="201"/>
      <c r="L397" s="201"/>
      <c r="M397" s="201"/>
      <c r="N397" s="201"/>
      <c r="O397" s="201"/>
      <c r="P397" s="201"/>
      <c r="Q397" s="201"/>
      <c r="R397" s="201"/>
      <c r="S397" s="201"/>
      <c r="T397" s="201"/>
      <c r="U397" s="201"/>
      <c r="V397" s="201"/>
      <c r="W397" s="201"/>
      <c r="X397" s="201"/>
      <c r="Y397" s="201"/>
      <c r="Z397" s="201"/>
      <c r="AA397" s="201"/>
      <c r="AB397" s="201"/>
      <c r="AC397" s="201"/>
      <c r="AD397" s="201"/>
      <c r="AE397" s="4"/>
      <c r="AG397">
        <f t="shared" si="171"/>
        <v>0</v>
      </c>
      <c r="AH397">
        <f t="shared" si="172"/>
        <v>0</v>
      </c>
      <c r="AK397">
        <f t="shared" si="173"/>
        <v>0</v>
      </c>
      <c r="AL397">
        <f t="shared" si="174"/>
        <v>0</v>
      </c>
      <c r="AM397">
        <f t="shared" si="175"/>
        <v>0</v>
      </c>
      <c r="AN397">
        <f t="shared" si="176"/>
        <v>0</v>
      </c>
      <c r="AO397">
        <f t="shared" si="177"/>
        <v>0</v>
      </c>
      <c r="AP397">
        <f t="shared" si="178"/>
        <v>0</v>
      </c>
      <c r="AQ397">
        <f t="shared" si="179"/>
        <v>0</v>
      </c>
      <c r="AR397">
        <f t="shared" si="180"/>
        <v>0</v>
      </c>
      <c r="AS397">
        <f t="shared" si="181"/>
        <v>0</v>
      </c>
      <c r="AT397">
        <f t="shared" si="182"/>
        <v>0</v>
      </c>
      <c r="AU397">
        <f t="shared" si="183"/>
        <v>0</v>
      </c>
      <c r="AV397">
        <f t="shared" si="184"/>
        <v>0</v>
      </c>
      <c r="AW397">
        <f t="shared" si="185"/>
        <v>0</v>
      </c>
      <c r="AX397">
        <f t="shared" si="186"/>
        <v>0</v>
      </c>
      <c r="AY397">
        <f t="shared" si="187"/>
        <v>0</v>
      </c>
      <c r="AZ397">
        <f t="shared" si="188"/>
        <v>0</v>
      </c>
      <c r="BA397">
        <f t="shared" si="189"/>
        <v>0</v>
      </c>
      <c r="BB397">
        <f t="shared" si="190"/>
        <v>0</v>
      </c>
      <c r="BC397">
        <f t="shared" si="191"/>
        <v>0</v>
      </c>
      <c r="BD397">
        <f t="shared" si="192"/>
        <v>0</v>
      </c>
      <c r="BE397">
        <f t="shared" si="193"/>
        <v>0</v>
      </c>
      <c r="BF397">
        <f t="shared" si="194"/>
        <v>0</v>
      </c>
      <c r="BG397">
        <f t="shared" si="195"/>
        <v>0</v>
      </c>
      <c r="BH397">
        <f t="shared" si="196"/>
        <v>0</v>
      </c>
    </row>
    <row r="398" spans="1:60" ht="108" customHeight="1">
      <c r="A398" s="93"/>
      <c r="B398" s="4"/>
      <c r="C398" s="132" t="s">
        <v>217</v>
      </c>
      <c r="D398" s="318" t="s">
        <v>415</v>
      </c>
      <c r="E398" s="249"/>
      <c r="F398" s="250"/>
      <c r="G398" s="201"/>
      <c r="H398" s="201"/>
      <c r="I398" s="201"/>
      <c r="J398" s="201"/>
      <c r="K398" s="201"/>
      <c r="L398" s="201"/>
      <c r="M398" s="201"/>
      <c r="N398" s="201"/>
      <c r="O398" s="201"/>
      <c r="P398" s="201"/>
      <c r="Q398" s="201"/>
      <c r="R398" s="201"/>
      <c r="S398" s="201"/>
      <c r="T398" s="201"/>
      <c r="U398" s="201"/>
      <c r="V398" s="201"/>
      <c r="W398" s="201"/>
      <c r="X398" s="201"/>
      <c r="Y398" s="201"/>
      <c r="Z398" s="201"/>
      <c r="AA398" s="201"/>
      <c r="AB398" s="201"/>
      <c r="AC398" s="201"/>
      <c r="AD398" s="201"/>
      <c r="AE398" s="4"/>
      <c r="AG398">
        <f t="shared" si="171"/>
        <v>0</v>
      </c>
      <c r="AH398">
        <f t="shared" si="172"/>
        <v>0</v>
      </c>
      <c r="AK398">
        <f t="shared" si="173"/>
        <v>0</v>
      </c>
      <c r="AL398">
        <f t="shared" si="174"/>
        <v>0</v>
      </c>
      <c r="AM398">
        <f t="shared" si="175"/>
        <v>0</v>
      </c>
      <c r="AN398">
        <f t="shared" si="176"/>
        <v>0</v>
      </c>
      <c r="AO398">
        <f t="shared" si="177"/>
        <v>0</v>
      </c>
      <c r="AP398">
        <f t="shared" si="178"/>
        <v>0</v>
      </c>
      <c r="AQ398">
        <f t="shared" si="179"/>
        <v>0</v>
      </c>
      <c r="AR398">
        <f t="shared" si="180"/>
        <v>0</v>
      </c>
      <c r="AS398">
        <f t="shared" si="181"/>
        <v>0</v>
      </c>
      <c r="AT398">
        <f t="shared" si="182"/>
        <v>0</v>
      </c>
      <c r="AU398">
        <f t="shared" si="183"/>
        <v>0</v>
      </c>
      <c r="AV398">
        <f t="shared" si="184"/>
        <v>0</v>
      </c>
      <c r="AW398">
        <f t="shared" si="185"/>
        <v>0</v>
      </c>
      <c r="AX398">
        <f t="shared" si="186"/>
        <v>0</v>
      </c>
      <c r="AY398">
        <f t="shared" si="187"/>
        <v>0</v>
      </c>
      <c r="AZ398">
        <f t="shared" si="188"/>
        <v>0</v>
      </c>
      <c r="BA398">
        <f t="shared" si="189"/>
        <v>0</v>
      </c>
      <c r="BB398">
        <f t="shared" si="190"/>
        <v>0</v>
      </c>
      <c r="BC398">
        <f t="shared" si="191"/>
        <v>0</v>
      </c>
      <c r="BD398">
        <f t="shared" si="192"/>
        <v>0</v>
      </c>
      <c r="BE398">
        <f t="shared" si="193"/>
        <v>0</v>
      </c>
      <c r="BF398">
        <f t="shared" si="194"/>
        <v>0</v>
      </c>
      <c r="BG398">
        <f t="shared" si="195"/>
        <v>0</v>
      </c>
      <c r="BH398">
        <f t="shared" si="196"/>
        <v>0</v>
      </c>
    </row>
    <row r="399" spans="1:60" ht="72" customHeight="1">
      <c r="A399" s="93"/>
      <c r="B399" s="4"/>
      <c r="C399" s="132" t="s">
        <v>219</v>
      </c>
      <c r="D399" s="318" t="s">
        <v>418</v>
      </c>
      <c r="E399" s="249"/>
      <c r="F399" s="250"/>
      <c r="G399" s="201"/>
      <c r="H399" s="201"/>
      <c r="I399" s="201"/>
      <c r="J399" s="201"/>
      <c r="K399" s="201"/>
      <c r="L399" s="201"/>
      <c r="M399" s="201"/>
      <c r="N399" s="201"/>
      <c r="O399" s="201"/>
      <c r="P399" s="201"/>
      <c r="Q399" s="201"/>
      <c r="R399" s="201"/>
      <c r="S399" s="201"/>
      <c r="T399" s="201"/>
      <c r="U399" s="201"/>
      <c r="V399" s="201"/>
      <c r="W399" s="201"/>
      <c r="X399" s="201"/>
      <c r="Y399" s="201"/>
      <c r="Z399" s="201"/>
      <c r="AA399" s="201"/>
      <c r="AB399" s="201"/>
      <c r="AC399" s="201"/>
      <c r="AD399" s="201"/>
      <c r="AE399" s="4"/>
      <c r="AG399">
        <f t="shared" si="171"/>
        <v>0</v>
      </c>
      <c r="AH399">
        <f t="shared" si="172"/>
        <v>0</v>
      </c>
      <c r="AK399">
        <f t="shared" si="173"/>
        <v>0</v>
      </c>
      <c r="AL399">
        <f t="shared" si="174"/>
        <v>0</v>
      </c>
      <c r="AM399">
        <f t="shared" si="175"/>
        <v>0</v>
      </c>
      <c r="AN399">
        <f t="shared" si="176"/>
        <v>0</v>
      </c>
      <c r="AO399">
        <f t="shared" si="177"/>
        <v>0</v>
      </c>
      <c r="AP399">
        <f t="shared" si="178"/>
        <v>0</v>
      </c>
      <c r="AQ399">
        <f t="shared" si="179"/>
        <v>0</v>
      </c>
      <c r="AR399">
        <f t="shared" si="180"/>
        <v>0</v>
      </c>
      <c r="AS399">
        <f t="shared" si="181"/>
        <v>0</v>
      </c>
      <c r="AT399">
        <f t="shared" si="182"/>
        <v>0</v>
      </c>
      <c r="AU399">
        <f t="shared" si="183"/>
        <v>0</v>
      </c>
      <c r="AV399">
        <f t="shared" si="184"/>
        <v>0</v>
      </c>
      <c r="AW399">
        <f t="shared" si="185"/>
        <v>0</v>
      </c>
      <c r="AX399">
        <f t="shared" si="186"/>
        <v>0</v>
      </c>
      <c r="AY399">
        <f t="shared" si="187"/>
        <v>0</v>
      </c>
      <c r="AZ399">
        <f t="shared" si="188"/>
        <v>0</v>
      </c>
      <c r="BA399">
        <f t="shared" si="189"/>
        <v>0</v>
      </c>
      <c r="BB399">
        <f t="shared" si="190"/>
        <v>0</v>
      </c>
      <c r="BC399">
        <f t="shared" si="191"/>
        <v>0</v>
      </c>
      <c r="BD399">
        <f t="shared" si="192"/>
        <v>0</v>
      </c>
      <c r="BE399">
        <f t="shared" si="193"/>
        <v>0</v>
      </c>
      <c r="BF399">
        <f t="shared" si="194"/>
        <v>0</v>
      </c>
      <c r="BG399">
        <f t="shared" si="195"/>
        <v>0</v>
      </c>
      <c r="BH399">
        <f t="shared" si="196"/>
        <v>0</v>
      </c>
    </row>
    <row r="400" spans="1:60" ht="168" customHeight="1">
      <c r="A400" s="93"/>
      <c r="B400" s="4"/>
      <c r="C400" s="132" t="s">
        <v>221</v>
      </c>
      <c r="D400" s="318" t="s">
        <v>420</v>
      </c>
      <c r="E400" s="249"/>
      <c r="F400" s="250"/>
      <c r="G400" s="201"/>
      <c r="H400" s="201"/>
      <c r="I400" s="201"/>
      <c r="J400" s="201"/>
      <c r="K400" s="201"/>
      <c r="L400" s="201"/>
      <c r="M400" s="201"/>
      <c r="N400" s="201"/>
      <c r="O400" s="201"/>
      <c r="P400" s="201"/>
      <c r="Q400" s="201"/>
      <c r="R400" s="201"/>
      <c r="S400" s="201"/>
      <c r="T400" s="201"/>
      <c r="U400" s="201"/>
      <c r="V400" s="201"/>
      <c r="W400" s="201"/>
      <c r="X400" s="201"/>
      <c r="Y400" s="201"/>
      <c r="Z400" s="201"/>
      <c r="AA400" s="201"/>
      <c r="AB400" s="201"/>
      <c r="AC400" s="201"/>
      <c r="AD400" s="201"/>
      <c r="AE400" s="4"/>
      <c r="AG400">
        <f t="shared" si="171"/>
        <v>0</v>
      </c>
      <c r="AH400">
        <f t="shared" si="172"/>
        <v>0</v>
      </c>
      <c r="AK400">
        <f t="shared" si="173"/>
        <v>0</v>
      </c>
      <c r="AL400">
        <f t="shared" si="174"/>
        <v>0</v>
      </c>
      <c r="AM400">
        <f t="shared" si="175"/>
        <v>0</v>
      </c>
      <c r="AN400">
        <f t="shared" si="176"/>
        <v>0</v>
      </c>
      <c r="AO400">
        <f t="shared" si="177"/>
        <v>0</v>
      </c>
      <c r="AP400">
        <f t="shared" si="178"/>
        <v>0</v>
      </c>
      <c r="AQ400">
        <f t="shared" si="179"/>
        <v>0</v>
      </c>
      <c r="AR400">
        <f t="shared" si="180"/>
        <v>0</v>
      </c>
      <c r="AS400">
        <f t="shared" si="181"/>
        <v>0</v>
      </c>
      <c r="AT400">
        <f t="shared" si="182"/>
        <v>0</v>
      </c>
      <c r="AU400">
        <f t="shared" si="183"/>
        <v>0</v>
      </c>
      <c r="AV400">
        <f t="shared" si="184"/>
        <v>0</v>
      </c>
      <c r="AW400">
        <f t="shared" si="185"/>
        <v>0</v>
      </c>
      <c r="AX400">
        <f t="shared" si="186"/>
        <v>0</v>
      </c>
      <c r="AY400">
        <f t="shared" si="187"/>
        <v>0</v>
      </c>
      <c r="AZ400">
        <f t="shared" si="188"/>
        <v>0</v>
      </c>
      <c r="BA400">
        <f t="shared" si="189"/>
        <v>0</v>
      </c>
      <c r="BB400">
        <f t="shared" si="190"/>
        <v>0</v>
      </c>
      <c r="BC400">
        <f t="shared" si="191"/>
        <v>0</v>
      </c>
      <c r="BD400">
        <f t="shared" si="192"/>
        <v>0</v>
      </c>
      <c r="BE400">
        <f t="shared" si="193"/>
        <v>0</v>
      </c>
      <c r="BF400">
        <f t="shared" si="194"/>
        <v>0</v>
      </c>
      <c r="BG400">
        <f t="shared" si="195"/>
        <v>0</v>
      </c>
      <c r="BH400">
        <f t="shared" si="196"/>
        <v>0</v>
      </c>
    </row>
    <row r="401" spans="1:60" ht="36" customHeight="1">
      <c r="A401" s="93"/>
      <c r="B401" s="4"/>
      <c r="C401" s="132" t="s">
        <v>223</v>
      </c>
      <c r="D401" s="318" t="s">
        <v>422</v>
      </c>
      <c r="E401" s="249"/>
      <c r="F401" s="250"/>
      <c r="G401" s="201"/>
      <c r="H401" s="201"/>
      <c r="I401" s="201"/>
      <c r="J401" s="201"/>
      <c r="K401" s="201"/>
      <c r="L401" s="201"/>
      <c r="M401" s="201"/>
      <c r="N401" s="201"/>
      <c r="O401" s="201"/>
      <c r="P401" s="201"/>
      <c r="Q401" s="201"/>
      <c r="R401" s="201"/>
      <c r="S401" s="201"/>
      <c r="T401" s="201"/>
      <c r="U401" s="201"/>
      <c r="V401" s="201"/>
      <c r="W401" s="201"/>
      <c r="X401" s="201"/>
      <c r="Y401" s="201"/>
      <c r="Z401" s="201"/>
      <c r="AA401" s="201"/>
      <c r="AB401" s="201"/>
      <c r="AC401" s="201"/>
      <c r="AD401" s="201"/>
      <c r="AE401" s="4"/>
      <c r="AG401">
        <f t="shared" si="171"/>
        <v>0</v>
      </c>
      <c r="AH401">
        <f t="shared" si="172"/>
        <v>0</v>
      </c>
      <c r="AK401">
        <f t="shared" si="173"/>
        <v>0</v>
      </c>
      <c r="AL401">
        <f t="shared" si="174"/>
        <v>0</v>
      </c>
      <c r="AM401">
        <f t="shared" si="175"/>
        <v>0</v>
      </c>
      <c r="AN401">
        <f t="shared" si="176"/>
        <v>0</v>
      </c>
      <c r="AO401">
        <f t="shared" si="177"/>
        <v>0</v>
      </c>
      <c r="AP401">
        <f t="shared" si="178"/>
        <v>0</v>
      </c>
      <c r="AQ401">
        <f t="shared" si="179"/>
        <v>0</v>
      </c>
      <c r="AR401">
        <f t="shared" si="180"/>
        <v>0</v>
      </c>
      <c r="AS401">
        <f t="shared" si="181"/>
        <v>0</v>
      </c>
      <c r="AT401">
        <f t="shared" si="182"/>
        <v>0</v>
      </c>
      <c r="AU401">
        <f t="shared" si="183"/>
        <v>0</v>
      </c>
      <c r="AV401">
        <f t="shared" si="184"/>
        <v>0</v>
      </c>
      <c r="AW401">
        <f t="shared" si="185"/>
        <v>0</v>
      </c>
      <c r="AX401">
        <f t="shared" si="186"/>
        <v>0</v>
      </c>
      <c r="AY401">
        <f t="shared" si="187"/>
        <v>0</v>
      </c>
      <c r="AZ401">
        <f t="shared" si="188"/>
        <v>0</v>
      </c>
      <c r="BA401">
        <f t="shared" si="189"/>
        <v>0</v>
      </c>
      <c r="BB401">
        <f t="shared" si="190"/>
        <v>0</v>
      </c>
      <c r="BC401">
        <f t="shared" si="191"/>
        <v>0</v>
      </c>
      <c r="BD401">
        <f t="shared" si="192"/>
        <v>0</v>
      </c>
      <c r="BE401">
        <f t="shared" si="193"/>
        <v>0</v>
      </c>
      <c r="BF401">
        <f t="shared" si="194"/>
        <v>0</v>
      </c>
      <c r="BG401">
        <f t="shared" si="195"/>
        <v>0</v>
      </c>
      <c r="BH401">
        <f t="shared" si="196"/>
        <v>0</v>
      </c>
    </row>
    <row r="402" spans="1:60" ht="36" customHeight="1">
      <c r="A402" s="93"/>
      <c r="B402" s="4"/>
      <c r="C402" s="110" t="s">
        <v>225</v>
      </c>
      <c r="D402" s="318" t="s">
        <v>424</v>
      </c>
      <c r="E402" s="249"/>
      <c r="F402" s="250"/>
      <c r="G402" s="201"/>
      <c r="H402" s="201"/>
      <c r="I402" s="201"/>
      <c r="J402" s="201"/>
      <c r="K402" s="201"/>
      <c r="L402" s="201"/>
      <c r="M402" s="201"/>
      <c r="N402" s="201"/>
      <c r="O402" s="201"/>
      <c r="P402" s="201"/>
      <c r="Q402" s="201"/>
      <c r="R402" s="201"/>
      <c r="S402" s="201"/>
      <c r="T402" s="201"/>
      <c r="U402" s="201"/>
      <c r="V402" s="201"/>
      <c r="W402" s="201"/>
      <c r="X402" s="201"/>
      <c r="Y402" s="201"/>
      <c r="Z402" s="201"/>
      <c r="AA402" s="201"/>
      <c r="AB402" s="201"/>
      <c r="AC402" s="201"/>
      <c r="AD402" s="201"/>
      <c r="AE402" s="4"/>
      <c r="AG402">
        <f t="shared" si="171"/>
        <v>0</v>
      </c>
      <c r="AH402">
        <f t="shared" si="172"/>
        <v>0</v>
      </c>
      <c r="AK402">
        <f t="shared" si="173"/>
        <v>0</v>
      </c>
      <c r="AL402">
        <f t="shared" si="174"/>
        <v>0</v>
      </c>
      <c r="AM402">
        <f t="shared" si="175"/>
        <v>0</v>
      </c>
      <c r="AN402">
        <f t="shared" si="176"/>
        <v>0</v>
      </c>
      <c r="AO402">
        <f t="shared" si="177"/>
        <v>0</v>
      </c>
      <c r="AP402">
        <f t="shared" si="178"/>
        <v>0</v>
      </c>
      <c r="AQ402">
        <f t="shared" si="179"/>
        <v>0</v>
      </c>
      <c r="AR402">
        <f t="shared" si="180"/>
        <v>0</v>
      </c>
      <c r="AS402">
        <f t="shared" si="181"/>
        <v>0</v>
      </c>
      <c r="AT402">
        <f t="shared" si="182"/>
        <v>0</v>
      </c>
      <c r="AU402">
        <f t="shared" si="183"/>
        <v>0</v>
      </c>
      <c r="AV402">
        <f t="shared" si="184"/>
        <v>0</v>
      </c>
      <c r="AW402">
        <f t="shared" si="185"/>
        <v>0</v>
      </c>
      <c r="AX402">
        <f t="shared" si="186"/>
        <v>0</v>
      </c>
      <c r="AY402">
        <f t="shared" si="187"/>
        <v>0</v>
      </c>
      <c r="AZ402">
        <f t="shared" si="188"/>
        <v>0</v>
      </c>
      <c r="BA402">
        <f t="shared" si="189"/>
        <v>0</v>
      </c>
      <c r="BB402">
        <f t="shared" si="190"/>
        <v>0</v>
      </c>
      <c r="BC402">
        <f t="shared" si="191"/>
        <v>0</v>
      </c>
      <c r="BD402">
        <f t="shared" si="192"/>
        <v>0</v>
      </c>
      <c r="BE402">
        <f t="shared" si="193"/>
        <v>0</v>
      </c>
      <c r="BF402">
        <f t="shared" si="194"/>
        <v>0</v>
      </c>
      <c r="BG402">
        <f t="shared" si="195"/>
        <v>0</v>
      </c>
      <c r="BH402">
        <f t="shared" si="196"/>
        <v>0</v>
      </c>
    </row>
    <row r="403" spans="1:60" ht="15" customHeight="1">
      <c r="A403" s="93"/>
      <c r="B403" s="4"/>
      <c r="C403" s="110" t="s">
        <v>227</v>
      </c>
      <c r="D403" s="318" t="s">
        <v>427</v>
      </c>
      <c r="E403" s="249"/>
      <c r="F403" s="250"/>
      <c r="G403" s="201"/>
      <c r="H403" s="201"/>
      <c r="I403" s="201"/>
      <c r="J403" s="201"/>
      <c r="K403" s="201"/>
      <c r="L403" s="201"/>
      <c r="M403" s="201"/>
      <c r="N403" s="201"/>
      <c r="O403" s="201"/>
      <c r="P403" s="201"/>
      <c r="Q403" s="201"/>
      <c r="R403" s="201"/>
      <c r="S403" s="201"/>
      <c r="T403" s="201"/>
      <c r="U403" s="201"/>
      <c r="V403" s="201"/>
      <c r="W403" s="201"/>
      <c r="X403" s="201"/>
      <c r="Y403" s="201"/>
      <c r="Z403" s="201"/>
      <c r="AA403" s="201"/>
      <c r="AB403" s="201"/>
      <c r="AC403" s="201"/>
      <c r="AD403" s="201"/>
      <c r="AE403" s="4"/>
      <c r="AG403">
        <f t="shared" si="171"/>
        <v>0</v>
      </c>
      <c r="AH403">
        <f t="shared" si="172"/>
        <v>0</v>
      </c>
      <c r="AK403">
        <f t="shared" si="173"/>
        <v>0</v>
      </c>
      <c r="AL403">
        <f t="shared" si="174"/>
        <v>0</v>
      </c>
      <c r="AM403">
        <f t="shared" si="175"/>
        <v>0</v>
      </c>
      <c r="AN403">
        <f t="shared" si="176"/>
        <v>0</v>
      </c>
      <c r="AO403">
        <f t="shared" si="177"/>
        <v>0</v>
      </c>
      <c r="AP403">
        <f t="shared" si="178"/>
        <v>0</v>
      </c>
      <c r="AQ403">
        <f t="shared" si="179"/>
        <v>0</v>
      </c>
      <c r="AR403">
        <f t="shared" si="180"/>
        <v>0</v>
      </c>
      <c r="AS403">
        <f t="shared" si="181"/>
        <v>0</v>
      </c>
      <c r="AT403">
        <f t="shared" si="182"/>
        <v>0</v>
      </c>
      <c r="AU403">
        <f t="shared" si="183"/>
        <v>0</v>
      </c>
      <c r="AV403">
        <f t="shared" si="184"/>
        <v>0</v>
      </c>
      <c r="AW403">
        <f t="shared" si="185"/>
        <v>0</v>
      </c>
      <c r="AX403">
        <f t="shared" si="186"/>
        <v>0</v>
      </c>
      <c r="AY403">
        <f t="shared" si="187"/>
        <v>0</v>
      </c>
      <c r="AZ403">
        <f t="shared" si="188"/>
        <v>0</v>
      </c>
      <c r="BA403">
        <f t="shared" si="189"/>
        <v>0</v>
      </c>
      <c r="BB403">
        <f t="shared" si="190"/>
        <v>0</v>
      </c>
      <c r="BC403">
        <f t="shared" si="191"/>
        <v>0</v>
      </c>
      <c r="BD403">
        <f t="shared" si="192"/>
        <v>0</v>
      </c>
      <c r="BE403">
        <f t="shared" si="193"/>
        <v>0</v>
      </c>
      <c r="BF403">
        <f t="shared" si="194"/>
        <v>0</v>
      </c>
      <c r="BG403">
        <f t="shared" si="195"/>
        <v>0</v>
      </c>
      <c r="BH403">
        <f t="shared" si="196"/>
        <v>0</v>
      </c>
    </row>
    <row r="404" spans="1:60" ht="24" customHeight="1">
      <c r="A404" s="93"/>
      <c r="B404" s="4"/>
      <c r="C404" s="110" t="s">
        <v>228</v>
      </c>
      <c r="D404" s="318" t="s">
        <v>357</v>
      </c>
      <c r="E404" s="249"/>
      <c r="F404" s="250"/>
      <c r="G404" s="201"/>
      <c r="H404" s="201"/>
      <c r="I404" s="201"/>
      <c r="J404" s="201"/>
      <c r="K404" s="201"/>
      <c r="L404" s="201"/>
      <c r="M404" s="201"/>
      <c r="N404" s="201"/>
      <c r="O404" s="201"/>
      <c r="P404" s="201"/>
      <c r="Q404" s="201"/>
      <c r="R404" s="201"/>
      <c r="S404" s="201"/>
      <c r="T404" s="201"/>
      <c r="U404" s="201"/>
      <c r="V404" s="201"/>
      <c r="W404" s="201"/>
      <c r="X404" s="201"/>
      <c r="Y404" s="201"/>
      <c r="Z404" s="201"/>
      <c r="AA404" s="201"/>
      <c r="AB404" s="201"/>
      <c r="AC404" s="201"/>
      <c r="AD404" s="201"/>
      <c r="AE404" s="4"/>
      <c r="AG404">
        <f t="shared" si="171"/>
        <v>0</v>
      </c>
      <c r="AH404">
        <f t="shared" si="172"/>
        <v>0</v>
      </c>
      <c r="AK404">
        <f t="shared" si="173"/>
        <v>0</v>
      </c>
      <c r="AL404">
        <f t="shared" si="174"/>
        <v>0</v>
      </c>
      <c r="AM404">
        <f t="shared" si="175"/>
        <v>0</v>
      </c>
      <c r="AN404">
        <f t="shared" si="176"/>
        <v>0</v>
      </c>
      <c r="AO404">
        <f t="shared" si="177"/>
        <v>0</v>
      </c>
      <c r="AP404">
        <f t="shared" si="178"/>
        <v>0</v>
      </c>
      <c r="AQ404">
        <f t="shared" si="179"/>
        <v>0</v>
      </c>
      <c r="AR404">
        <f t="shared" si="180"/>
        <v>0</v>
      </c>
      <c r="AS404">
        <f t="shared" si="181"/>
        <v>0</v>
      </c>
      <c r="AT404">
        <f t="shared" si="182"/>
        <v>0</v>
      </c>
      <c r="AU404">
        <f t="shared" si="183"/>
        <v>0</v>
      </c>
      <c r="AV404">
        <f t="shared" si="184"/>
        <v>0</v>
      </c>
      <c r="AW404">
        <f t="shared" si="185"/>
        <v>0</v>
      </c>
      <c r="AX404">
        <f t="shared" si="186"/>
        <v>0</v>
      </c>
      <c r="AY404">
        <f t="shared" si="187"/>
        <v>0</v>
      </c>
      <c r="AZ404">
        <f t="shared" si="188"/>
        <v>0</v>
      </c>
      <c r="BA404">
        <f t="shared" si="189"/>
        <v>0</v>
      </c>
      <c r="BB404">
        <f t="shared" si="190"/>
        <v>0</v>
      </c>
      <c r="BC404">
        <f t="shared" si="191"/>
        <v>0</v>
      </c>
      <c r="BD404">
        <f t="shared" si="192"/>
        <v>0</v>
      </c>
      <c r="BE404">
        <f t="shared" si="193"/>
        <v>0</v>
      </c>
      <c r="BF404">
        <f t="shared" si="194"/>
        <v>0</v>
      </c>
      <c r="BG404">
        <f t="shared" si="195"/>
        <v>0</v>
      </c>
      <c r="BH404">
        <f t="shared" si="196"/>
        <v>0</v>
      </c>
    </row>
    <row r="405" spans="1:60" ht="15" customHeight="1">
      <c r="A405" s="93"/>
      <c r="B405" s="4"/>
      <c r="F405" s="122" t="s">
        <v>456</v>
      </c>
      <c r="G405" s="126">
        <f t="shared" ref="G405:AD405" si="197">IF(AND(SUM(G393:G404)=0,COUNTIF(G393:G404,"NS")&gt;0),"NS",IF(AND(SUM(G393:G404)=0,COUNTIF(G393:G404,0)&gt;0),0,IF(AND(SUM(G393:G404)=0,COUNTIF(G393:G404,"NA")&gt;0),"NA",SUM(G393:G404))))</f>
        <v>0</v>
      </c>
      <c r="H405" s="126">
        <f t="shared" si="197"/>
        <v>0</v>
      </c>
      <c r="I405" s="126">
        <f t="shared" si="197"/>
        <v>0</v>
      </c>
      <c r="J405" s="126">
        <f t="shared" si="197"/>
        <v>0</v>
      </c>
      <c r="K405" s="126">
        <f t="shared" si="197"/>
        <v>0</v>
      </c>
      <c r="L405" s="126">
        <f t="shared" si="197"/>
        <v>0</v>
      </c>
      <c r="M405" s="126">
        <f t="shared" si="197"/>
        <v>0</v>
      </c>
      <c r="N405" s="126">
        <f t="shared" si="197"/>
        <v>0</v>
      </c>
      <c r="O405" s="126">
        <f t="shared" si="197"/>
        <v>0</v>
      </c>
      <c r="P405" s="126">
        <f t="shared" si="197"/>
        <v>0</v>
      </c>
      <c r="Q405" s="126">
        <f t="shared" si="197"/>
        <v>0</v>
      </c>
      <c r="R405" s="126">
        <f t="shared" si="197"/>
        <v>0</v>
      </c>
      <c r="S405" s="126">
        <f t="shared" si="197"/>
        <v>0</v>
      </c>
      <c r="T405" s="126">
        <f t="shared" si="197"/>
        <v>0</v>
      </c>
      <c r="U405" s="126">
        <f t="shared" si="197"/>
        <v>0</v>
      </c>
      <c r="V405" s="126">
        <f t="shared" si="197"/>
        <v>0</v>
      </c>
      <c r="W405" s="126">
        <f t="shared" si="197"/>
        <v>0</v>
      </c>
      <c r="X405" s="126">
        <f t="shared" si="197"/>
        <v>0</v>
      </c>
      <c r="Y405" s="126">
        <f t="shared" si="197"/>
        <v>0</v>
      </c>
      <c r="Z405" s="126">
        <f t="shared" si="197"/>
        <v>0</v>
      </c>
      <c r="AA405" s="126">
        <f t="shared" si="197"/>
        <v>0</v>
      </c>
      <c r="AB405" s="126">
        <f t="shared" si="197"/>
        <v>0</v>
      </c>
      <c r="AC405" s="126">
        <f t="shared" si="197"/>
        <v>0</v>
      </c>
      <c r="AD405" s="126">
        <f t="shared" si="197"/>
        <v>0</v>
      </c>
      <c r="AE405" s="4"/>
      <c r="AG405">
        <f>SUM(AG393:AG404)</f>
        <v>0</v>
      </c>
      <c r="AH405" s="198">
        <f>SUM(AH393:AH404)</f>
        <v>0</v>
      </c>
      <c r="AK405">
        <f>SUM(AK393:AK404)</f>
        <v>0</v>
      </c>
      <c r="AM405">
        <f>SUM(AM393:AM404)</f>
        <v>0</v>
      </c>
      <c r="AN405">
        <f>SUM(AN393:AN404)</f>
        <v>0</v>
      </c>
      <c r="AP405">
        <f>SUM(AP393:AP404)</f>
        <v>0</v>
      </c>
      <c r="AQ405">
        <f>SUM(AQ393:AQ404)</f>
        <v>0</v>
      </c>
      <c r="AS405">
        <f>SUM(AS393:AS404)</f>
        <v>0</v>
      </c>
      <c r="AT405">
        <f>SUM(AT393:AT404)</f>
        <v>0</v>
      </c>
      <c r="AV405">
        <f>SUM(AV393:AV404)</f>
        <v>0</v>
      </c>
      <c r="AW405">
        <f>SUM(AW393:AW404)</f>
        <v>0</v>
      </c>
      <c r="AY405">
        <f>SUM(AY393:AY404)</f>
        <v>0</v>
      </c>
      <c r="AZ405">
        <f>SUM(AZ393:AZ404)</f>
        <v>0</v>
      </c>
      <c r="BB405">
        <f>SUM(BB393:BB404)</f>
        <v>0</v>
      </c>
      <c r="BC405">
        <f>SUM(BC393:BC404)</f>
        <v>0</v>
      </c>
      <c r="BE405">
        <f>SUM(BE393:BE404)</f>
        <v>0</v>
      </c>
      <c r="BF405">
        <f>SUM(BF393:BF404)</f>
        <v>0</v>
      </c>
      <c r="BH405">
        <f>SUM(BH393:BH404)</f>
        <v>0</v>
      </c>
    </row>
    <row r="406" spans="1:60" ht="1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K406" t="s">
        <v>494</v>
      </c>
      <c r="AL406">
        <f>SUM(AM405,AP405,AS405,AV405,AY405,BB405,BE405,BH405)</f>
        <v>0</v>
      </c>
      <c r="AM406" t="s">
        <v>495</v>
      </c>
      <c r="AN406">
        <f>SUM(AK405,AN405,AQ405,AT405,AW405,AZ405,BC405,BF405)</f>
        <v>0</v>
      </c>
    </row>
    <row r="407" spans="1:60" ht="24" customHeight="1">
      <c r="A407" s="93"/>
      <c r="B407" s="4"/>
      <c r="C407" s="333" t="s">
        <v>310</v>
      </c>
      <c r="D407" s="231"/>
      <c r="E407" s="231"/>
      <c r="F407" s="231"/>
      <c r="G407" s="231"/>
      <c r="H407" s="231"/>
      <c r="I407" s="231"/>
      <c r="J407" s="231"/>
      <c r="K407" s="231"/>
      <c r="L407" s="231"/>
      <c r="M407" s="231"/>
      <c r="N407" s="231"/>
      <c r="O407" s="231"/>
      <c r="P407" s="231"/>
      <c r="Q407" s="231"/>
      <c r="R407" s="231"/>
      <c r="S407" s="231"/>
      <c r="T407" s="231"/>
      <c r="U407" s="231"/>
      <c r="V407" s="231"/>
      <c r="W407" s="231"/>
      <c r="X407" s="231"/>
      <c r="Y407" s="231"/>
      <c r="Z407" s="231"/>
      <c r="AA407" s="231"/>
      <c r="AB407" s="231"/>
      <c r="AC407" s="231"/>
      <c r="AD407" s="231"/>
      <c r="AE407" s="4"/>
      <c r="AK407" t="s">
        <v>497</v>
      </c>
      <c r="AL407" s="198">
        <f>IF(AN406&gt;0,IF(SUM(G405)&gt;=SUM(J405,M405,P405,S405,V405,Y405,AB405),0,1),IF(SUM(G405)&lt;&gt;SUM(J405,M405,P405,S405,V405,Y405,AB405),1,0))</f>
        <v>0</v>
      </c>
      <c r="AM407" t="s">
        <v>498</v>
      </c>
      <c r="AN407" s="198">
        <f>IF(AN406&gt;0,IF(SUM(H405)&gt;=SUM(K405,N405,Q405,T405,W405,Z405,AC405),0,1),IF(SUM(H405)&lt;&gt;SUM(K405,N405,Q405,T405,W405,Z405,AC405),1,0))</f>
        <v>0</v>
      </c>
      <c r="AO407" t="s">
        <v>499</v>
      </c>
      <c r="AP407" s="198">
        <f>IF(AN406&gt;0,IF(SUM(I405)&gt;=SUM(L405,O405,R405,U405,X405,AA405,AD405),0,1),IF(SUM(I405)&lt;&gt;SUM(L405,O405,R405,U405,X405,AA405,AD405),1,0))</f>
        <v>0</v>
      </c>
    </row>
    <row r="408" spans="1:60" ht="60" customHeight="1">
      <c r="A408" s="93"/>
      <c r="B408" s="4"/>
      <c r="C408" s="323"/>
      <c r="D408" s="249"/>
      <c r="E408" s="249"/>
      <c r="F408" s="249"/>
      <c r="G408" s="249"/>
      <c r="H408" s="249"/>
      <c r="I408" s="249"/>
      <c r="J408" s="249"/>
      <c r="K408" s="249"/>
      <c r="L408" s="249"/>
      <c r="M408" s="249"/>
      <c r="N408" s="249"/>
      <c r="O408" s="249"/>
      <c r="P408" s="249"/>
      <c r="Q408" s="249"/>
      <c r="R408" s="249"/>
      <c r="S408" s="249"/>
      <c r="T408" s="249"/>
      <c r="U408" s="249"/>
      <c r="V408" s="249"/>
      <c r="W408" s="249"/>
      <c r="X408" s="249"/>
      <c r="Y408" s="249"/>
      <c r="Z408" s="249"/>
      <c r="AA408" s="249"/>
      <c r="AB408" s="249"/>
      <c r="AC408" s="249"/>
      <c r="AD408" s="250"/>
      <c r="AE408" s="4"/>
    </row>
    <row r="409" spans="1:60" ht="15" customHeight="1">
      <c r="A409" s="1"/>
      <c r="B409" s="199" t="str">
        <f>IF(AG405&gt;0,"Favor de ingresar toda la información requerida en la pregunta.","")</f>
        <v/>
      </c>
      <c r="C409" s="199"/>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row>
    <row r="410" spans="1:60" ht="15" customHeight="1">
      <c r="A410" s="1"/>
      <c r="B410" s="199" t="str">
        <f>IF(AND(AH405&lt;&gt;0,C408=""),"Alerta: Debido a que cuenta con registros NS, debe proporcionar una justificación en el area de comentarios al final de la pregunta.","")</f>
        <v/>
      </c>
      <c r="C410" s="199"/>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row>
    <row r="411" spans="1:60" ht="15" customHeight="1">
      <c r="A411" s="1"/>
      <c r="B411" s="199" t="str">
        <f>IF(OR(AL407&gt;=1,AN407&gt;=1,AP407&gt;=1,AL406&gt;=1),"Favor de revisar la sumatoria y consistencia de totales y/o subtotales por filas (numéricos y NS).","")</f>
        <v/>
      </c>
      <c r="C411" s="199"/>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row>
    <row r="412" spans="1:60" ht="15" customHeight="1">
      <c r="A412" s="1"/>
      <c r="B412" s="199"/>
      <c r="C412" s="199"/>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row>
    <row r="413" spans="1:60" ht="15" customHeight="1">
      <c r="A413" s="1"/>
      <c r="B413" s="199"/>
      <c r="C413" s="199"/>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row>
    <row r="414" spans="1:60" ht="15" customHeight="1">
      <c r="A414" s="1"/>
      <c r="B414" s="199"/>
      <c r="C414" s="199"/>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row>
    <row r="415" spans="1:60" ht="24" customHeight="1">
      <c r="A415" s="105" t="s">
        <v>553</v>
      </c>
      <c r="B415" s="326" t="s">
        <v>554</v>
      </c>
      <c r="C415" s="231"/>
      <c r="D415" s="231"/>
      <c r="E415" s="231"/>
      <c r="F415" s="231"/>
      <c r="G415" s="231"/>
      <c r="H415" s="231"/>
      <c r="I415" s="231"/>
      <c r="J415" s="231"/>
      <c r="K415" s="231"/>
      <c r="L415" s="231"/>
      <c r="M415" s="231"/>
      <c r="N415" s="231"/>
      <c r="O415" s="231"/>
      <c r="P415" s="231"/>
      <c r="Q415" s="231"/>
      <c r="R415" s="231"/>
      <c r="S415" s="231"/>
      <c r="T415" s="231"/>
      <c r="U415" s="231"/>
      <c r="V415" s="231"/>
      <c r="W415" s="231"/>
      <c r="X415" s="231"/>
      <c r="Y415" s="231"/>
      <c r="Z415" s="231"/>
      <c r="AA415" s="231"/>
      <c r="AB415" s="231"/>
      <c r="AC415" s="231"/>
      <c r="AD415" s="231"/>
      <c r="AE415" s="4"/>
    </row>
    <row r="416" spans="1:60" ht="24" customHeight="1">
      <c r="A416" s="48"/>
      <c r="B416" s="135"/>
      <c r="C416" s="333" t="s">
        <v>555</v>
      </c>
      <c r="D416" s="231"/>
      <c r="E416" s="231"/>
      <c r="F416" s="231"/>
      <c r="G416" s="231"/>
      <c r="H416" s="231"/>
      <c r="I416" s="231"/>
      <c r="J416" s="231"/>
      <c r="K416" s="231"/>
      <c r="L416" s="231"/>
      <c r="M416" s="231"/>
      <c r="N416" s="231"/>
      <c r="O416" s="231"/>
      <c r="P416" s="231"/>
      <c r="Q416" s="231"/>
      <c r="R416" s="231"/>
      <c r="S416" s="231"/>
      <c r="T416" s="231"/>
      <c r="U416" s="231"/>
      <c r="V416" s="231"/>
      <c r="W416" s="231"/>
      <c r="X416" s="231"/>
      <c r="Y416" s="231"/>
      <c r="Z416" s="231"/>
      <c r="AA416" s="231"/>
      <c r="AB416" s="231"/>
      <c r="AC416" s="231"/>
      <c r="AD416" s="231"/>
      <c r="AE416" s="73"/>
    </row>
    <row r="417" spans="1:60" ht="36" customHeight="1">
      <c r="A417" s="136"/>
      <c r="B417" s="9"/>
      <c r="C417" s="333" t="s">
        <v>556</v>
      </c>
      <c r="D417" s="231"/>
      <c r="E417" s="231"/>
      <c r="F417" s="231"/>
      <c r="G417" s="231"/>
      <c r="H417" s="231"/>
      <c r="I417" s="231"/>
      <c r="J417" s="231"/>
      <c r="K417" s="231"/>
      <c r="L417" s="231"/>
      <c r="M417" s="231"/>
      <c r="N417" s="231"/>
      <c r="O417" s="231"/>
      <c r="P417" s="231"/>
      <c r="Q417" s="231"/>
      <c r="R417" s="231"/>
      <c r="S417" s="231"/>
      <c r="T417" s="231"/>
      <c r="U417" s="231"/>
      <c r="V417" s="231"/>
      <c r="W417" s="231"/>
      <c r="X417" s="231"/>
      <c r="Y417" s="231"/>
      <c r="Z417" s="231"/>
      <c r="AA417" s="231"/>
      <c r="AB417" s="231"/>
      <c r="AC417" s="231"/>
      <c r="AD417" s="231"/>
    </row>
    <row r="418" spans="1:60" ht="36" customHeight="1">
      <c r="A418" s="136"/>
      <c r="B418" s="9"/>
      <c r="C418" s="319" t="s">
        <v>557</v>
      </c>
      <c r="D418" s="231"/>
      <c r="E418" s="231"/>
      <c r="F418" s="231"/>
      <c r="G418" s="231"/>
      <c r="H418" s="231"/>
      <c r="I418" s="231"/>
      <c r="J418" s="231"/>
      <c r="K418" s="231"/>
      <c r="L418" s="231"/>
      <c r="M418" s="231"/>
      <c r="N418" s="231"/>
      <c r="O418" s="231"/>
      <c r="P418" s="231"/>
      <c r="Q418" s="231"/>
      <c r="R418" s="231"/>
      <c r="S418" s="231"/>
      <c r="T418" s="231"/>
      <c r="U418" s="231"/>
      <c r="V418" s="231"/>
      <c r="W418" s="231"/>
      <c r="X418" s="231"/>
      <c r="Y418" s="231"/>
      <c r="Z418" s="231"/>
      <c r="AA418" s="231"/>
      <c r="AB418" s="231"/>
      <c r="AC418" s="231"/>
      <c r="AD418" s="231"/>
    </row>
    <row r="419" spans="1:60" ht="1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row>
    <row r="420" spans="1:60" ht="24" customHeight="1">
      <c r="A420" s="107"/>
      <c r="B420" s="4"/>
      <c r="C420" s="316" t="s">
        <v>279</v>
      </c>
      <c r="D420" s="262"/>
      <c r="E420" s="262"/>
      <c r="F420" s="263"/>
      <c r="G420" s="316" t="s">
        <v>462</v>
      </c>
      <c r="H420" s="249"/>
      <c r="I420" s="249"/>
      <c r="J420" s="249"/>
      <c r="K420" s="249"/>
      <c r="L420" s="249"/>
      <c r="M420" s="249"/>
      <c r="N420" s="249"/>
      <c r="O420" s="249"/>
      <c r="P420" s="249"/>
      <c r="Q420" s="249"/>
      <c r="R420" s="249"/>
      <c r="S420" s="249"/>
      <c r="T420" s="249"/>
      <c r="U420" s="249"/>
      <c r="V420" s="249"/>
      <c r="W420" s="249"/>
      <c r="X420" s="249"/>
      <c r="Y420" s="249"/>
      <c r="Z420" s="249"/>
      <c r="AA420" s="249"/>
      <c r="AB420" s="249"/>
      <c r="AC420" s="249"/>
      <c r="AD420" s="250"/>
      <c r="AE420" s="4"/>
    </row>
    <row r="421" spans="1:60" ht="120" customHeight="1">
      <c r="A421" s="107"/>
      <c r="B421" s="4"/>
      <c r="C421" s="264"/>
      <c r="D421" s="231"/>
      <c r="E421" s="231"/>
      <c r="F421" s="265"/>
      <c r="G421" s="324" t="s">
        <v>444</v>
      </c>
      <c r="H421" s="320" t="s">
        <v>445</v>
      </c>
      <c r="I421" s="320" t="s">
        <v>446</v>
      </c>
      <c r="J421" s="320" t="s">
        <v>449</v>
      </c>
      <c r="K421" s="249"/>
      <c r="L421" s="250"/>
      <c r="M421" s="320" t="s">
        <v>450</v>
      </c>
      <c r="N421" s="249"/>
      <c r="O421" s="250"/>
      <c r="P421" s="320" t="s">
        <v>451</v>
      </c>
      <c r="Q421" s="249"/>
      <c r="R421" s="250"/>
      <c r="S421" s="320" t="s">
        <v>452</v>
      </c>
      <c r="T421" s="249"/>
      <c r="U421" s="250"/>
      <c r="V421" s="320" t="s">
        <v>453</v>
      </c>
      <c r="W421" s="249"/>
      <c r="X421" s="250"/>
      <c r="Y421" s="320" t="s">
        <v>454</v>
      </c>
      <c r="Z421" s="249"/>
      <c r="AA421" s="250"/>
      <c r="AB421" s="320" t="s">
        <v>463</v>
      </c>
      <c r="AC421" s="249"/>
      <c r="AD421" s="250"/>
      <c r="AE421" s="4"/>
      <c r="AG421">
        <f>COUNTBLANK(G423:AD483)</f>
        <v>1464</v>
      </c>
    </row>
    <row r="422" spans="1:60" ht="48" customHeight="1">
      <c r="A422" s="107"/>
      <c r="B422" s="4"/>
      <c r="C422" s="266"/>
      <c r="D422" s="252"/>
      <c r="E422" s="252"/>
      <c r="F422" s="267"/>
      <c r="G422" s="344"/>
      <c r="H422" s="344"/>
      <c r="I422" s="344"/>
      <c r="J422" s="124" t="s">
        <v>464</v>
      </c>
      <c r="K422" s="125" t="s">
        <v>445</v>
      </c>
      <c r="L422" s="125" t="s">
        <v>446</v>
      </c>
      <c r="M422" s="124" t="s">
        <v>464</v>
      </c>
      <c r="N422" s="125" t="s">
        <v>445</v>
      </c>
      <c r="O422" s="125" t="s">
        <v>446</v>
      </c>
      <c r="P422" s="124" t="s">
        <v>464</v>
      </c>
      <c r="Q422" s="125" t="s">
        <v>445</v>
      </c>
      <c r="R422" s="125" t="s">
        <v>446</v>
      </c>
      <c r="S422" s="124" t="s">
        <v>464</v>
      </c>
      <c r="T422" s="125" t="s">
        <v>445</v>
      </c>
      <c r="U422" s="125" t="s">
        <v>446</v>
      </c>
      <c r="V422" s="124" t="s">
        <v>464</v>
      </c>
      <c r="W422" s="125" t="s">
        <v>445</v>
      </c>
      <c r="X422" s="125" t="s">
        <v>446</v>
      </c>
      <c r="Y422" s="124" t="s">
        <v>464</v>
      </c>
      <c r="Z422" s="125" t="s">
        <v>445</v>
      </c>
      <c r="AA422" s="125" t="s">
        <v>446</v>
      </c>
      <c r="AB422" s="124" t="s">
        <v>464</v>
      </c>
      <c r="AC422" s="125" t="s">
        <v>445</v>
      </c>
      <c r="AD422" s="125" t="s">
        <v>446</v>
      </c>
      <c r="AE422" s="4"/>
      <c r="AG422" t="s">
        <v>282</v>
      </c>
      <c r="AH422" t="s">
        <v>283</v>
      </c>
      <c r="AK422" t="s">
        <v>465</v>
      </c>
      <c r="AL422" t="s">
        <v>466</v>
      </c>
      <c r="AM422" t="s">
        <v>467</v>
      </c>
      <c r="AN422" t="s">
        <v>468</v>
      </c>
      <c r="AO422" t="s">
        <v>469</v>
      </c>
      <c r="AP422" t="s">
        <v>470</v>
      </c>
      <c r="AQ422" t="s">
        <v>471</v>
      </c>
      <c r="AR422" t="s">
        <v>472</v>
      </c>
      <c r="AS422" t="s">
        <v>473</v>
      </c>
      <c r="AT422" t="s">
        <v>474</v>
      </c>
      <c r="AU422" t="s">
        <v>475</v>
      </c>
      <c r="AV422" t="s">
        <v>476</v>
      </c>
      <c r="AW422" t="s">
        <v>477</v>
      </c>
      <c r="AX422" t="s">
        <v>478</v>
      </c>
      <c r="AY422" t="s">
        <v>479</v>
      </c>
      <c r="AZ422" t="s">
        <v>480</v>
      </c>
      <c r="BA422" t="s">
        <v>481</v>
      </c>
      <c r="BB422" t="s">
        <v>482</v>
      </c>
      <c r="BC422" t="s">
        <v>483</v>
      </c>
      <c r="BD422" t="s">
        <v>484</v>
      </c>
      <c r="BE422" t="s">
        <v>485</v>
      </c>
      <c r="BF422" t="s">
        <v>486</v>
      </c>
      <c r="BG422" t="s">
        <v>487</v>
      </c>
      <c r="BH422" t="s">
        <v>488</v>
      </c>
    </row>
    <row r="423" spans="1:60" ht="24" customHeight="1">
      <c r="A423" s="107"/>
      <c r="B423" s="4"/>
      <c r="C423" s="110" t="s">
        <v>558</v>
      </c>
      <c r="D423" s="318" t="s">
        <v>357</v>
      </c>
      <c r="E423" s="249"/>
      <c r="F423" s="250"/>
      <c r="G423" s="201"/>
      <c r="H423" s="201"/>
      <c r="I423" s="201"/>
      <c r="J423" s="201"/>
      <c r="K423" s="201"/>
      <c r="L423" s="201"/>
      <c r="M423" s="201"/>
      <c r="N423" s="201"/>
      <c r="O423" s="201"/>
      <c r="P423" s="201"/>
      <c r="Q423" s="201"/>
      <c r="R423" s="201"/>
      <c r="S423" s="201"/>
      <c r="T423" s="201"/>
      <c r="U423" s="201"/>
      <c r="V423" s="201"/>
      <c r="W423" s="201"/>
      <c r="X423" s="201"/>
      <c r="Y423" s="201"/>
      <c r="Z423" s="201"/>
      <c r="AA423" s="201"/>
      <c r="AB423" s="201"/>
      <c r="AC423" s="201"/>
      <c r="AD423" s="201"/>
      <c r="AE423" s="4"/>
      <c r="AG423">
        <f t="shared" ref="AG423:AG454" si="198">IF(AND(COUNTBLANK(G423:AD423)&lt;&gt;0,COUNTBLANK(G423:AD423)&lt;&gt;24),1,0)</f>
        <v>0</v>
      </c>
      <c r="AH423">
        <f t="shared" ref="AH423:AH454" si="199">IF(COUNTIF(G423:AD423,"NS"),1,0)</f>
        <v>0</v>
      </c>
      <c r="AK423">
        <f t="shared" ref="AK423:AK454" si="200">COUNTIF(H423:I423,"NS")</f>
        <v>0</v>
      </c>
      <c r="AL423">
        <f t="shared" ref="AL423:AL454" si="201">SUM(H423:I423)</f>
        <v>0</v>
      </c>
      <c r="AM423">
        <f t="shared" ref="AM423:AM454" si="202">IF(COUNTA(G423:I423)=0,0,IF(OR(AND(G423=0,AK423&gt;0),AND(G423="ns",AL423&gt;0),AND(G423="ns",AK423=0,AL423=0)),1,IF(OR(AND(G423&gt;0,AK423=2),AND(G423="ns",AK423=2),AND(G423="ns",AL423=0,AK423&gt;0),G423=AL423),0,1)))</f>
        <v>0</v>
      </c>
      <c r="AN423">
        <f t="shared" ref="AN423:AN454" si="203">COUNTIF(K423:L423,"NS")</f>
        <v>0</v>
      </c>
      <c r="AO423">
        <f t="shared" ref="AO423:AO454" si="204">SUM(K423:L423)</f>
        <v>0</v>
      </c>
      <c r="AP423">
        <f t="shared" ref="AP423:AP454" si="205">IF(COUNTA(J423:L423)=0,0,IF(OR(AND(J423=0,AN423&gt;0),AND(J423="ns",AO423&gt;0),AND(J423="ns",AN423=0,AO423=0)),1,IF(OR(AND(J423&gt;0,AN423=2),AND(J423="ns",AN423=2),AND(J423="ns",AO423=0,AN423&gt;0),J423=AO423),0,1)))</f>
        <v>0</v>
      </c>
      <c r="AQ423">
        <f t="shared" ref="AQ423:AQ454" si="206">COUNTIF(N423:O423,"NS")</f>
        <v>0</v>
      </c>
      <c r="AR423">
        <f t="shared" ref="AR423:AR454" si="207">SUM(N423:O423)</f>
        <v>0</v>
      </c>
      <c r="AS423">
        <f t="shared" ref="AS423:AS454" si="208">IF(COUNTA(M423:O423)=0,0,IF(OR(AND(M423=0,AQ423&gt;0),AND(M423="ns",AR423&gt;0),AND(M423="ns",AQ423=0,AR423=0)),1,IF(OR(AND(M423&gt;0,AQ423=2),AND(M423="ns",AQ423=2),AND(M423="ns",AR423=0,AQ423&gt;0),M423=AR423),0,1)))</f>
        <v>0</v>
      </c>
      <c r="AT423">
        <f t="shared" ref="AT423:AT454" si="209">COUNTIF(Q423:R423,"NS")</f>
        <v>0</v>
      </c>
      <c r="AU423">
        <f t="shared" ref="AU423:AU454" si="210">SUM(Q423:R423)</f>
        <v>0</v>
      </c>
      <c r="AV423">
        <f t="shared" ref="AV423:AV454" si="211">IF(COUNTA(P423:R423)=0,0,IF(OR(AND(P423=0,AT423&gt;0),AND(P423="ns",AU423&gt;0),AND(P423="ns",AT423=0,AU423=0)),1,IF(OR(AND(P423&gt;0,AT423=2),AND(P423="ns",AT423=2),AND(P423="ns",AU423=0,AT423&gt;0),P423=AU423),0,1)))</f>
        <v>0</v>
      </c>
      <c r="AW423">
        <f t="shared" ref="AW423:AW454" si="212">COUNTIF(T423:U423,"NS")</f>
        <v>0</v>
      </c>
      <c r="AX423">
        <f t="shared" ref="AX423:AX454" si="213">SUM(T423:U423)</f>
        <v>0</v>
      </c>
      <c r="AY423">
        <f t="shared" ref="AY423:AY454" si="214">IF(COUNTA(S423:U423)=0,0,IF(OR(AND(S423=0,AW423&gt;0),AND(S423="ns",AX423&gt;0),AND(S423="ns",AW423=0,AX423=0)),1,IF(OR(AND(S423&gt;0,AW423=2),AND(S423="ns",AW423=2),AND(S423="ns",AX423=0,AW423&gt;0),S423=AX423),0,1)))</f>
        <v>0</v>
      </c>
      <c r="AZ423">
        <f t="shared" ref="AZ423:AZ454" si="215">COUNTIF(W423:X423,"NS")</f>
        <v>0</v>
      </c>
      <c r="BA423">
        <f t="shared" ref="BA423:BA454" si="216">SUM(W423:X423)</f>
        <v>0</v>
      </c>
      <c r="BB423">
        <f t="shared" ref="BB423:BB454" si="217">IF(COUNTA(V423:X423)=0,0,IF(OR(AND(V423=0,AZ423&gt;0),AND(V423="ns",BA423&gt;0),AND(V423="ns",AZ423=0,BA423=0)),1,IF(OR(AND(V423&gt;0,AZ423=2),AND(V423="ns",AZ423=2),AND(V423="ns",BA423=0,AZ423&gt;0),V423=BA423),0,1)))</f>
        <v>0</v>
      </c>
      <c r="BC423">
        <f t="shared" ref="BC423:BC454" si="218">COUNTIF(Z423:AA423,"NS")</f>
        <v>0</v>
      </c>
      <c r="BD423">
        <f t="shared" ref="BD423:BD454" si="219">SUM(Z423:AA423)</f>
        <v>0</v>
      </c>
      <c r="BE423">
        <f t="shared" ref="BE423:BE454" si="220">IF(COUNTA(Y423:AA423)=0,0,IF(OR(AND(Y423=0,BC423&gt;0),AND(Y423="ns",BD423&gt;0),AND(Y423="ns",BC423=0,BD423=0)),1,IF(OR(AND(Y423&gt;0,BC423=2),AND(Y423="ns",BC423=2),AND(Y423="ns",BD423=0,BC423&gt;0),Y423=BD423),0,1)))</f>
        <v>0</v>
      </c>
      <c r="BF423">
        <f t="shared" ref="BF423:BF454" si="221">COUNTIF(AC423:AD423,"NS")</f>
        <v>0</v>
      </c>
      <c r="BG423">
        <f t="shared" ref="BG423:BG454" si="222">SUM(AC423:AD423)</f>
        <v>0</v>
      </c>
      <c r="BH423">
        <f t="shared" ref="BH423:BH454" si="223">IF(COUNTA(AB423:AD423)=0,0,IF(OR(AND(AB423=0,BF423&gt;0),AND(AB423="ns",BG423&gt;0),AND(AB423="ns",BF423=0,BG423=0)),1,IF(OR(AND(AB423&gt;0,BF423=2),AND(AB423="ns",BF423=2),AND(AB423="ns",BG423=0,BF423&gt;0),AB423=BG423),0,1)))</f>
        <v>0</v>
      </c>
    </row>
    <row r="424" spans="1:60" ht="15" customHeight="1">
      <c r="A424" s="107"/>
      <c r="B424" s="4"/>
      <c r="C424" s="110" t="s">
        <v>209</v>
      </c>
      <c r="D424" s="318" t="str">
        <f>IF(CNGE_2023_M4_Secc1!D40="","",CNGE_2023_M4_Secc1!D40)</f>
        <v/>
      </c>
      <c r="E424" s="249"/>
      <c r="F424" s="250"/>
      <c r="G424" s="201"/>
      <c r="H424" s="201"/>
      <c r="I424" s="201"/>
      <c r="J424" s="201"/>
      <c r="K424" s="201"/>
      <c r="L424" s="201"/>
      <c r="M424" s="201"/>
      <c r="N424" s="201"/>
      <c r="O424" s="201"/>
      <c r="P424" s="201"/>
      <c r="Q424" s="201"/>
      <c r="R424" s="201"/>
      <c r="S424" s="201"/>
      <c r="T424" s="201"/>
      <c r="U424" s="201"/>
      <c r="V424" s="201"/>
      <c r="W424" s="201"/>
      <c r="X424" s="201"/>
      <c r="Y424" s="201"/>
      <c r="Z424" s="201"/>
      <c r="AA424" s="201"/>
      <c r="AB424" s="201"/>
      <c r="AC424" s="201"/>
      <c r="AD424" s="201"/>
      <c r="AE424" s="4"/>
      <c r="AG424">
        <f t="shared" si="198"/>
        <v>0</v>
      </c>
      <c r="AH424">
        <f t="shared" si="199"/>
        <v>0</v>
      </c>
      <c r="AK424">
        <f t="shared" si="200"/>
        <v>0</v>
      </c>
      <c r="AL424">
        <f t="shared" si="201"/>
        <v>0</v>
      </c>
      <c r="AM424">
        <f t="shared" si="202"/>
        <v>0</v>
      </c>
      <c r="AN424">
        <f t="shared" si="203"/>
        <v>0</v>
      </c>
      <c r="AO424">
        <f t="shared" si="204"/>
        <v>0</v>
      </c>
      <c r="AP424">
        <f t="shared" si="205"/>
        <v>0</v>
      </c>
      <c r="AQ424">
        <f t="shared" si="206"/>
        <v>0</v>
      </c>
      <c r="AR424">
        <f t="shared" si="207"/>
        <v>0</v>
      </c>
      <c r="AS424">
        <f t="shared" si="208"/>
        <v>0</v>
      </c>
      <c r="AT424">
        <f t="shared" si="209"/>
        <v>0</v>
      </c>
      <c r="AU424">
        <f t="shared" si="210"/>
        <v>0</v>
      </c>
      <c r="AV424">
        <f t="shared" si="211"/>
        <v>0</v>
      </c>
      <c r="AW424">
        <f t="shared" si="212"/>
        <v>0</v>
      </c>
      <c r="AX424">
        <f t="shared" si="213"/>
        <v>0</v>
      </c>
      <c r="AY424">
        <f t="shared" si="214"/>
        <v>0</v>
      </c>
      <c r="AZ424">
        <f t="shared" si="215"/>
        <v>0</v>
      </c>
      <c r="BA424">
        <f t="shared" si="216"/>
        <v>0</v>
      </c>
      <c r="BB424">
        <f t="shared" si="217"/>
        <v>0</v>
      </c>
      <c r="BC424">
        <f t="shared" si="218"/>
        <v>0</v>
      </c>
      <c r="BD424">
        <f t="shared" si="219"/>
        <v>0</v>
      </c>
      <c r="BE424">
        <f t="shared" si="220"/>
        <v>0</v>
      </c>
      <c r="BF424">
        <f t="shared" si="221"/>
        <v>0</v>
      </c>
      <c r="BG424">
        <f t="shared" si="222"/>
        <v>0</v>
      </c>
      <c r="BH424">
        <f t="shared" si="223"/>
        <v>0</v>
      </c>
    </row>
    <row r="425" spans="1:60" ht="15" customHeight="1">
      <c r="A425" s="107"/>
      <c r="B425" s="4"/>
      <c r="C425" s="110" t="s">
        <v>210</v>
      </c>
      <c r="D425" s="318" t="str">
        <f>IF(CNGE_2023_M4_Secc1!D41="","",CNGE_2023_M4_Secc1!D41)</f>
        <v/>
      </c>
      <c r="E425" s="249"/>
      <c r="F425" s="250"/>
      <c r="G425" s="201"/>
      <c r="H425" s="201"/>
      <c r="I425" s="201"/>
      <c r="J425" s="201"/>
      <c r="K425" s="201"/>
      <c r="L425" s="201"/>
      <c r="M425" s="201"/>
      <c r="N425" s="201"/>
      <c r="O425" s="201"/>
      <c r="P425" s="201"/>
      <c r="Q425" s="201"/>
      <c r="R425" s="201"/>
      <c r="S425" s="201"/>
      <c r="T425" s="201"/>
      <c r="U425" s="201"/>
      <c r="V425" s="201"/>
      <c r="W425" s="201"/>
      <c r="X425" s="201"/>
      <c r="Y425" s="201"/>
      <c r="Z425" s="201"/>
      <c r="AA425" s="201"/>
      <c r="AB425" s="201"/>
      <c r="AC425" s="201"/>
      <c r="AD425" s="201"/>
      <c r="AE425" s="4"/>
      <c r="AG425">
        <f t="shared" si="198"/>
        <v>0</v>
      </c>
      <c r="AH425">
        <f t="shared" si="199"/>
        <v>0</v>
      </c>
      <c r="AK425">
        <f t="shared" si="200"/>
        <v>0</v>
      </c>
      <c r="AL425">
        <f t="shared" si="201"/>
        <v>0</v>
      </c>
      <c r="AM425">
        <f t="shared" si="202"/>
        <v>0</v>
      </c>
      <c r="AN425">
        <f t="shared" si="203"/>
        <v>0</v>
      </c>
      <c r="AO425">
        <f t="shared" si="204"/>
        <v>0</v>
      </c>
      <c r="AP425">
        <f t="shared" si="205"/>
        <v>0</v>
      </c>
      <c r="AQ425">
        <f t="shared" si="206"/>
        <v>0</v>
      </c>
      <c r="AR425">
        <f t="shared" si="207"/>
        <v>0</v>
      </c>
      <c r="AS425">
        <f t="shared" si="208"/>
        <v>0</v>
      </c>
      <c r="AT425">
        <f t="shared" si="209"/>
        <v>0</v>
      </c>
      <c r="AU425">
        <f t="shared" si="210"/>
        <v>0</v>
      </c>
      <c r="AV425">
        <f t="shared" si="211"/>
        <v>0</v>
      </c>
      <c r="AW425">
        <f t="shared" si="212"/>
        <v>0</v>
      </c>
      <c r="AX425">
        <f t="shared" si="213"/>
        <v>0</v>
      </c>
      <c r="AY425">
        <f t="shared" si="214"/>
        <v>0</v>
      </c>
      <c r="AZ425">
        <f t="shared" si="215"/>
        <v>0</v>
      </c>
      <c r="BA425">
        <f t="shared" si="216"/>
        <v>0</v>
      </c>
      <c r="BB425">
        <f t="shared" si="217"/>
        <v>0</v>
      </c>
      <c r="BC425">
        <f t="shared" si="218"/>
        <v>0</v>
      </c>
      <c r="BD425">
        <f t="shared" si="219"/>
        <v>0</v>
      </c>
      <c r="BE425">
        <f t="shared" si="220"/>
        <v>0</v>
      </c>
      <c r="BF425">
        <f t="shared" si="221"/>
        <v>0</v>
      </c>
      <c r="BG425">
        <f t="shared" si="222"/>
        <v>0</v>
      </c>
      <c r="BH425">
        <f t="shared" si="223"/>
        <v>0</v>
      </c>
    </row>
    <row r="426" spans="1:60" ht="15" customHeight="1">
      <c r="A426" s="107"/>
      <c r="B426" s="4"/>
      <c r="C426" s="110" t="s">
        <v>212</v>
      </c>
      <c r="D426" s="318" t="str">
        <f>IF(CNGE_2023_M4_Secc1!D42="","",CNGE_2023_M4_Secc1!D42)</f>
        <v/>
      </c>
      <c r="E426" s="249"/>
      <c r="F426" s="250"/>
      <c r="G426" s="201"/>
      <c r="H426" s="201"/>
      <c r="I426" s="201"/>
      <c r="J426" s="201"/>
      <c r="K426" s="201"/>
      <c r="L426" s="201"/>
      <c r="M426" s="201"/>
      <c r="N426" s="201"/>
      <c r="O426" s="201"/>
      <c r="P426" s="201"/>
      <c r="Q426" s="201"/>
      <c r="R426" s="201"/>
      <c r="S426" s="201"/>
      <c r="T426" s="201"/>
      <c r="U426" s="201"/>
      <c r="V426" s="201"/>
      <c r="W426" s="201"/>
      <c r="X426" s="201"/>
      <c r="Y426" s="201"/>
      <c r="Z426" s="201"/>
      <c r="AA426" s="201"/>
      <c r="AB426" s="201"/>
      <c r="AC426" s="201"/>
      <c r="AD426" s="201"/>
      <c r="AE426" s="4"/>
      <c r="AG426">
        <f t="shared" si="198"/>
        <v>0</v>
      </c>
      <c r="AH426">
        <f t="shared" si="199"/>
        <v>0</v>
      </c>
      <c r="AK426">
        <f t="shared" si="200"/>
        <v>0</v>
      </c>
      <c r="AL426">
        <f t="shared" si="201"/>
        <v>0</v>
      </c>
      <c r="AM426">
        <f t="shared" si="202"/>
        <v>0</v>
      </c>
      <c r="AN426">
        <f t="shared" si="203"/>
        <v>0</v>
      </c>
      <c r="AO426">
        <f t="shared" si="204"/>
        <v>0</v>
      </c>
      <c r="AP426">
        <f t="shared" si="205"/>
        <v>0</v>
      </c>
      <c r="AQ426">
        <f t="shared" si="206"/>
        <v>0</v>
      </c>
      <c r="AR426">
        <f t="shared" si="207"/>
        <v>0</v>
      </c>
      <c r="AS426">
        <f t="shared" si="208"/>
        <v>0</v>
      </c>
      <c r="AT426">
        <f t="shared" si="209"/>
        <v>0</v>
      </c>
      <c r="AU426">
        <f t="shared" si="210"/>
        <v>0</v>
      </c>
      <c r="AV426">
        <f t="shared" si="211"/>
        <v>0</v>
      </c>
      <c r="AW426">
        <f t="shared" si="212"/>
        <v>0</v>
      </c>
      <c r="AX426">
        <f t="shared" si="213"/>
        <v>0</v>
      </c>
      <c r="AY426">
        <f t="shared" si="214"/>
        <v>0</v>
      </c>
      <c r="AZ426">
        <f t="shared" si="215"/>
        <v>0</v>
      </c>
      <c r="BA426">
        <f t="shared" si="216"/>
        <v>0</v>
      </c>
      <c r="BB426">
        <f t="shared" si="217"/>
        <v>0</v>
      </c>
      <c r="BC426">
        <f t="shared" si="218"/>
        <v>0</v>
      </c>
      <c r="BD426">
        <f t="shared" si="219"/>
        <v>0</v>
      </c>
      <c r="BE426">
        <f t="shared" si="220"/>
        <v>0</v>
      </c>
      <c r="BF426">
        <f t="shared" si="221"/>
        <v>0</v>
      </c>
      <c r="BG426">
        <f t="shared" si="222"/>
        <v>0</v>
      </c>
      <c r="BH426">
        <f t="shared" si="223"/>
        <v>0</v>
      </c>
    </row>
    <row r="427" spans="1:60" ht="15" customHeight="1">
      <c r="A427" s="107"/>
      <c r="B427" s="4"/>
      <c r="C427" s="110" t="s">
        <v>214</v>
      </c>
      <c r="D427" s="318" t="str">
        <f>IF(CNGE_2023_M4_Secc1!D43="","",CNGE_2023_M4_Secc1!D43)</f>
        <v/>
      </c>
      <c r="E427" s="249"/>
      <c r="F427" s="250"/>
      <c r="G427" s="201"/>
      <c r="H427" s="201"/>
      <c r="I427" s="201"/>
      <c r="J427" s="201"/>
      <c r="K427" s="201"/>
      <c r="L427" s="201"/>
      <c r="M427" s="201"/>
      <c r="N427" s="201"/>
      <c r="O427" s="201"/>
      <c r="P427" s="201"/>
      <c r="Q427" s="201"/>
      <c r="R427" s="201"/>
      <c r="S427" s="201"/>
      <c r="T427" s="201"/>
      <c r="U427" s="201"/>
      <c r="V427" s="201"/>
      <c r="W427" s="201"/>
      <c r="X427" s="201"/>
      <c r="Y427" s="201"/>
      <c r="Z427" s="201"/>
      <c r="AA427" s="201"/>
      <c r="AB427" s="201"/>
      <c r="AC427" s="201"/>
      <c r="AD427" s="201"/>
      <c r="AE427" s="4"/>
      <c r="AG427">
        <f t="shared" si="198"/>
        <v>0</v>
      </c>
      <c r="AH427">
        <f t="shared" si="199"/>
        <v>0</v>
      </c>
      <c r="AK427">
        <f t="shared" si="200"/>
        <v>0</v>
      </c>
      <c r="AL427">
        <f t="shared" si="201"/>
        <v>0</v>
      </c>
      <c r="AM427">
        <f t="shared" si="202"/>
        <v>0</v>
      </c>
      <c r="AN427">
        <f t="shared" si="203"/>
        <v>0</v>
      </c>
      <c r="AO427">
        <f t="shared" si="204"/>
        <v>0</v>
      </c>
      <c r="AP427">
        <f t="shared" si="205"/>
        <v>0</v>
      </c>
      <c r="AQ427">
        <f t="shared" si="206"/>
        <v>0</v>
      </c>
      <c r="AR427">
        <f t="shared" si="207"/>
        <v>0</v>
      </c>
      <c r="AS427">
        <f t="shared" si="208"/>
        <v>0</v>
      </c>
      <c r="AT427">
        <f t="shared" si="209"/>
        <v>0</v>
      </c>
      <c r="AU427">
        <f t="shared" si="210"/>
        <v>0</v>
      </c>
      <c r="AV427">
        <f t="shared" si="211"/>
        <v>0</v>
      </c>
      <c r="AW427">
        <f t="shared" si="212"/>
        <v>0</v>
      </c>
      <c r="AX427">
        <f t="shared" si="213"/>
        <v>0</v>
      </c>
      <c r="AY427">
        <f t="shared" si="214"/>
        <v>0</v>
      </c>
      <c r="AZ427">
        <f t="shared" si="215"/>
        <v>0</v>
      </c>
      <c r="BA427">
        <f t="shared" si="216"/>
        <v>0</v>
      </c>
      <c r="BB427">
        <f t="shared" si="217"/>
        <v>0</v>
      </c>
      <c r="BC427">
        <f t="shared" si="218"/>
        <v>0</v>
      </c>
      <c r="BD427">
        <f t="shared" si="219"/>
        <v>0</v>
      </c>
      <c r="BE427">
        <f t="shared" si="220"/>
        <v>0</v>
      </c>
      <c r="BF427">
        <f t="shared" si="221"/>
        <v>0</v>
      </c>
      <c r="BG427">
        <f t="shared" si="222"/>
        <v>0</v>
      </c>
      <c r="BH427">
        <f t="shared" si="223"/>
        <v>0</v>
      </c>
    </row>
    <row r="428" spans="1:60" ht="15" customHeight="1">
      <c r="A428" s="107"/>
      <c r="B428" s="4"/>
      <c r="C428" s="110" t="s">
        <v>215</v>
      </c>
      <c r="D428" s="318" t="str">
        <f>IF(CNGE_2023_M4_Secc1!D44="","",CNGE_2023_M4_Secc1!D44)</f>
        <v/>
      </c>
      <c r="E428" s="249"/>
      <c r="F428" s="250"/>
      <c r="G428" s="201"/>
      <c r="H428" s="201"/>
      <c r="I428" s="201"/>
      <c r="J428" s="201"/>
      <c r="K428" s="201"/>
      <c r="L428" s="201"/>
      <c r="M428" s="201"/>
      <c r="N428" s="201"/>
      <c r="O428" s="201"/>
      <c r="P428" s="201"/>
      <c r="Q428" s="201"/>
      <c r="R428" s="201"/>
      <c r="S428" s="201"/>
      <c r="T428" s="201"/>
      <c r="U428" s="201"/>
      <c r="V428" s="201"/>
      <c r="W428" s="201"/>
      <c r="X428" s="201"/>
      <c r="Y428" s="201"/>
      <c r="Z428" s="201"/>
      <c r="AA428" s="201"/>
      <c r="AB428" s="201"/>
      <c r="AC428" s="201"/>
      <c r="AD428" s="201"/>
      <c r="AE428" s="4"/>
      <c r="AG428">
        <f t="shared" si="198"/>
        <v>0</v>
      </c>
      <c r="AH428">
        <f t="shared" si="199"/>
        <v>0</v>
      </c>
      <c r="AK428">
        <f t="shared" si="200"/>
        <v>0</v>
      </c>
      <c r="AL428">
        <f t="shared" si="201"/>
        <v>0</v>
      </c>
      <c r="AM428">
        <f t="shared" si="202"/>
        <v>0</v>
      </c>
      <c r="AN428">
        <f t="shared" si="203"/>
        <v>0</v>
      </c>
      <c r="AO428">
        <f t="shared" si="204"/>
        <v>0</v>
      </c>
      <c r="AP428">
        <f t="shared" si="205"/>
        <v>0</v>
      </c>
      <c r="AQ428">
        <f t="shared" si="206"/>
        <v>0</v>
      </c>
      <c r="AR428">
        <f t="shared" si="207"/>
        <v>0</v>
      </c>
      <c r="AS428">
        <f t="shared" si="208"/>
        <v>0</v>
      </c>
      <c r="AT428">
        <f t="shared" si="209"/>
        <v>0</v>
      </c>
      <c r="AU428">
        <f t="shared" si="210"/>
        <v>0</v>
      </c>
      <c r="AV428">
        <f t="shared" si="211"/>
        <v>0</v>
      </c>
      <c r="AW428">
        <f t="shared" si="212"/>
        <v>0</v>
      </c>
      <c r="AX428">
        <f t="shared" si="213"/>
        <v>0</v>
      </c>
      <c r="AY428">
        <f t="shared" si="214"/>
        <v>0</v>
      </c>
      <c r="AZ428">
        <f t="shared" si="215"/>
        <v>0</v>
      </c>
      <c r="BA428">
        <f t="shared" si="216"/>
        <v>0</v>
      </c>
      <c r="BB428">
        <f t="shared" si="217"/>
        <v>0</v>
      </c>
      <c r="BC428">
        <f t="shared" si="218"/>
        <v>0</v>
      </c>
      <c r="BD428">
        <f t="shared" si="219"/>
        <v>0</v>
      </c>
      <c r="BE428">
        <f t="shared" si="220"/>
        <v>0</v>
      </c>
      <c r="BF428">
        <f t="shared" si="221"/>
        <v>0</v>
      </c>
      <c r="BG428">
        <f t="shared" si="222"/>
        <v>0</v>
      </c>
      <c r="BH428">
        <f t="shared" si="223"/>
        <v>0</v>
      </c>
    </row>
    <row r="429" spans="1:60" ht="15" customHeight="1">
      <c r="A429" s="107"/>
      <c r="B429" s="4"/>
      <c r="C429" s="110" t="s">
        <v>217</v>
      </c>
      <c r="D429" s="318" t="str">
        <f>IF(CNGE_2023_M4_Secc1!D45="","",CNGE_2023_M4_Secc1!D45)</f>
        <v/>
      </c>
      <c r="E429" s="249"/>
      <c r="F429" s="250"/>
      <c r="G429" s="201"/>
      <c r="H429" s="201"/>
      <c r="I429" s="201"/>
      <c r="J429" s="201"/>
      <c r="K429" s="201"/>
      <c r="L429" s="201"/>
      <c r="M429" s="201"/>
      <c r="N429" s="201"/>
      <c r="O429" s="201"/>
      <c r="P429" s="201"/>
      <c r="Q429" s="201"/>
      <c r="R429" s="201"/>
      <c r="S429" s="201"/>
      <c r="T429" s="201"/>
      <c r="U429" s="201"/>
      <c r="V429" s="201"/>
      <c r="W429" s="201"/>
      <c r="X429" s="201"/>
      <c r="Y429" s="201"/>
      <c r="Z429" s="201"/>
      <c r="AA429" s="201"/>
      <c r="AB429" s="201"/>
      <c r="AC429" s="201"/>
      <c r="AD429" s="201"/>
      <c r="AE429" s="4"/>
      <c r="AG429">
        <f t="shared" si="198"/>
        <v>0</v>
      </c>
      <c r="AH429">
        <f t="shared" si="199"/>
        <v>0</v>
      </c>
      <c r="AK429">
        <f t="shared" si="200"/>
        <v>0</v>
      </c>
      <c r="AL429">
        <f t="shared" si="201"/>
        <v>0</v>
      </c>
      <c r="AM429">
        <f t="shared" si="202"/>
        <v>0</v>
      </c>
      <c r="AN429">
        <f t="shared" si="203"/>
        <v>0</v>
      </c>
      <c r="AO429">
        <f t="shared" si="204"/>
        <v>0</v>
      </c>
      <c r="AP429">
        <f t="shared" si="205"/>
        <v>0</v>
      </c>
      <c r="AQ429">
        <f t="shared" si="206"/>
        <v>0</v>
      </c>
      <c r="AR429">
        <f t="shared" si="207"/>
        <v>0</v>
      </c>
      <c r="AS429">
        <f t="shared" si="208"/>
        <v>0</v>
      </c>
      <c r="AT429">
        <f t="shared" si="209"/>
        <v>0</v>
      </c>
      <c r="AU429">
        <f t="shared" si="210"/>
        <v>0</v>
      </c>
      <c r="AV429">
        <f t="shared" si="211"/>
        <v>0</v>
      </c>
      <c r="AW429">
        <f t="shared" si="212"/>
        <v>0</v>
      </c>
      <c r="AX429">
        <f t="shared" si="213"/>
        <v>0</v>
      </c>
      <c r="AY429">
        <f t="shared" si="214"/>
        <v>0</v>
      </c>
      <c r="AZ429">
        <f t="shared" si="215"/>
        <v>0</v>
      </c>
      <c r="BA429">
        <f t="shared" si="216"/>
        <v>0</v>
      </c>
      <c r="BB429">
        <f t="shared" si="217"/>
        <v>0</v>
      </c>
      <c r="BC429">
        <f t="shared" si="218"/>
        <v>0</v>
      </c>
      <c r="BD429">
        <f t="shared" si="219"/>
        <v>0</v>
      </c>
      <c r="BE429">
        <f t="shared" si="220"/>
        <v>0</v>
      </c>
      <c r="BF429">
        <f t="shared" si="221"/>
        <v>0</v>
      </c>
      <c r="BG429">
        <f t="shared" si="222"/>
        <v>0</v>
      </c>
      <c r="BH429">
        <f t="shared" si="223"/>
        <v>0</v>
      </c>
    </row>
    <row r="430" spans="1:60" ht="15" customHeight="1">
      <c r="A430" s="107"/>
      <c r="B430" s="4"/>
      <c r="C430" s="110" t="s">
        <v>219</v>
      </c>
      <c r="D430" s="318" t="str">
        <f>IF(CNGE_2023_M4_Secc1!D46="","",CNGE_2023_M4_Secc1!D46)</f>
        <v/>
      </c>
      <c r="E430" s="249"/>
      <c r="F430" s="250"/>
      <c r="G430" s="201"/>
      <c r="H430" s="201"/>
      <c r="I430" s="201"/>
      <c r="J430" s="201"/>
      <c r="K430" s="201"/>
      <c r="L430" s="201"/>
      <c r="M430" s="201"/>
      <c r="N430" s="201"/>
      <c r="O430" s="201"/>
      <c r="P430" s="201"/>
      <c r="Q430" s="201"/>
      <c r="R430" s="201"/>
      <c r="S430" s="201"/>
      <c r="T430" s="201"/>
      <c r="U430" s="201"/>
      <c r="V430" s="201"/>
      <c r="W430" s="201"/>
      <c r="X430" s="201"/>
      <c r="Y430" s="201"/>
      <c r="Z430" s="201"/>
      <c r="AA430" s="201"/>
      <c r="AB430" s="201"/>
      <c r="AC430" s="201"/>
      <c r="AD430" s="201"/>
      <c r="AE430" s="4"/>
      <c r="AG430">
        <f t="shared" si="198"/>
        <v>0</v>
      </c>
      <c r="AH430">
        <f t="shared" si="199"/>
        <v>0</v>
      </c>
      <c r="AK430">
        <f t="shared" si="200"/>
        <v>0</v>
      </c>
      <c r="AL430">
        <f t="shared" si="201"/>
        <v>0</v>
      </c>
      <c r="AM430">
        <f t="shared" si="202"/>
        <v>0</v>
      </c>
      <c r="AN430">
        <f t="shared" si="203"/>
        <v>0</v>
      </c>
      <c r="AO430">
        <f t="shared" si="204"/>
        <v>0</v>
      </c>
      <c r="AP430">
        <f t="shared" si="205"/>
        <v>0</v>
      </c>
      <c r="AQ430">
        <f t="shared" si="206"/>
        <v>0</v>
      </c>
      <c r="AR430">
        <f t="shared" si="207"/>
        <v>0</v>
      </c>
      <c r="AS430">
        <f t="shared" si="208"/>
        <v>0</v>
      </c>
      <c r="AT430">
        <f t="shared" si="209"/>
        <v>0</v>
      </c>
      <c r="AU430">
        <f t="shared" si="210"/>
        <v>0</v>
      </c>
      <c r="AV430">
        <f t="shared" si="211"/>
        <v>0</v>
      </c>
      <c r="AW430">
        <f t="shared" si="212"/>
        <v>0</v>
      </c>
      <c r="AX430">
        <f t="shared" si="213"/>
        <v>0</v>
      </c>
      <c r="AY430">
        <f t="shared" si="214"/>
        <v>0</v>
      </c>
      <c r="AZ430">
        <f t="shared" si="215"/>
        <v>0</v>
      </c>
      <c r="BA430">
        <f t="shared" si="216"/>
        <v>0</v>
      </c>
      <c r="BB430">
        <f t="shared" si="217"/>
        <v>0</v>
      </c>
      <c r="BC430">
        <f t="shared" si="218"/>
        <v>0</v>
      </c>
      <c r="BD430">
        <f t="shared" si="219"/>
        <v>0</v>
      </c>
      <c r="BE430">
        <f t="shared" si="220"/>
        <v>0</v>
      </c>
      <c r="BF430">
        <f t="shared" si="221"/>
        <v>0</v>
      </c>
      <c r="BG430">
        <f t="shared" si="222"/>
        <v>0</v>
      </c>
      <c r="BH430">
        <f t="shared" si="223"/>
        <v>0</v>
      </c>
    </row>
    <row r="431" spans="1:60" ht="15" customHeight="1">
      <c r="A431" s="107"/>
      <c r="B431" s="4"/>
      <c r="C431" s="110" t="s">
        <v>221</v>
      </c>
      <c r="D431" s="318" t="str">
        <f>IF(CNGE_2023_M4_Secc1!D47="","",CNGE_2023_M4_Secc1!D47)</f>
        <v/>
      </c>
      <c r="E431" s="249"/>
      <c r="F431" s="250"/>
      <c r="G431" s="201"/>
      <c r="H431" s="201"/>
      <c r="I431" s="201"/>
      <c r="J431" s="201"/>
      <c r="K431" s="201"/>
      <c r="L431" s="201"/>
      <c r="M431" s="201"/>
      <c r="N431" s="201"/>
      <c r="O431" s="201"/>
      <c r="P431" s="201"/>
      <c r="Q431" s="201"/>
      <c r="R431" s="201"/>
      <c r="S431" s="201"/>
      <c r="T431" s="201"/>
      <c r="U431" s="201"/>
      <c r="V431" s="201"/>
      <c r="W431" s="201"/>
      <c r="X431" s="201"/>
      <c r="Y431" s="201"/>
      <c r="Z431" s="201"/>
      <c r="AA431" s="201"/>
      <c r="AB431" s="201"/>
      <c r="AC431" s="201"/>
      <c r="AD431" s="201"/>
      <c r="AE431" s="4"/>
      <c r="AG431">
        <f t="shared" si="198"/>
        <v>0</v>
      </c>
      <c r="AH431">
        <f t="shared" si="199"/>
        <v>0</v>
      </c>
      <c r="AK431">
        <f t="shared" si="200"/>
        <v>0</v>
      </c>
      <c r="AL431">
        <f t="shared" si="201"/>
        <v>0</v>
      </c>
      <c r="AM431">
        <f t="shared" si="202"/>
        <v>0</v>
      </c>
      <c r="AN431">
        <f t="shared" si="203"/>
        <v>0</v>
      </c>
      <c r="AO431">
        <f t="shared" si="204"/>
        <v>0</v>
      </c>
      <c r="AP431">
        <f t="shared" si="205"/>
        <v>0</v>
      </c>
      <c r="AQ431">
        <f t="shared" si="206"/>
        <v>0</v>
      </c>
      <c r="AR431">
        <f t="shared" si="207"/>
        <v>0</v>
      </c>
      <c r="AS431">
        <f t="shared" si="208"/>
        <v>0</v>
      </c>
      <c r="AT431">
        <f t="shared" si="209"/>
        <v>0</v>
      </c>
      <c r="AU431">
        <f t="shared" si="210"/>
        <v>0</v>
      </c>
      <c r="AV431">
        <f t="shared" si="211"/>
        <v>0</v>
      </c>
      <c r="AW431">
        <f t="shared" si="212"/>
        <v>0</v>
      </c>
      <c r="AX431">
        <f t="shared" si="213"/>
        <v>0</v>
      </c>
      <c r="AY431">
        <f t="shared" si="214"/>
        <v>0</v>
      </c>
      <c r="AZ431">
        <f t="shared" si="215"/>
        <v>0</v>
      </c>
      <c r="BA431">
        <f t="shared" si="216"/>
        <v>0</v>
      </c>
      <c r="BB431">
        <f t="shared" si="217"/>
        <v>0</v>
      </c>
      <c r="BC431">
        <f t="shared" si="218"/>
        <v>0</v>
      </c>
      <c r="BD431">
        <f t="shared" si="219"/>
        <v>0</v>
      </c>
      <c r="BE431">
        <f t="shared" si="220"/>
        <v>0</v>
      </c>
      <c r="BF431">
        <f t="shared" si="221"/>
        <v>0</v>
      </c>
      <c r="BG431">
        <f t="shared" si="222"/>
        <v>0</v>
      </c>
      <c r="BH431">
        <f t="shared" si="223"/>
        <v>0</v>
      </c>
    </row>
    <row r="432" spans="1:60" ht="15" customHeight="1">
      <c r="A432" s="107"/>
      <c r="B432" s="4"/>
      <c r="C432" s="110" t="s">
        <v>223</v>
      </c>
      <c r="D432" s="318" t="str">
        <f>IF(CNGE_2023_M4_Secc1!D48="","",CNGE_2023_M4_Secc1!D48)</f>
        <v/>
      </c>
      <c r="E432" s="249"/>
      <c r="F432" s="250"/>
      <c r="G432" s="201"/>
      <c r="H432" s="201"/>
      <c r="I432" s="201"/>
      <c r="J432" s="201"/>
      <c r="K432" s="201"/>
      <c r="L432" s="201"/>
      <c r="M432" s="201"/>
      <c r="N432" s="201"/>
      <c r="O432" s="201"/>
      <c r="P432" s="201"/>
      <c r="Q432" s="201"/>
      <c r="R432" s="201"/>
      <c r="S432" s="201"/>
      <c r="T432" s="201"/>
      <c r="U432" s="201"/>
      <c r="V432" s="201"/>
      <c r="W432" s="201"/>
      <c r="X432" s="201"/>
      <c r="Y432" s="201"/>
      <c r="Z432" s="201"/>
      <c r="AA432" s="201"/>
      <c r="AB432" s="201"/>
      <c r="AC432" s="201"/>
      <c r="AD432" s="201"/>
      <c r="AE432" s="4"/>
      <c r="AG432">
        <f t="shared" si="198"/>
        <v>0</v>
      </c>
      <c r="AH432">
        <f t="shared" si="199"/>
        <v>0</v>
      </c>
      <c r="AK432">
        <f t="shared" si="200"/>
        <v>0</v>
      </c>
      <c r="AL432">
        <f t="shared" si="201"/>
        <v>0</v>
      </c>
      <c r="AM432">
        <f t="shared" si="202"/>
        <v>0</v>
      </c>
      <c r="AN432">
        <f t="shared" si="203"/>
        <v>0</v>
      </c>
      <c r="AO432">
        <f t="shared" si="204"/>
        <v>0</v>
      </c>
      <c r="AP432">
        <f t="shared" si="205"/>
        <v>0</v>
      </c>
      <c r="AQ432">
        <f t="shared" si="206"/>
        <v>0</v>
      </c>
      <c r="AR432">
        <f t="shared" si="207"/>
        <v>0</v>
      </c>
      <c r="AS432">
        <f t="shared" si="208"/>
        <v>0</v>
      </c>
      <c r="AT432">
        <f t="shared" si="209"/>
        <v>0</v>
      </c>
      <c r="AU432">
        <f t="shared" si="210"/>
        <v>0</v>
      </c>
      <c r="AV432">
        <f t="shared" si="211"/>
        <v>0</v>
      </c>
      <c r="AW432">
        <f t="shared" si="212"/>
        <v>0</v>
      </c>
      <c r="AX432">
        <f t="shared" si="213"/>
        <v>0</v>
      </c>
      <c r="AY432">
        <f t="shared" si="214"/>
        <v>0</v>
      </c>
      <c r="AZ432">
        <f t="shared" si="215"/>
        <v>0</v>
      </c>
      <c r="BA432">
        <f t="shared" si="216"/>
        <v>0</v>
      </c>
      <c r="BB432">
        <f t="shared" si="217"/>
        <v>0</v>
      </c>
      <c r="BC432">
        <f t="shared" si="218"/>
        <v>0</v>
      </c>
      <c r="BD432">
        <f t="shared" si="219"/>
        <v>0</v>
      </c>
      <c r="BE432">
        <f t="shared" si="220"/>
        <v>0</v>
      </c>
      <c r="BF432">
        <f t="shared" si="221"/>
        <v>0</v>
      </c>
      <c r="BG432">
        <f t="shared" si="222"/>
        <v>0</v>
      </c>
      <c r="BH432">
        <f t="shared" si="223"/>
        <v>0</v>
      </c>
    </row>
    <row r="433" spans="1:60" ht="15" customHeight="1">
      <c r="A433" s="107"/>
      <c r="B433" s="4"/>
      <c r="C433" s="110" t="s">
        <v>225</v>
      </c>
      <c r="D433" s="318" t="str">
        <f>IF(CNGE_2023_M4_Secc1!D49="","",CNGE_2023_M4_Secc1!D49)</f>
        <v/>
      </c>
      <c r="E433" s="249"/>
      <c r="F433" s="250"/>
      <c r="G433" s="201"/>
      <c r="H433" s="201"/>
      <c r="I433" s="201"/>
      <c r="J433" s="201"/>
      <c r="K433" s="201"/>
      <c r="L433" s="201"/>
      <c r="M433" s="201"/>
      <c r="N433" s="201"/>
      <c r="O433" s="201"/>
      <c r="P433" s="201"/>
      <c r="Q433" s="201"/>
      <c r="R433" s="201"/>
      <c r="S433" s="201"/>
      <c r="T433" s="201"/>
      <c r="U433" s="201"/>
      <c r="V433" s="201"/>
      <c r="W433" s="201"/>
      <c r="X433" s="201"/>
      <c r="Y433" s="201"/>
      <c r="Z433" s="201"/>
      <c r="AA433" s="201"/>
      <c r="AB433" s="201"/>
      <c r="AC433" s="201"/>
      <c r="AD433" s="201"/>
      <c r="AE433" s="4"/>
      <c r="AG433">
        <f t="shared" si="198"/>
        <v>0</v>
      </c>
      <c r="AH433">
        <f t="shared" si="199"/>
        <v>0</v>
      </c>
      <c r="AK433">
        <f t="shared" si="200"/>
        <v>0</v>
      </c>
      <c r="AL433">
        <f t="shared" si="201"/>
        <v>0</v>
      </c>
      <c r="AM433">
        <f t="shared" si="202"/>
        <v>0</v>
      </c>
      <c r="AN433">
        <f t="shared" si="203"/>
        <v>0</v>
      </c>
      <c r="AO433">
        <f t="shared" si="204"/>
        <v>0</v>
      </c>
      <c r="AP433">
        <f t="shared" si="205"/>
        <v>0</v>
      </c>
      <c r="AQ433">
        <f t="shared" si="206"/>
        <v>0</v>
      </c>
      <c r="AR433">
        <f t="shared" si="207"/>
        <v>0</v>
      </c>
      <c r="AS433">
        <f t="shared" si="208"/>
        <v>0</v>
      </c>
      <c r="AT433">
        <f t="shared" si="209"/>
        <v>0</v>
      </c>
      <c r="AU433">
        <f t="shared" si="210"/>
        <v>0</v>
      </c>
      <c r="AV433">
        <f t="shared" si="211"/>
        <v>0</v>
      </c>
      <c r="AW433">
        <f t="shared" si="212"/>
        <v>0</v>
      </c>
      <c r="AX433">
        <f t="shared" si="213"/>
        <v>0</v>
      </c>
      <c r="AY433">
        <f t="shared" si="214"/>
        <v>0</v>
      </c>
      <c r="AZ433">
        <f t="shared" si="215"/>
        <v>0</v>
      </c>
      <c r="BA433">
        <f t="shared" si="216"/>
        <v>0</v>
      </c>
      <c r="BB433">
        <f t="shared" si="217"/>
        <v>0</v>
      </c>
      <c r="BC433">
        <f t="shared" si="218"/>
        <v>0</v>
      </c>
      <c r="BD433">
        <f t="shared" si="219"/>
        <v>0</v>
      </c>
      <c r="BE433">
        <f t="shared" si="220"/>
        <v>0</v>
      </c>
      <c r="BF433">
        <f t="shared" si="221"/>
        <v>0</v>
      </c>
      <c r="BG433">
        <f t="shared" si="222"/>
        <v>0</v>
      </c>
      <c r="BH433">
        <f t="shared" si="223"/>
        <v>0</v>
      </c>
    </row>
    <row r="434" spans="1:60" ht="15" customHeight="1">
      <c r="A434" s="107"/>
      <c r="B434" s="4"/>
      <c r="C434" s="110" t="s">
        <v>227</v>
      </c>
      <c r="D434" s="318" t="str">
        <f>IF(CNGE_2023_M4_Secc1!D50="","",CNGE_2023_M4_Secc1!D50)</f>
        <v/>
      </c>
      <c r="E434" s="249"/>
      <c r="F434" s="250"/>
      <c r="G434" s="201"/>
      <c r="H434" s="201"/>
      <c r="I434" s="201"/>
      <c r="J434" s="201"/>
      <c r="K434" s="201"/>
      <c r="L434" s="201"/>
      <c r="M434" s="201"/>
      <c r="N434" s="201"/>
      <c r="O434" s="201"/>
      <c r="P434" s="201"/>
      <c r="Q434" s="201"/>
      <c r="R434" s="201"/>
      <c r="S434" s="201"/>
      <c r="T434" s="201"/>
      <c r="U434" s="201"/>
      <c r="V434" s="201"/>
      <c r="W434" s="201"/>
      <c r="X434" s="201"/>
      <c r="Y434" s="201"/>
      <c r="Z434" s="201"/>
      <c r="AA434" s="201"/>
      <c r="AB434" s="201"/>
      <c r="AC434" s="201"/>
      <c r="AD434" s="201"/>
      <c r="AE434" s="4"/>
      <c r="AG434">
        <f t="shared" si="198"/>
        <v>0</v>
      </c>
      <c r="AH434">
        <f t="shared" si="199"/>
        <v>0</v>
      </c>
      <c r="AK434">
        <f t="shared" si="200"/>
        <v>0</v>
      </c>
      <c r="AL434">
        <f t="shared" si="201"/>
        <v>0</v>
      </c>
      <c r="AM434">
        <f t="shared" si="202"/>
        <v>0</v>
      </c>
      <c r="AN434">
        <f t="shared" si="203"/>
        <v>0</v>
      </c>
      <c r="AO434">
        <f t="shared" si="204"/>
        <v>0</v>
      </c>
      <c r="AP434">
        <f t="shared" si="205"/>
        <v>0</v>
      </c>
      <c r="AQ434">
        <f t="shared" si="206"/>
        <v>0</v>
      </c>
      <c r="AR434">
        <f t="shared" si="207"/>
        <v>0</v>
      </c>
      <c r="AS434">
        <f t="shared" si="208"/>
        <v>0</v>
      </c>
      <c r="AT434">
        <f t="shared" si="209"/>
        <v>0</v>
      </c>
      <c r="AU434">
        <f t="shared" si="210"/>
        <v>0</v>
      </c>
      <c r="AV434">
        <f t="shared" si="211"/>
        <v>0</v>
      </c>
      <c r="AW434">
        <f t="shared" si="212"/>
        <v>0</v>
      </c>
      <c r="AX434">
        <f t="shared" si="213"/>
        <v>0</v>
      </c>
      <c r="AY434">
        <f t="shared" si="214"/>
        <v>0</v>
      </c>
      <c r="AZ434">
        <f t="shared" si="215"/>
        <v>0</v>
      </c>
      <c r="BA434">
        <f t="shared" si="216"/>
        <v>0</v>
      </c>
      <c r="BB434">
        <f t="shared" si="217"/>
        <v>0</v>
      </c>
      <c r="BC434">
        <f t="shared" si="218"/>
        <v>0</v>
      </c>
      <c r="BD434">
        <f t="shared" si="219"/>
        <v>0</v>
      </c>
      <c r="BE434">
        <f t="shared" si="220"/>
        <v>0</v>
      </c>
      <c r="BF434">
        <f t="shared" si="221"/>
        <v>0</v>
      </c>
      <c r="BG434">
        <f t="shared" si="222"/>
        <v>0</v>
      </c>
      <c r="BH434">
        <f t="shared" si="223"/>
        <v>0</v>
      </c>
    </row>
    <row r="435" spans="1:60" ht="15" customHeight="1">
      <c r="A435" s="107"/>
      <c r="B435" s="4"/>
      <c r="C435" s="110" t="s">
        <v>228</v>
      </c>
      <c r="D435" s="318" t="str">
        <f>IF(CNGE_2023_M4_Secc1!D51="","",CNGE_2023_M4_Secc1!D51)</f>
        <v/>
      </c>
      <c r="E435" s="249"/>
      <c r="F435" s="250"/>
      <c r="G435" s="201"/>
      <c r="H435" s="201"/>
      <c r="I435" s="201"/>
      <c r="J435" s="201"/>
      <c r="K435" s="201"/>
      <c r="L435" s="201"/>
      <c r="M435" s="201"/>
      <c r="N435" s="201"/>
      <c r="O435" s="201"/>
      <c r="P435" s="201"/>
      <c r="Q435" s="201"/>
      <c r="R435" s="201"/>
      <c r="S435" s="201"/>
      <c r="T435" s="201"/>
      <c r="U435" s="201"/>
      <c r="V435" s="201"/>
      <c r="W435" s="201"/>
      <c r="X435" s="201"/>
      <c r="Y435" s="201"/>
      <c r="Z435" s="201"/>
      <c r="AA435" s="201"/>
      <c r="AB435" s="201"/>
      <c r="AC435" s="201"/>
      <c r="AD435" s="201"/>
      <c r="AE435" s="4"/>
      <c r="AG435">
        <f t="shared" si="198"/>
        <v>0</v>
      </c>
      <c r="AH435">
        <f t="shared" si="199"/>
        <v>0</v>
      </c>
      <c r="AK435">
        <f t="shared" si="200"/>
        <v>0</v>
      </c>
      <c r="AL435">
        <f t="shared" si="201"/>
        <v>0</v>
      </c>
      <c r="AM435">
        <f t="shared" si="202"/>
        <v>0</v>
      </c>
      <c r="AN435">
        <f t="shared" si="203"/>
        <v>0</v>
      </c>
      <c r="AO435">
        <f t="shared" si="204"/>
        <v>0</v>
      </c>
      <c r="AP435">
        <f t="shared" si="205"/>
        <v>0</v>
      </c>
      <c r="AQ435">
        <f t="shared" si="206"/>
        <v>0</v>
      </c>
      <c r="AR435">
        <f t="shared" si="207"/>
        <v>0</v>
      </c>
      <c r="AS435">
        <f t="shared" si="208"/>
        <v>0</v>
      </c>
      <c r="AT435">
        <f t="shared" si="209"/>
        <v>0</v>
      </c>
      <c r="AU435">
        <f t="shared" si="210"/>
        <v>0</v>
      </c>
      <c r="AV435">
        <f t="shared" si="211"/>
        <v>0</v>
      </c>
      <c r="AW435">
        <f t="shared" si="212"/>
        <v>0</v>
      </c>
      <c r="AX435">
        <f t="shared" si="213"/>
        <v>0</v>
      </c>
      <c r="AY435">
        <f t="shared" si="214"/>
        <v>0</v>
      </c>
      <c r="AZ435">
        <f t="shared" si="215"/>
        <v>0</v>
      </c>
      <c r="BA435">
        <f t="shared" si="216"/>
        <v>0</v>
      </c>
      <c r="BB435">
        <f t="shared" si="217"/>
        <v>0</v>
      </c>
      <c r="BC435">
        <f t="shared" si="218"/>
        <v>0</v>
      </c>
      <c r="BD435">
        <f t="shared" si="219"/>
        <v>0</v>
      </c>
      <c r="BE435">
        <f t="shared" si="220"/>
        <v>0</v>
      </c>
      <c r="BF435">
        <f t="shared" si="221"/>
        <v>0</v>
      </c>
      <c r="BG435">
        <f t="shared" si="222"/>
        <v>0</v>
      </c>
      <c r="BH435">
        <f t="shared" si="223"/>
        <v>0</v>
      </c>
    </row>
    <row r="436" spans="1:60" ht="15" customHeight="1">
      <c r="A436" s="107"/>
      <c r="B436" s="4"/>
      <c r="C436" s="110" t="s">
        <v>229</v>
      </c>
      <c r="D436" s="318" t="str">
        <f>IF(CNGE_2023_M4_Secc1!D52="","",CNGE_2023_M4_Secc1!D52)</f>
        <v/>
      </c>
      <c r="E436" s="249"/>
      <c r="F436" s="250"/>
      <c r="G436" s="201"/>
      <c r="H436" s="201"/>
      <c r="I436" s="201"/>
      <c r="J436" s="201"/>
      <c r="K436" s="201"/>
      <c r="L436" s="201"/>
      <c r="M436" s="201"/>
      <c r="N436" s="201"/>
      <c r="O436" s="201"/>
      <c r="P436" s="201"/>
      <c r="Q436" s="201"/>
      <c r="R436" s="201"/>
      <c r="S436" s="201"/>
      <c r="T436" s="201"/>
      <c r="U436" s="201"/>
      <c r="V436" s="201"/>
      <c r="W436" s="201"/>
      <c r="X436" s="201"/>
      <c r="Y436" s="201"/>
      <c r="Z436" s="201"/>
      <c r="AA436" s="201"/>
      <c r="AB436" s="201"/>
      <c r="AC436" s="201"/>
      <c r="AD436" s="201"/>
      <c r="AE436" s="4"/>
      <c r="AG436">
        <f t="shared" si="198"/>
        <v>0</v>
      </c>
      <c r="AH436">
        <f t="shared" si="199"/>
        <v>0</v>
      </c>
      <c r="AK436">
        <f t="shared" si="200"/>
        <v>0</v>
      </c>
      <c r="AL436">
        <f t="shared" si="201"/>
        <v>0</v>
      </c>
      <c r="AM436">
        <f t="shared" si="202"/>
        <v>0</v>
      </c>
      <c r="AN436">
        <f t="shared" si="203"/>
        <v>0</v>
      </c>
      <c r="AO436">
        <f t="shared" si="204"/>
        <v>0</v>
      </c>
      <c r="AP436">
        <f t="shared" si="205"/>
        <v>0</v>
      </c>
      <c r="AQ436">
        <f t="shared" si="206"/>
        <v>0</v>
      </c>
      <c r="AR436">
        <f t="shared" si="207"/>
        <v>0</v>
      </c>
      <c r="AS436">
        <f t="shared" si="208"/>
        <v>0</v>
      </c>
      <c r="AT436">
        <f t="shared" si="209"/>
        <v>0</v>
      </c>
      <c r="AU436">
        <f t="shared" si="210"/>
        <v>0</v>
      </c>
      <c r="AV436">
        <f t="shared" si="211"/>
        <v>0</v>
      </c>
      <c r="AW436">
        <f t="shared" si="212"/>
        <v>0</v>
      </c>
      <c r="AX436">
        <f t="shared" si="213"/>
        <v>0</v>
      </c>
      <c r="AY436">
        <f t="shared" si="214"/>
        <v>0</v>
      </c>
      <c r="AZ436">
        <f t="shared" si="215"/>
        <v>0</v>
      </c>
      <c r="BA436">
        <f t="shared" si="216"/>
        <v>0</v>
      </c>
      <c r="BB436">
        <f t="shared" si="217"/>
        <v>0</v>
      </c>
      <c r="BC436">
        <f t="shared" si="218"/>
        <v>0</v>
      </c>
      <c r="BD436">
        <f t="shared" si="219"/>
        <v>0</v>
      </c>
      <c r="BE436">
        <f t="shared" si="220"/>
        <v>0</v>
      </c>
      <c r="BF436">
        <f t="shared" si="221"/>
        <v>0</v>
      </c>
      <c r="BG436">
        <f t="shared" si="222"/>
        <v>0</v>
      </c>
      <c r="BH436">
        <f t="shared" si="223"/>
        <v>0</v>
      </c>
    </row>
    <row r="437" spans="1:60" ht="15" customHeight="1">
      <c r="A437" s="107"/>
      <c r="B437" s="4"/>
      <c r="C437" s="110" t="s">
        <v>230</v>
      </c>
      <c r="D437" s="318" t="str">
        <f>IF(CNGE_2023_M4_Secc1!D53="","",CNGE_2023_M4_Secc1!D53)</f>
        <v/>
      </c>
      <c r="E437" s="249"/>
      <c r="F437" s="250"/>
      <c r="G437" s="201"/>
      <c r="H437" s="201"/>
      <c r="I437" s="201"/>
      <c r="J437" s="201"/>
      <c r="K437" s="201"/>
      <c r="L437" s="201"/>
      <c r="M437" s="201"/>
      <c r="N437" s="201"/>
      <c r="O437" s="201"/>
      <c r="P437" s="201"/>
      <c r="Q437" s="201"/>
      <c r="R437" s="201"/>
      <c r="S437" s="201"/>
      <c r="T437" s="201"/>
      <c r="U437" s="201"/>
      <c r="V437" s="201"/>
      <c r="W437" s="201"/>
      <c r="X437" s="201"/>
      <c r="Y437" s="201"/>
      <c r="Z437" s="201"/>
      <c r="AA437" s="201"/>
      <c r="AB437" s="201"/>
      <c r="AC437" s="201"/>
      <c r="AD437" s="201"/>
      <c r="AE437" s="4"/>
      <c r="AG437">
        <f t="shared" si="198"/>
        <v>0</v>
      </c>
      <c r="AH437">
        <f t="shared" si="199"/>
        <v>0</v>
      </c>
      <c r="AK437">
        <f t="shared" si="200"/>
        <v>0</v>
      </c>
      <c r="AL437">
        <f t="shared" si="201"/>
        <v>0</v>
      </c>
      <c r="AM437">
        <f t="shared" si="202"/>
        <v>0</v>
      </c>
      <c r="AN437">
        <f t="shared" si="203"/>
        <v>0</v>
      </c>
      <c r="AO437">
        <f t="shared" si="204"/>
        <v>0</v>
      </c>
      <c r="AP437">
        <f t="shared" si="205"/>
        <v>0</v>
      </c>
      <c r="AQ437">
        <f t="shared" si="206"/>
        <v>0</v>
      </c>
      <c r="AR437">
        <f t="shared" si="207"/>
        <v>0</v>
      </c>
      <c r="AS437">
        <f t="shared" si="208"/>
        <v>0</v>
      </c>
      <c r="AT437">
        <f t="shared" si="209"/>
        <v>0</v>
      </c>
      <c r="AU437">
        <f t="shared" si="210"/>
        <v>0</v>
      </c>
      <c r="AV437">
        <f t="shared" si="211"/>
        <v>0</v>
      </c>
      <c r="AW437">
        <f t="shared" si="212"/>
        <v>0</v>
      </c>
      <c r="AX437">
        <f t="shared" si="213"/>
        <v>0</v>
      </c>
      <c r="AY437">
        <f t="shared" si="214"/>
        <v>0</v>
      </c>
      <c r="AZ437">
        <f t="shared" si="215"/>
        <v>0</v>
      </c>
      <c r="BA437">
        <f t="shared" si="216"/>
        <v>0</v>
      </c>
      <c r="BB437">
        <f t="shared" si="217"/>
        <v>0</v>
      </c>
      <c r="BC437">
        <f t="shared" si="218"/>
        <v>0</v>
      </c>
      <c r="BD437">
        <f t="shared" si="219"/>
        <v>0</v>
      </c>
      <c r="BE437">
        <f t="shared" si="220"/>
        <v>0</v>
      </c>
      <c r="BF437">
        <f t="shared" si="221"/>
        <v>0</v>
      </c>
      <c r="BG437">
        <f t="shared" si="222"/>
        <v>0</v>
      </c>
      <c r="BH437">
        <f t="shared" si="223"/>
        <v>0</v>
      </c>
    </row>
    <row r="438" spans="1:60" ht="15" customHeight="1">
      <c r="A438" s="107"/>
      <c r="B438" s="4"/>
      <c r="C438" s="110" t="s">
        <v>231</v>
      </c>
      <c r="D438" s="318" t="str">
        <f>IF(CNGE_2023_M4_Secc1!D54="","",CNGE_2023_M4_Secc1!D54)</f>
        <v/>
      </c>
      <c r="E438" s="249"/>
      <c r="F438" s="250"/>
      <c r="G438" s="201"/>
      <c r="H438" s="201"/>
      <c r="I438" s="201"/>
      <c r="J438" s="201"/>
      <c r="K438" s="201"/>
      <c r="L438" s="201"/>
      <c r="M438" s="201"/>
      <c r="N438" s="201"/>
      <c r="O438" s="201"/>
      <c r="P438" s="201"/>
      <c r="Q438" s="201"/>
      <c r="R438" s="201"/>
      <c r="S438" s="201"/>
      <c r="T438" s="201"/>
      <c r="U438" s="201"/>
      <c r="V438" s="201"/>
      <c r="W438" s="201"/>
      <c r="X438" s="201"/>
      <c r="Y438" s="201"/>
      <c r="Z438" s="201"/>
      <c r="AA438" s="201"/>
      <c r="AB438" s="201"/>
      <c r="AC438" s="201"/>
      <c r="AD438" s="201"/>
      <c r="AE438" s="4"/>
      <c r="AG438">
        <f t="shared" si="198"/>
        <v>0</v>
      </c>
      <c r="AH438">
        <f t="shared" si="199"/>
        <v>0</v>
      </c>
      <c r="AK438">
        <f t="shared" si="200"/>
        <v>0</v>
      </c>
      <c r="AL438">
        <f t="shared" si="201"/>
        <v>0</v>
      </c>
      <c r="AM438">
        <f t="shared" si="202"/>
        <v>0</v>
      </c>
      <c r="AN438">
        <f t="shared" si="203"/>
        <v>0</v>
      </c>
      <c r="AO438">
        <f t="shared" si="204"/>
        <v>0</v>
      </c>
      <c r="AP438">
        <f t="shared" si="205"/>
        <v>0</v>
      </c>
      <c r="AQ438">
        <f t="shared" si="206"/>
        <v>0</v>
      </c>
      <c r="AR438">
        <f t="shared" si="207"/>
        <v>0</v>
      </c>
      <c r="AS438">
        <f t="shared" si="208"/>
        <v>0</v>
      </c>
      <c r="AT438">
        <f t="shared" si="209"/>
        <v>0</v>
      </c>
      <c r="AU438">
        <f t="shared" si="210"/>
        <v>0</v>
      </c>
      <c r="AV438">
        <f t="shared" si="211"/>
        <v>0</v>
      </c>
      <c r="AW438">
        <f t="shared" si="212"/>
        <v>0</v>
      </c>
      <c r="AX438">
        <f t="shared" si="213"/>
        <v>0</v>
      </c>
      <c r="AY438">
        <f t="shared" si="214"/>
        <v>0</v>
      </c>
      <c r="AZ438">
        <f t="shared" si="215"/>
        <v>0</v>
      </c>
      <c r="BA438">
        <f t="shared" si="216"/>
        <v>0</v>
      </c>
      <c r="BB438">
        <f t="shared" si="217"/>
        <v>0</v>
      </c>
      <c r="BC438">
        <f t="shared" si="218"/>
        <v>0</v>
      </c>
      <c r="BD438">
        <f t="shared" si="219"/>
        <v>0</v>
      </c>
      <c r="BE438">
        <f t="shared" si="220"/>
        <v>0</v>
      </c>
      <c r="BF438">
        <f t="shared" si="221"/>
        <v>0</v>
      </c>
      <c r="BG438">
        <f t="shared" si="222"/>
        <v>0</v>
      </c>
      <c r="BH438">
        <f t="shared" si="223"/>
        <v>0</v>
      </c>
    </row>
    <row r="439" spans="1:60" ht="15" customHeight="1">
      <c r="A439" s="107"/>
      <c r="B439" s="4"/>
      <c r="C439" s="110" t="s">
        <v>232</v>
      </c>
      <c r="D439" s="318" t="str">
        <f>IF(CNGE_2023_M4_Secc1!D55="","",CNGE_2023_M4_Secc1!D55)</f>
        <v/>
      </c>
      <c r="E439" s="249"/>
      <c r="F439" s="250"/>
      <c r="G439" s="201"/>
      <c r="H439" s="201"/>
      <c r="I439" s="201"/>
      <c r="J439" s="201"/>
      <c r="K439" s="201"/>
      <c r="L439" s="201"/>
      <c r="M439" s="201"/>
      <c r="N439" s="201"/>
      <c r="O439" s="201"/>
      <c r="P439" s="201"/>
      <c r="Q439" s="201"/>
      <c r="R439" s="201"/>
      <c r="S439" s="201"/>
      <c r="T439" s="201"/>
      <c r="U439" s="201"/>
      <c r="V439" s="201"/>
      <c r="W439" s="201"/>
      <c r="X439" s="201"/>
      <c r="Y439" s="201"/>
      <c r="Z439" s="201"/>
      <c r="AA439" s="201"/>
      <c r="AB439" s="201"/>
      <c r="AC439" s="201"/>
      <c r="AD439" s="201"/>
      <c r="AE439" s="4"/>
      <c r="AG439">
        <f t="shared" si="198"/>
        <v>0</v>
      </c>
      <c r="AH439">
        <f t="shared" si="199"/>
        <v>0</v>
      </c>
      <c r="AK439">
        <f t="shared" si="200"/>
        <v>0</v>
      </c>
      <c r="AL439">
        <f t="shared" si="201"/>
        <v>0</v>
      </c>
      <c r="AM439">
        <f t="shared" si="202"/>
        <v>0</v>
      </c>
      <c r="AN439">
        <f t="shared" si="203"/>
        <v>0</v>
      </c>
      <c r="AO439">
        <f t="shared" si="204"/>
        <v>0</v>
      </c>
      <c r="AP439">
        <f t="shared" si="205"/>
        <v>0</v>
      </c>
      <c r="AQ439">
        <f t="shared" si="206"/>
        <v>0</v>
      </c>
      <c r="AR439">
        <f t="shared" si="207"/>
        <v>0</v>
      </c>
      <c r="AS439">
        <f t="shared" si="208"/>
        <v>0</v>
      </c>
      <c r="AT439">
        <f t="shared" si="209"/>
        <v>0</v>
      </c>
      <c r="AU439">
        <f t="shared" si="210"/>
        <v>0</v>
      </c>
      <c r="AV439">
        <f t="shared" si="211"/>
        <v>0</v>
      </c>
      <c r="AW439">
        <f t="shared" si="212"/>
        <v>0</v>
      </c>
      <c r="AX439">
        <f t="shared" si="213"/>
        <v>0</v>
      </c>
      <c r="AY439">
        <f t="shared" si="214"/>
        <v>0</v>
      </c>
      <c r="AZ439">
        <f t="shared" si="215"/>
        <v>0</v>
      </c>
      <c r="BA439">
        <f t="shared" si="216"/>
        <v>0</v>
      </c>
      <c r="BB439">
        <f t="shared" si="217"/>
        <v>0</v>
      </c>
      <c r="BC439">
        <f t="shared" si="218"/>
        <v>0</v>
      </c>
      <c r="BD439">
        <f t="shared" si="219"/>
        <v>0</v>
      </c>
      <c r="BE439">
        <f t="shared" si="220"/>
        <v>0</v>
      </c>
      <c r="BF439">
        <f t="shared" si="221"/>
        <v>0</v>
      </c>
      <c r="BG439">
        <f t="shared" si="222"/>
        <v>0</v>
      </c>
      <c r="BH439">
        <f t="shared" si="223"/>
        <v>0</v>
      </c>
    </row>
    <row r="440" spans="1:60" ht="15" customHeight="1">
      <c r="A440" s="107"/>
      <c r="B440" s="4"/>
      <c r="C440" s="110" t="s">
        <v>233</v>
      </c>
      <c r="D440" s="318" t="str">
        <f>IF(CNGE_2023_M4_Secc1!D56="","",CNGE_2023_M4_Secc1!D56)</f>
        <v/>
      </c>
      <c r="E440" s="249"/>
      <c r="F440" s="250"/>
      <c r="G440" s="201"/>
      <c r="H440" s="201"/>
      <c r="I440" s="201"/>
      <c r="J440" s="201"/>
      <c r="K440" s="201"/>
      <c r="L440" s="201"/>
      <c r="M440" s="201"/>
      <c r="N440" s="201"/>
      <c r="O440" s="201"/>
      <c r="P440" s="201"/>
      <c r="Q440" s="201"/>
      <c r="R440" s="201"/>
      <c r="S440" s="201"/>
      <c r="T440" s="201"/>
      <c r="U440" s="201"/>
      <c r="V440" s="201"/>
      <c r="W440" s="201"/>
      <c r="X440" s="201"/>
      <c r="Y440" s="201"/>
      <c r="Z440" s="201"/>
      <c r="AA440" s="201"/>
      <c r="AB440" s="201"/>
      <c r="AC440" s="201"/>
      <c r="AD440" s="201"/>
      <c r="AE440" s="4"/>
      <c r="AG440">
        <f t="shared" si="198"/>
        <v>0</v>
      </c>
      <c r="AH440">
        <f t="shared" si="199"/>
        <v>0</v>
      </c>
      <c r="AK440">
        <f t="shared" si="200"/>
        <v>0</v>
      </c>
      <c r="AL440">
        <f t="shared" si="201"/>
        <v>0</v>
      </c>
      <c r="AM440">
        <f t="shared" si="202"/>
        <v>0</v>
      </c>
      <c r="AN440">
        <f t="shared" si="203"/>
        <v>0</v>
      </c>
      <c r="AO440">
        <f t="shared" si="204"/>
        <v>0</v>
      </c>
      <c r="AP440">
        <f t="shared" si="205"/>
        <v>0</v>
      </c>
      <c r="AQ440">
        <f t="shared" si="206"/>
        <v>0</v>
      </c>
      <c r="AR440">
        <f t="shared" si="207"/>
        <v>0</v>
      </c>
      <c r="AS440">
        <f t="shared" si="208"/>
        <v>0</v>
      </c>
      <c r="AT440">
        <f t="shared" si="209"/>
        <v>0</v>
      </c>
      <c r="AU440">
        <f t="shared" si="210"/>
        <v>0</v>
      </c>
      <c r="AV440">
        <f t="shared" si="211"/>
        <v>0</v>
      </c>
      <c r="AW440">
        <f t="shared" si="212"/>
        <v>0</v>
      </c>
      <c r="AX440">
        <f t="shared" si="213"/>
        <v>0</v>
      </c>
      <c r="AY440">
        <f t="shared" si="214"/>
        <v>0</v>
      </c>
      <c r="AZ440">
        <f t="shared" si="215"/>
        <v>0</v>
      </c>
      <c r="BA440">
        <f t="shared" si="216"/>
        <v>0</v>
      </c>
      <c r="BB440">
        <f t="shared" si="217"/>
        <v>0</v>
      </c>
      <c r="BC440">
        <f t="shared" si="218"/>
        <v>0</v>
      </c>
      <c r="BD440">
        <f t="shared" si="219"/>
        <v>0</v>
      </c>
      <c r="BE440">
        <f t="shared" si="220"/>
        <v>0</v>
      </c>
      <c r="BF440">
        <f t="shared" si="221"/>
        <v>0</v>
      </c>
      <c r="BG440">
        <f t="shared" si="222"/>
        <v>0</v>
      </c>
      <c r="BH440">
        <f t="shared" si="223"/>
        <v>0</v>
      </c>
    </row>
    <row r="441" spans="1:60" ht="15" customHeight="1">
      <c r="A441" s="107"/>
      <c r="B441" s="4"/>
      <c r="C441" s="110" t="s">
        <v>234</v>
      </c>
      <c r="D441" s="318" t="str">
        <f>IF(CNGE_2023_M4_Secc1!D57="","",CNGE_2023_M4_Secc1!D57)</f>
        <v/>
      </c>
      <c r="E441" s="249"/>
      <c r="F441" s="250"/>
      <c r="G441" s="201"/>
      <c r="H441" s="201"/>
      <c r="I441" s="201"/>
      <c r="J441" s="201"/>
      <c r="K441" s="201"/>
      <c r="L441" s="201"/>
      <c r="M441" s="201"/>
      <c r="N441" s="201"/>
      <c r="O441" s="201"/>
      <c r="P441" s="201"/>
      <c r="Q441" s="201"/>
      <c r="R441" s="201"/>
      <c r="S441" s="201"/>
      <c r="T441" s="201"/>
      <c r="U441" s="201"/>
      <c r="V441" s="201"/>
      <c r="W441" s="201"/>
      <c r="X441" s="201"/>
      <c r="Y441" s="201"/>
      <c r="Z441" s="201"/>
      <c r="AA441" s="201"/>
      <c r="AB441" s="201"/>
      <c r="AC441" s="201"/>
      <c r="AD441" s="201"/>
      <c r="AE441" s="4"/>
      <c r="AG441">
        <f t="shared" si="198"/>
        <v>0</v>
      </c>
      <c r="AH441">
        <f t="shared" si="199"/>
        <v>0</v>
      </c>
      <c r="AK441">
        <f t="shared" si="200"/>
        <v>0</v>
      </c>
      <c r="AL441">
        <f t="shared" si="201"/>
        <v>0</v>
      </c>
      <c r="AM441">
        <f t="shared" si="202"/>
        <v>0</v>
      </c>
      <c r="AN441">
        <f t="shared" si="203"/>
        <v>0</v>
      </c>
      <c r="AO441">
        <f t="shared" si="204"/>
        <v>0</v>
      </c>
      <c r="AP441">
        <f t="shared" si="205"/>
        <v>0</v>
      </c>
      <c r="AQ441">
        <f t="shared" si="206"/>
        <v>0</v>
      </c>
      <c r="AR441">
        <f t="shared" si="207"/>
        <v>0</v>
      </c>
      <c r="AS441">
        <f t="shared" si="208"/>
        <v>0</v>
      </c>
      <c r="AT441">
        <f t="shared" si="209"/>
        <v>0</v>
      </c>
      <c r="AU441">
        <f t="shared" si="210"/>
        <v>0</v>
      </c>
      <c r="AV441">
        <f t="shared" si="211"/>
        <v>0</v>
      </c>
      <c r="AW441">
        <f t="shared" si="212"/>
        <v>0</v>
      </c>
      <c r="AX441">
        <f t="shared" si="213"/>
        <v>0</v>
      </c>
      <c r="AY441">
        <f t="shared" si="214"/>
        <v>0</v>
      </c>
      <c r="AZ441">
        <f t="shared" si="215"/>
        <v>0</v>
      </c>
      <c r="BA441">
        <f t="shared" si="216"/>
        <v>0</v>
      </c>
      <c r="BB441">
        <f t="shared" si="217"/>
        <v>0</v>
      </c>
      <c r="BC441">
        <f t="shared" si="218"/>
        <v>0</v>
      </c>
      <c r="BD441">
        <f t="shared" si="219"/>
        <v>0</v>
      </c>
      <c r="BE441">
        <f t="shared" si="220"/>
        <v>0</v>
      </c>
      <c r="BF441">
        <f t="shared" si="221"/>
        <v>0</v>
      </c>
      <c r="BG441">
        <f t="shared" si="222"/>
        <v>0</v>
      </c>
      <c r="BH441">
        <f t="shared" si="223"/>
        <v>0</v>
      </c>
    </row>
    <row r="442" spans="1:60" ht="15" customHeight="1">
      <c r="A442" s="107"/>
      <c r="B442" s="4"/>
      <c r="C442" s="110" t="s">
        <v>235</v>
      </c>
      <c r="D442" s="318" t="str">
        <f>IF(CNGE_2023_M4_Secc1!D58="","",CNGE_2023_M4_Secc1!D58)</f>
        <v/>
      </c>
      <c r="E442" s="249"/>
      <c r="F442" s="250"/>
      <c r="G442" s="201"/>
      <c r="H442" s="201"/>
      <c r="I442" s="201"/>
      <c r="J442" s="201"/>
      <c r="K442" s="201"/>
      <c r="L442" s="201"/>
      <c r="M442" s="201"/>
      <c r="N442" s="201"/>
      <c r="O442" s="201"/>
      <c r="P442" s="201"/>
      <c r="Q442" s="201"/>
      <c r="R442" s="201"/>
      <c r="S442" s="201"/>
      <c r="T442" s="201"/>
      <c r="U442" s="201"/>
      <c r="V442" s="201"/>
      <c r="W442" s="201"/>
      <c r="X442" s="201"/>
      <c r="Y442" s="201"/>
      <c r="Z442" s="201"/>
      <c r="AA442" s="201"/>
      <c r="AB442" s="201"/>
      <c r="AC442" s="201"/>
      <c r="AD442" s="201"/>
      <c r="AE442" s="4"/>
      <c r="AG442">
        <f t="shared" si="198"/>
        <v>0</v>
      </c>
      <c r="AH442">
        <f t="shared" si="199"/>
        <v>0</v>
      </c>
      <c r="AK442">
        <f t="shared" si="200"/>
        <v>0</v>
      </c>
      <c r="AL442">
        <f t="shared" si="201"/>
        <v>0</v>
      </c>
      <c r="AM442">
        <f t="shared" si="202"/>
        <v>0</v>
      </c>
      <c r="AN442">
        <f t="shared" si="203"/>
        <v>0</v>
      </c>
      <c r="AO442">
        <f t="shared" si="204"/>
        <v>0</v>
      </c>
      <c r="AP442">
        <f t="shared" si="205"/>
        <v>0</v>
      </c>
      <c r="AQ442">
        <f t="shared" si="206"/>
        <v>0</v>
      </c>
      <c r="AR442">
        <f t="shared" si="207"/>
        <v>0</v>
      </c>
      <c r="AS442">
        <f t="shared" si="208"/>
        <v>0</v>
      </c>
      <c r="AT442">
        <f t="shared" si="209"/>
        <v>0</v>
      </c>
      <c r="AU442">
        <f t="shared" si="210"/>
        <v>0</v>
      </c>
      <c r="AV442">
        <f t="shared" si="211"/>
        <v>0</v>
      </c>
      <c r="AW442">
        <f t="shared" si="212"/>
        <v>0</v>
      </c>
      <c r="AX442">
        <f t="shared" si="213"/>
        <v>0</v>
      </c>
      <c r="AY442">
        <f t="shared" si="214"/>
        <v>0</v>
      </c>
      <c r="AZ442">
        <f t="shared" si="215"/>
        <v>0</v>
      </c>
      <c r="BA442">
        <f t="shared" si="216"/>
        <v>0</v>
      </c>
      <c r="BB442">
        <f t="shared" si="217"/>
        <v>0</v>
      </c>
      <c r="BC442">
        <f t="shared" si="218"/>
        <v>0</v>
      </c>
      <c r="BD442">
        <f t="shared" si="219"/>
        <v>0</v>
      </c>
      <c r="BE442">
        <f t="shared" si="220"/>
        <v>0</v>
      </c>
      <c r="BF442">
        <f t="shared" si="221"/>
        <v>0</v>
      </c>
      <c r="BG442">
        <f t="shared" si="222"/>
        <v>0</v>
      </c>
      <c r="BH442">
        <f t="shared" si="223"/>
        <v>0</v>
      </c>
    </row>
    <row r="443" spans="1:60" ht="15" customHeight="1">
      <c r="A443" s="107"/>
      <c r="B443" s="4"/>
      <c r="C443" s="110" t="s">
        <v>236</v>
      </c>
      <c r="D443" s="318" t="str">
        <f>IF(CNGE_2023_M4_Secc1!D59="","",CNGE_2023_M4_Secc1!D59)</f>
        <v/>
      </c>
      <c r="E443" s="249"/>
      <c r="F443" s="250"/>
      <c r="G443" s="201"/>
      <c r="H443" s="201"/>
      <c r="I443" s="201"/>
      <c r="J443" s="201"/>
      <c r="K443" s="201"/>
      <c r="L443" s="201"/>
      <c r="M443" s="201"/>
      <c r="N443" s="201"/>
      <c r="O443" s="201"/>
      <c r="P443" s="201"/>
      <c r="Q443" s="201"/>
      <c r="R443" s="201"/>
      <c r="S443" s="201"/>
      <c r="T443" s="201"/>
      <c r="U443" s="201"/>
      <c r="V443" s="201"/>
      <c r="W443" s="201"/>
      <c r="X443" s="201"/>
      <c r="Y443" s="201"/>
      <c r="Z443" s="201"/>
      <c r="AA443" s="201"/>
      <c r="AB443" s="201"/>
      <c r="AC443" s="201"/>
      <c r="AD443" s="201"/>
      <c r="AE443" s="4"/>
      <c r="AG443">
        <f t="shared" si="198"/>
        <v>0</v>
      </c>
      <c r="AH443">
        <f t="shared" si="199"/>
        <v>0</v>
      </c>
      <c r="AK443">
        <f t="shared" si="200"/>
        <v>0</v>
      </c>
      <c r="AL443">
        <f t="shared" si="201"/>
        <v>0</v>
      </c>
      <c r="AM443">
        <f t="shared" si="202"/>
        <v>0</v>
      </c>
      <c r="AN443">
        <f t="shared" si="203"/>
        <v>0</v>
      </c>
      <c r="AO443">
        <f t="shared" si="204"/>
        <v>0</v>
      </c>
      <c r="AP443">
        <f t="shared" si="205"/>
        <v>0</v>
      </c>
      <c r="AQ443">
        <f t="shared" si="206"/>
        <v>0</v>
      </c>
      <c r="AR443">
        <f t="shared" si="207"/>
        <v>0</v>
      </c>
      <c r="AS443">
        <f t="shared" si="208"/>
        <v>0</v>
      </c>
      <c r="AT443">
        <f t="shared" si="209"/>
        <v>0</v>
      </c>
      <c r="AU443">
        <f t="shared" si="210"/>
        <v>0</v>
      </c>
      <c r="AV443">
        <f t="shared" si="211"/>
        <v>0</v>
      </c>
      <c r="AW443">
        <f t="shared" si="212"/>
        <v>0</v>
      </c>
      <c r="AX443">
        <f t="shared" si="213"/>
        <v>0</v>
      </c>
      <c r="AY443">
        <f t="shared" si="214"/>
        <v>0</v>
      </c>
      <c r="AZ443">
        <f t="shared" si="215"/>
        <v>0</v>
      </c>
      <c r="BA443">
        <f t="shared" si="216"/>
        <v>0</v>
      </c>
      <c r="BB443">
        <f t="shared" si="217"/>
        <v>0</v>
      </c>
      <c r="BC443">
        <f t="shared" si="218"/>
        <v>0</v>
      </c>
      <c r="BD443">
        <f t="shared" si="219"/>
        <v>0</v>
      </c>
      <c r="BE443">
        <f t="shared" si="220"/>
        <v>0</v>
      </c>
      <c r="BF443">
        <f t="shared" si="221"/>
        <v>0</v>
      </c>
      <c r="BG443">
        <f t="shared" si="222"/>
        <v>0</v>
      </c>
      <c r="BH443">
        <f t="shared" si="223"/>
        <v>0</v>
      </c>
    </row>
    <row r="444" spans="1:60" ht="15" customHeight="1">
      <c r="A444" s="107"/>
      <c r="B444" s="4"/>
      <c r="C444" s="110" t="s">
        <v>237</v>
      </c>
      <c r="D444" s="318" t="str">
        <f>IF(CNGE_2023_M4_Secc1!D60="","",CNGE_2023_M4_Secc1!D60)</f>
        <v/>
      </c>
      <c r="E444" s="249"/>
      <c r="F444" s="250"/>
      <c r="G444" s="201"/>
      <c r="H444" s="201"/>
      <c r="I444" s="201"/>
      <c r="J444" s="201"/>
      <c r="K444" s="201"/>
      <c r="L444" s="201"/>
      <c r="M444" s="201"/>
      <c r="N444" s="201"/>
      <c r="O444" s="201"/>
      <c r="P444" s="201"/>
      <c r="Q444" s="201"/>
      <c r="R444" s="201"/>
      <c r="S444" s="201"/>
      <c r="T444" s="201"/>
      <c r="U444" s="201"/>
      <c r="V444" s="201"/>
      <c r="W444" s="201"/>
      <c r="X444" s="201"/>
      <c r="Y444" s="201"/>
      <c r="Z444" s="201"/>
      <c r="AA444" s="201"/>
      <c r="AB444" s="201"/>
      <c r="AC444" s="201"/>
      <c r="AD444" s="201"/>
      <c r="AE444" s="4"/>
      <c r="AG444">
        <f t="shared" si="198"/>
        <v>0</v>
      </c>
      <c r="AH444">
        <f t="shared" si="199"/>
        <v>0</v>
      </c>
      <c r="AK444">
        <f t="shared" si="200"/>
        <v>0</v>
      </c>
      <c r="AL444">
        <f t="shared" si="201"/>
        <v>0</v>
      </c>
      <c r="AM444">
        <f t="shared" si="202"/>
        <v>0</v>
      </c>
      <c r="AN444">
        <f t="shared" si="203"/>
        <v>0</v>
      </c>
      <c r="AO444">
        <f t="shared" si="204"/>
        <v>0</v>
      </c>
      <c r="AP444">
        <f t="shared" si="205"/>
        <v>0</v>
      </c>
      <c r="AQ444">
        <f t="shared" si="206"/>
        <v>0</v>
      </c>
      <c r="AR444">
        <f t="shared" si="207"/>
        <v>0</v>
      </c>
      <c r="AS444">
        <f t="shared" si="208"/>
        <v>0</v>
      </c>
      <c r="AT444">
        <f t="shared" si="209"/>
        <v>0</v>
      </c>
      <c r="AU444">
        <f t="shared" si="210"/>
        <v>0</v>
      </c>
      <c r="AV444">
        <f t="shared" si="211"/>
        <v>0</v>
      </c>
      <c r="AW444">
        <f t="shared" si="212"/>
        <v>0</v>
      </c>
      <c r="AX444">
        <f t="shared" si="213"/>
        <v>0</v>
      </c>
      <c r="AY444">
        <f t="shared" si="214"/>
        <v>0</v>
      </c>
      <c r="AZ444">
        <f t="shared" si="215"/>
        <v>0</v>
      </c>
      <c r="BA444">
        <f t="shared" si="216"/>
        <v>0</v>
      </c>
      <c r="BB444">
        <f t="shared" si="217"/>
        <v>0</v>
      </c>
      <c r="BC444">
        <f t="shared" si="218"/>
        <v>0</v>
      </c>
      <c r="BD444">
        <f t="shared" si="219"/>
        <v>0</v>
      </c>
      <c r="BE444">
        <f t="shared" si="220"/>
        <v>0</v>
      </c>
      <c r="BF444">
        <f t="shared" si="221"/>
        <v>0</v>
      </c>
      <c r="BG444">
        <f t="shared" si="222"/>
        <v>0</v>
      </c>
      <c r="BH444">
        <f t="shared" si="223"/>
        <v>0</v>
      </c>
    </row>
    <row r="445" spans="1:60" ht="15" customHeight="1">
      <c r="A445" s="107"/>
      <c r="B445" s="4"/>
      <c r="C445" s="110" t="s">
        <v>238</v>
      </c>
      <c r="D445" s="318" t="str">
        <f>IF(CNGE_2023_M4_Secc1!D61="","",CNGE_2023_M4_Secc1!D61)</f>
        <v/>
      </c>
      <c r="E445" s="249"/>
      <c r="F445" s="250"/>
      <c r="G445" s="201"/>
      <c r="H445" s="201"/>
      <c r="I445" s="201"/>
      <c r="J445" s="201"/>
      <c r="K445" s="201"/>
      <c r="L445" s="201"/>
      <c r="M445" s="201"/>
      <c r="N445" s="201"/>
      <c r="O445" s="201"/>
      <c r="P445" s="201"/>
      <c r="Q445" s="201"/>
      <c r="R445" s="201"/>
      <c r="S445" s="201"/>
      <c r="T445" s="201"/>
      <c r="U445" s="201"/>
      <c r="V445" s="201"/>
      <c r="W445" s="201"/>
      <c r="X445" s="201"/>
      <c r="Y445" s="201"/>
      <c r="Z445" s="201"/>
      <c r="AA445" s="201"/>
      <c r="AB445" s="201"/>
      <c r="AC445" s="201"/>
      <c r="AD445" s="201"/>
      <c r="AE445" s="4"/>
      <c r="AG445">
        <f t="shared" si="198"/>
        <v>0</v>
      </c>
      <c r="AH445">
        <f t="shared" si="199"/>
        <v>0</v>
      </c>
      <c r="AK445">
        <f t="shared" si="200"/>
        <v>0</v>
      </c>
      <c r="AL445">
        <f t="shared" si="201"/>
        <v>0</v>
      </c>
      <c r="AM445">
        <f t="shared" si="202"/>
        <v>0</v>
      </c>
      <c r="AN445">
        <f t="shared" si="203"/>
        <v>0</v>
      </c>
      <c r="AO445">
        <f t="shared" si="204"/>
        <v>0</v>
      </c>
      <c r="AP445">
        <f t="shared" si="205"/>
        <v>0</v>
      </c>
      <c r="AQ445">
        <f t="shared" si="206"/>
        <v>0</v>
      </c>
      <c r="AR445">
        <f t="shared" si="207"/>
        <v>0</v>
      </c>
      <c r="AS445">
        <f t="shared" si="208"/>
        <v>0</v>
      </c>
      <c r="AT445">
        <f t="shared" si="209"/>
        <v>0</v>
      </c>
      <c r="AU445">
        <f t="shared" si="210"/>
        <v>0</v>
      </c>
      <c r="AV445">
        <f t="shared" si="211"/>
        <v>0</v>
      </c>
      <c r="AW445">
        <f t="shared" si="212"/>
        <v>0</v>
      </c>
      <c r="AX445">
        <f t="shared" si="213"/>
        <v>0</v>
      </c>
      <c r="AY445">
        <f t="shared" si="214"/>
        <v>0</v>
      </c>
      <c r="AZ445">
        <f t="shared" si="215"/>
        <v>0</v>
      </c>
      <c r="BA445">
        <f t="shared" si="216"/>
        <v>0</v>
      </c>
      <c r="BB445">
        <f t="shared" si="217"/>
        <v>0</v>
      </c>
      <c r="BC445">
        <f t="shared" si="218"/>
        <v>0</v>
      </c>
      <c r="BD445">
        <f t="shared" si="219"/>
        <v>0</v>
      </c>
      <c r="BE445">
        <f t="shared" si="220"/>
        <v>0</v>
      </c>
      <c r="BF445">
        <f t="shared" si="221"/>
        <v>0</v>
      </c>
      <c r="BG445">
        <f t="shared" si="222"/>
        <v>0</v>
      </c>
      <c r="BH445">
        <f t="shared" si="223"/>
        <v>0</v>
      </c>
    </row>
    <row r="446" spans="1:60" ht="15" customHeight="1">
      <c r="A446" s="107"/>
      <c r="B446" s="4"/>
      <c r="C446" s="110" t="s">
        <v>239</v>
      </c>
      <c r="D446" s="318" t="str">
        <f>IF(CNGE_2023_M4_Secc1!D62="","",CNGE_2023_M4_Secc1!D62)</f>
        <v/>
      </c>
      <c r="E446" s="249"/>
      <c r="F446" s="250"/>
      <c r="G446" s="201"/>
      <c r="H446" s="201"/>
      <c r="I446" s="201"/>
      <c r="J446" s="201"/>
      <c r="K446" s="201"/>
      <c r="L446" s="201"/>
      <c r="M446" s="201"/>
      <c r="N446" s="201"/>
      <c r="O446" s="201"/>
      <c r="P446" s="201"/>
      <c r="Q446" s="201"/>
      <c r="R446" s="201"/>
      <c r="S446" s="201"/>
      <c r="T446" s="201"/>
      <c r="U446" s="201"/>
      <c r="V446" s="201"/>
      <c r="W446" s="201"/>
      <c r="X446" s="201"/>
      <c r="Y446" s="201"/>
      <c r="Z446" s="201"/>
      <c r="AA446" s="201"/>
      <c r="AB446" s="201"/>
      <c r="AC446" s="201"/>
      <c r="AD446" s="201"/>
      <c r="AE446" s="4"/>
      <c r="AG446">
        <f t="shared" si="198"/>
        <v>0</v>
      </c>
      <c r="AH446">
        <f t="shared" si="199"/>
        <v>0</v>
      </c>
      <c r="AK446">
        <f t="shared" si="200"/>
        <v>0</v>
      </c>
      <c r="AL446">
        <f t="shared" si="201"/>
        <v>0</v>
      </c>
      <c r="AM446">
        <f t="shared" si="202"/>
        <v>0</v>
      </c>
      <c r="AN446">
        <f t="shared" si="203"/>
        <v>0</v>
      </c>
      <c r="AO446">
        <f t="shared" si="204"/>
        <v>0</v>
      </c>
      <c r="AP446">
        <f t="shared" si="205"/>
        <v>0</v>
      </c>
      <c r="AQ446">
        <f t="shared" si="206"/>
        <v>0</v>
      </c>
      <c r="AR446">
        <f t="shared" si="207"/>
        <v>0</v>
      </c>
      <c r="AS446">
        <f t="shared" si="208"/>
        <v>0</v>
      </c>
      <c r="AT446">
        <f t="shared" si="209"/>
        <v>0</v>
      </c>
      <c r="AU446">
        <f t="shared" si="210"/>
        <v>0</v>
      </c>
      <c r="AV446">
        <f t="shared" si="211"/>
        <v>0</v>
      </c>
      <c r="AW446">
        <f t="shared" si="212"/>
        <v>0</v>
      </c>
      <c r="AX446">
        <f t="shared" si="213"/>
        <v>0</v>
      </c>
      <c r="AY446">
        <f t="shared" si="214"/>
        <v>0</v>
      </c>
      <c r="AZ446">
        <f t="shared" si="215"/>
        <v>0</v>
      </c>
      <c r="BA446">
        <f t="shared" si="216"/>
        <v>0</v>
      </c>
      <c r="BB446">
        <f t="shared" si="217"/>
        <v>0</v>
      </c>
      <c r="BC446">
        <f t="shared" si="218"/>
        <v>0</v>
      </c>
      <c r="BD446">
        <f t="shared" si="219"/>
        <v>0</v>
      </c>
      <c r="BE446">
        <f t="shared" si="220"/>
        <v>0</v>
      </c>
      <c r="BF446">
        <f t="shared" si="221"/>
        <v>0</v>
      </c>
      <c r="BG446">
        <f t="shared" si="222"/>
        <v>0</v>
      </c>
      <c r="BH446">
        <f t="shared" si="223"/>
        <v>0</v>
      </c>
    </row>
    <row r="447" spans="1:60" ht="15" customHeight="1">
      <c r="A447" s="107"/>
      <c r="B447" s="4"/>
      <c r="C447" s="110" t="s">
        <v>240</v>
      </c>
      <c r="D447" s="318" t="str">
        <f>IF(CNGE_2023_M4_Secc1!D63="","",CNGE_2023_M4_Secc1!D63)</f>
        <v/>
      </c>
      <c r="E447" s="249"/>
      <c r="F447" s="250"/>
      <c r="G447" s="201"/>
      <c r="H447" s="201"/>
      <c r="I447" s="201"/>
      <c r="J447" s="201"/>
      <c r="K447" s="201"/>
      <c r="L447" s="201"/>
      <c r="M447" s="201"/>
      <c r="N447" s="201"/>
      <c r="O447" s="201"/>
      <c r="P447" s="201"/>
      <c r="Q447" s="201"/>
      <c r="R447" s="201"/>
      <c r="S447" s="201"/>
      <c r="T447" s="201"/>
      <c r="U447" s="201"/>
      <c r="V447" s="201"/>
      <c r="W447" s="201"/>
      <c r="X447" s="201"/>
      <c r="Y447" s="201"/>
      <c r="Z447" s="201"/>
      <c r="AA447" s="201"/>
      <c r="AB447" s="201"/>
      <c r="AC447" s="201"/>
      <c r="AD447" s="201"/>
      <c r="AE447" s="4"/>
      <c r="AG447">
        <f t="shared" si="198"/>
        <v>0</v>
      </c>
      <c r="AH447">
        <f t="shared" si="199"/>
        <v>0</v>
      </c>
      <c r="AK447">
        <f t="shared" si="200"/>
        <v>0</v>
      </c>
      <c r="AL447">
        <f t="shared" si="201"/>
        <v>0</v>
      </c>
      <c r="AM447">
        <f t="shared" si="202"/>
        <v>0</v>
      </c>
      <c r="AN447">
        <f t="shared" si="203"/>
        <v>0</v>
      </c>
      <c r="AO447">
        <f t="shared" si="204"/>
        <v>0</v>
      </c>
      <c r="AP447">
        <f t="shared" si="205"/>
        <v>0</v>
      </c>
      <c r="AQ447">
        <f t="shared" si="206"/>
        <v>0</v>
      </c>
      <c r="AR447">
        <f t="shared" si="207"/>
        <v>0</v>
      </c>
      <c r="AS447">
        <f t="shared" si="208"/>
        <v>0</v>
      </c>
      <c r="AT447">
        <f t="shared" si="209"/>
        <v>0</v>
      </c>
      <c r="AU447">
        <f t="shared" si="210"/>
        <v>0</v>
      </c>
      <c r="AV447">
        <f t="shared" si="211"/>
        <v>0</v>
      </c>
      <c r="AW447">
        <f t="shared" si="212"/>
        <v>0</v>
      </c>
      <c r="AX447">
        <f t="shared" si="213"/>
        <v>0</v>
      </c>
      <c r="AY447">
        <f t="shared" si="214"/>
        <v>0</v>
      </c>
      <c r="AZ447">
        <f t="shared" si="215"/>
        <v>0</v>
      </c>
      <c r="BA447">
        <f t="shared" si="216"/>
        <v>0</v>
      </c>
      <c r="BB447">
        <f t="shared" si="217"/>
        <v>0</v>
      </c>
      <c r="BC447">
        <f t="shared" si="218"/>
        <v>0</v>
      </c>
      <c r="BD447">
        <f t="shared" si="219"/>
        <v>0</v>
      </c>
      <c r="BE447">
        <f t="shared" si="220"/>
        <v>0</v>
      </c>
      <c r="BF447">
        <f t="shared" si="221"/>
        <v>0</v>
      </c>
      <c r="BG447">
        <f t="shared" si="222"/>
        <v>0</v>
      </c>
      <c r="BH447">
        <f t="shared" si="223"/>
        <v>0</v>
      </c>
    </row>
    <row r="448" spans="1:60" ht="15" customHeight="1">
      <c r="A448" s="107"/>
      <c r="B448" s="4"/>
      <c r="C448" s="110" t="s">
        <v>241</v>
      </c>
      <c r="D448" s="318" t="str">
        <f>IF(CNGE_2023_M4_Secc1!D64="","",CNGE_2023_M4_Secc1!D64)</f>
        <v/>
      </c>
      <c r="E448" s="249"/>
      <c r="F448" s="250"/>
      <c r="G448" s="201"/>
      <c r="H448" s="201"/>
      <c r="I448" s="201"/>
      <c r="J448" s="201"/>
      <c r="K448" s="201"/>
      <c r="L448" s="201"/>
      <c r="M448" s="201"/>
      <c r="N448" s="201"/>
      <c r="O448" s="201"/>
      <c r="P448" s="201"/>
      <c r="Q448" s="201"/>
      <c r="R448" s="201"/>
      <c r="S448" s="201"/>
      <c r="T448" s="201"/>
      <c r="U448" s="201"/>
      <c r="V448" s="201"/>
      <c r="W448" s="201"/>
      <c r="X448" s="201"/>
      <c r="Y448" s="201"/>
      <c r="Z448" s="201"/>
      <c r="AA448" s="201"/>
      <c r="AB448" s="201"/>
      <c r="AC448" s="201"/>
      <c r="AD448" s="201"/>
      <c r="AE448" s="4"/>
      <c r="AG448">
        <f t="shared" si="198"/>
        <v>0</v>
      </c>
      <c r="AH448">
        <f t="shared" si="199"/>
        <v>0</v>
      </c>
      <c r="AK448">
        <f t="shared" si="200"/>
        <v>0</v>
      </c>
      <c r="AL448">
        <f t="shared" si="201"/>
        <v>0</v>
      </c>
      <c r="AM448">
        <f t="shared" si="202"/>
        <v>0</v>
      </c>
      <c r="AN448">
        <f t="shared" si="203"/>
        <v>0</v>
      </c>
      <c r="AO448">
        <f t="shared" si="204"/>
        <v>0</v>
      </c>
      <c r="AP448">
        <f t="shared" si="205"/>
        <v>0</v>
      </c>
      <c r="AQ448">
        <f t="shared" si="206"/>
        <v>0</v>
      </c>
      <c r="AR448">
        <f t="shared" si="207"/>
        <v>0</v>
      </c>
      <c r="AS448">
        <f t="shared" si="208"/>
        <v>0</v>
      </c>
      <c r="AT448">
        <f t="shared" si="209"/>
        <v>0</v>
      </c>
      <c r="AU448">
        <f t="shared" si="210"/>
        <v>0</v>
      </c>
      <c r="AV448">
        <f t="shared" si="211"/>
        <v>0</v>
      </c>
      <c r="AW448">
        <f t="shared" si="212"/>
        <v>0</v>
      </c>
      <c r="AX448">
        <f t="shared" si="213"/>
        <v>0</v>
      </c>
      <c r="AY448">
        <f t="shared" si="214"/>
        <v>0</v>
      </c>
      <c r="AZ448">
        <f t="shared" si="215"/>
        <v>0</v>
      </c>
      <c r="BA448">
        <f t="shared" si="216"/>
        <v>0</v>
      </c>
      <c r="BB448">
        <f t="shared" si="217"/>
        <v>0</v>
      </c>
      <c r="BC448">
        <f t="shared" si="218"/>
        <v>0</v>
      </c>
      <c r="BD448">
        <f t="shared" si="219"/>
        <v>0</v>
      </c>
      <c r="BE448">
        <f t="shared" si="220"/>
        <v>0</v>
      </c>
      <c r="BF448">
        <f t="shared" si="221"/>
        <v>0</v>
      </c>
      <c r="BG448">
        <f t="shared" si="222"/>
        <v>0</v>
      </c>
      <c r="BH448">
        <f t="shared" si="223"/>
        <v>0</v>
      </c>
    </row>
    <row r="449" spans="1:60" ht="15" customHeight="1">
      <c r="A449" s="107"/>
      <c r="B449" s="4"/>
      <c r="C449" s="110" t="s">
        <v>242</v>
      </c>
      <c r="D449" s="318" t="str">
        <f>IF(CNGE_2023_M4_Secc1!D65="","",CNGE_2023_M4_Secc1!D65)</f>
        <v/>
      </c>
      <c r="E449" s="249"/>
      <c r="F449" s="250"/>
      <c r="G449" s="201"/>
      <c r="H449" s="201"/>
      <c r="I449" s="201"/>
      <c r="J449" s="201"/>
      <c r="K449" s="201"/>
      <c r="L449" s="201"/>
      <c r="M449" s="201"/>
      <c r="N449" s="201"/>
      <c r="O449" s="201"/>
      <c r="P449" s="201"/>
      <c r="Q449" s="201"/>
      <c r="R449" s="201"/>
      <c r="S449" s="201"/>
      <c r="T449" s="201"/>
      <c r="U449" s="201"/>
      <c r="V449" s="201"/>
      <c r="W449" s="201"/>
      <c r="X449" s="201"/>
      <c r="Y449" s="201"/>
      <c r="Z449" s="201"/>
      <c r="AA449" s="201"/>
      <c r="AB449" s="201"/>
      <c r="AC449" s="201"/>
      <c r="AD449" s="201"/>
      <c r="AE449" s="4"/>
      <c r="AG449">
        <f t="shared" si="198"/>
        <v>0</v>
      </c>
      <c r="AH449">
        <f t="shared" si="199"/>
        <v>0</v>
      </c>
      <c r="AK449">
        <f t="shared" si="200"/>
        <v>0</v>
      </c>
      <c r="AL449">
        <f t="shared" si="201"/>
        <v>0</v>
      </c>
      <c r="AM449">
        <f t="shared" si="202"/>
        <v>0</v>
      </c>
      <c r="AN449">
        <f t="shared" si="203"/>
        <v>0</v>
      </c>
      <c r="AO449">
        <f t="shared" si="204"/>
        <v>0</v>
      </c>
      <c r="AP449">
        <f t="shared" si="205"/>
        <v>0</v>
      </c>
      <c r="AQ449">
        <f t="shared" si="206"/>
        <v>0</v>
      </c>
      <c r="AR449">
        <f t="shared" si="207"/>
        <v>0</v>
      </c>
      <c r="AS449">
        <f t="shared" si="208"/>
        <v>0</v>
      </c>
      <c r="AT449">
        <f t="shared" si="209"/>
        <v>0</v>
      </c>
      <c r="AU449">
        <f t="shared" si="210"/>
        <v>0</v>
      </c>
      <c r="AV449">
        <f t="shared" si="211"/>
        <v>0</v>
      </c>
      <c r="AW449">
        <f t="shared" si="212"/>
        <v>0</v>
      </c>
      <c r="AX449">
        <f t="shared" si="213"/>
        <v>0</v>
      </c>
      <c r="AY449">
        <f t="shared" si="214"/>
        <v>0</v>
      </c>
      <c r="AZ449">
        <f t="shared" si="215"/>
        <v>0</v>
      </c>
      <c r="BA449">
        <f t="shared" si="216"/>
        <v>0</v>
      </c>
      <c r="BB449">
        <f t="shared" si="217"/>
        <v>0</v>
      </c>
      <c r="BC449">
        <f t="shared" si="218"/>
        <v>0</v>
      </c>
      <c r="BD449">
        <f t="shared" si="219"/>
        <v>0</v>
      </c>
      <c r="BE449">
        <f t="shared" si="220"/>
        <v>0</v>
      </c>
      <c r="BF449">
        <f t="shared" si="221"/>
        <v>0</v>
      </c>
      <c r="BG449">
        <f t="shared" si="222"/>
        <v>0</v>
      </c>
      <c r="BH449">
        <f t="shared" si="223"/>
        <v>0</v>
      </c>
    </row>
    <row r="450" spans="1:60" ht="15" customHeight="1">
      <c r="A450" s="107"/>
      <c r="B450" s="4"/>
      <c r="C450" s="110" t="s">
        <v>243</v>
      </c>
      <c r="D450" s="318" t="str">
        <f>IF(CNGE_2023_M4_Secc1!D66="","",CNGE_2023_M4_Secc1!D66)</f>
        <v/>
      </c>
      <c r="E450" s="249"/>
      <c r="F450" s="250"/>
      <c r="G450" s="201"/>
      <c r="H450" s="201"/>
      <c r="I450" s="201"/>
      <c r="J450" s="201"/>
      <c r="K450" s="201"/>
      <c r="L450" s="201"/>
      <c r="M450" s="201"/>
      <c r="N450" s="201"/>
      <c r="O450" s="201"/>
      <c r="P450" s="201"/>
      <c r="Q450" s="201"/>
      <c r="R450" s="201"/>
      <c r="S450" s="201"/>
      <c r="T450" s="201"/>
      <c r="U450" s="201"/>
      <c r="V450" s="201"/>
      <c r="W450" s="201"/>
      <c r="X450" s="201"/>
      <c r="Y450" s="201"/>
      <c r="Z450" s="201"/>
      <c r="AA450" s="201"/>
      <c r="AB450" s="201"/>
      <c r="AC450" s="201"/>
      <c r="AD450" s="201"/>
      <c r="AE450" s="4"/>
      <c r="AG450">
        <f t="shared" si="198"/>
        <v>0</v>
      </c>
      <c r="AH450">
        <f t="shared" si="199"/>
        <v>0</v>
      </c>
      <c r="AK450">
        <f t="shared" si="200"/>
        <v>0</v>
      </c>
      <c r="AL450">
        <f t="shared" si="201"/>
        <v>0</v>
      </c>
      <c r="AM450">
        <f t="shared" si="202"/>
        <v>0</v>
      </c>
      <c r="AN450">
        <f t="shared" si="203"/>
        <v>0</v>
      </c>
      <c r="AO450">
        <f t="shared" si="204"/>
        <v>0</v>
      </c>
      <c r="AP450">
        <f t="shared" si="205"/>
        <v>0</v>
      </c>
      <c r="AQ450">
        <f t="shared" si="206"/>
        <v>0</v>
      </c>
      <c r="AR450">
        <f t="shared" si="207"/>
        <v>0</v>
      </c>
      <c r="AS450">
        <f t="shared" si="208"/>
        <v>0</v>
      </c>
      <c r="AT450">
        <f t="shared" si="209"/>
        <v>0</v>
      </c>
      <c r="AU450">
        <f t="shared" si="210"/>
        <v>0</v>
      </c>
      <c r="AV450">
        <f t="shared" si="211"/>
        <v>0</v>
      </c>
      <c r="AW450">
        <f t="shared" si="212"/>
        <v>0</v>
      </c>
      <c r="AX450">
        <f t="shared" si="213"/>
        <v>0</v>
      </c>
      <c r="AY450">
        <f t="shared" si="214"/>
        <v>0</v>
      </c>
      <c r="AZ450">
        <f t="shared" si="215"/>
        <v>0</v>
      </c>
      <c r="BA450">
        <f t="shared" si="216"/>
        <v>0</v>
      </c>
      <c r="BB450">
        <f t="shared" si="217"/>
        <v>0</v>
      </c>
      <c r="BC450">
        <f t="shared" si="218"/>
        <v>0</v>
      </c>
      <c r="BD450">
        <f t="shared" si="219"/>
        <v>0</v>
      </c>
      <c r="BE450">
        <f t="shared" si="220"/>
        <v>0</v>
      </c>
      <c r="BF450">
        <f t="shared" si="221"/>
        <v>0</v>
      </c>
      <c r="BG450">
        <f t="shared" si="222"/>
        <v>0</v>
      </c>
      <c r="BH450">
        <f t="shared" si="223"/>
        <v>0</v>
      </c>
    </row>
    <row r="451" spans="1:60" ht="15" customHeight="1">
      <c r="A451" s="107"/>
      <c r="B451" s="4"/>
      <c r="C451" s="110" t="s">
        <v>244</v>
      </c>
      <c r="D451" s="318" t="str">
        <f>IF(CNGE_2023_M4_Secc1!D67="","",CNGE_2023_M4_Secc1!D67)</f>
        <v/>
      </c>
      <c r="E451" s="249"/>
      <c r="F451" s="250"/>
      <c r="G451" s="201"/>
      <c r="H451" s="201"/>
      <c r="I451" s="201"/>
      <c r="J451" s="201"/>
      <c r="K451" s="201"/>
      <c r="L451" s="201"/>
      <c r="M451" s="201"/>
      <c r="N451" s="201"/>
      <c r="O451" s="201"/>
      <c r="P451" s="201"/>
      <c r="Q451" s="201"/>
      <c r="R451" s="201"/>
      <c r="S451" s="201"/>
      <c r="T451" s="201"/>
      <c r="U451" s="201"/>
      <c r="V451" s="201"/>
      <c r="W451" s="201"/>
      <c r="X451" s="201"/>
      <c r="Y451" s="201"/>
      <c r="Z451" s="201"/>
      <c r="AA451" s="201"/>
      <c r="AB451" s="201"/>
      <c r="AC451" s="201"/>
      <c r="AD451" s="201"/>
      <c r="AE451" s="4"/>
      <c r="AG451">
        <f t="shared" si="198"/>
        <v>0</v>
      </c>
      <c r="AH451">
        <f t="shared" si="199"/>
        <v>0</v>
      </c>
      <c r="AK451">
        <f t="shared" si="200"/>
        <v>0</v>
      </c>
      <c r="AL451">
        <f t="shared" si="201"/>
        <v>0</v>
      </c>
      <c r="AM451">
        <f t="shared" si="202"/>
        <v>0</v>
      </c>
      <c r="AN451">
        <f t="shared" si="203"/>
        <v>0</v>
      </c>
      <c r="AO451">
        <f t="shared" si="204"/>
        <v>0</v>
      </c>
      <c r="AP451">
        <f t="shared" si="205"/>
        <v>0</v>
      </c>
      <c r="AQ451">
        <f t="shared" si="206"/>
        <v>0</v>
      </c>
      <c r="AR451">
        <f t="shared" si="207"/>
        <v>0</v>
      </c>
      <c r="AS451">
        <f t="shared" si="208"/>
        <v>0</v>
      </c>
      <c r="AT451">
        <f t="shared" si="209"/>
        <v>0</v>
      </c>
      <c r="AU451">
        <f t="shared" si="210"/>
        <v>0</v>
      </c>
      <c r="AV451">
        <f t="shared" si="211"/>
        <v>0</v>
      </c>
      <c r="AW451">
        <f t="shared" si="212"/>
        <v>0</v>
      </c>
      <c r="AX451">
        <f t="shared" si="213"/>
        <v>0</v>
      </c>
      <c r="AY451">
        <f t="shared" si="214"/>
        <v>0</v>
      </c>
      <c r="AZ451">
        <f t="shared" si="215"/>
        <v>0</v>
      </c>
      <c r="BA451">
        <f t="shared" si="216"/>
        <v>0</v>
      </c>
      <c r="BB451">
        <f t="shared" si="217"/>
        <v>0</v>
      </c>
      <c r="BC451">
        <f t="shared" si="218"/>
        <v>0</v>
      </c>
      <c r="BD451">
        <f t="shared" si="219"/>
        <v>0</v>
      </c>
      <c r="BE451">
        <f t="shared" si="220"/>
        <v>0</v>
      </c>
      <c r="BF451">
        <f t="shared" si="221"/>
        <v>0</v>
      </c>
      <c r="BG451">
        <f t="shared" si="222"/>
        <v>0</v>
      </c>
      <c r="BH451">
        <f t="shared" si="223"/>
        <v>0</v>
      </c>
    </row>
    <row r="452" spans="1:60" ht="15" customHeight="1">
      <c r="A452" s="107"/>
      <c r="B452" s="4"/>
      <c r="C452" s="110" t="s">
        <v>245</v>
      </c>
      <c r="D452" s="318" t="str">
        <f>IF(CNGE_2023_M4_Secc1!D68="","",CNGE_2023_M4_Secc1!D68)</f>
        <v/>
      </c>
      <c r="E452" s="249"/>
      <c r="F452" s="250"/>
      <c r="G452" s="201"/>
      <c r="H452" s="201"/>
      <c r="I452" s="201"/>
      <c r="J452" s="201"/>
      <c r="K452" s="201"/>
      <c r="L452" s="201"/>
      <c r="M452" s="201"/>
      <c r="N452" s="201"/>
      <c r="O452" s="201"/>
      <c r="P452" s="201"/>
      <c r="Q452" s="201"/>
      <c r="R452" s="201"/>
      <c r="S452" s="201"/>
      <c r="T452" s="201"/>
      <c r="U452" s="201"/>
      <c r="V452" s="201"/>
      <c r="W452" s="201"/>
      <c r="X452" s="201"/>
      <c r="Y452" s="201"/>
      <c r="Z452" s="201"/>
      <c r="AA452" s="201"/>
      <c r="AB452" s="201"/>
      <c r="AC452" s="201"/>
      <c r="AD452" s="201"/>
      <c r="AE452" s="4"/>
      <c r="AG452">
        <f t="shared" si="198"/>
        <v>0</v>
      </c>
      <c r="AH452">
        <f t="shared" si="199"/>
        <v>0</v>
      </c>
      <c r="AK452">
        <f t="shared" si="200"/>
        <v>0</v>
      </c>
      <c r="AL452">
        <f t="shared" si="201"/>
        <v>0</v>
      </c>
      <c r="AM452">
        <f t="shared" si="202"/>
        <v>0</v>
      </c>
      <c r="AN452">
        <f t="shared" si="203"/>
        <v>0</v>
      </c>
      <c r="AO452">
        <f t="shared" si="204"/>
        <v>0</v>
      </c>
      <c r="AP452">
        <f t="shared" si="205"/>
        <v>0</v>
      </c>
      <c r="AQ452">
        <f t="shared" si="206"/>
        <v>0</v>
      </c>
      <c r="AR452">
        <f t="shared" si="207"/>
        <v>0</v>
      </c>
      <c r="AS452">
        <f t="shared" si="208"/>
        <v>0</v>
      </c>
      <c r="AT452">
        <f t="shared" si="209"/>
        <v>0</v>
      </c>
      <c r="AU452">
        <f t="shared" si="210"/>
        <v>0</v>
      </c>
      <c r="AV452">
        <f t="shared" si="211"/>
        <v>0</v>
      </c>
      <c r="AW452">
        <f t="shared" si="212"/>
        <v>0</v>
      </c>
      <c r="AX452">
        <f t="shared" si="213"/>
        <v>0</v>
      </c>
      <c r="AY452">
        <f t="shared" si="214"/>
        <v>0</v>
      </c>
      <c r="AZ452">
        <f t="shared" si="215"/>
        <v>0</v>
      </c>
      <c r="BA452">
        <f t="shared" si="216"/>
        <v>0</v>
      </c>
      <c r="BB452">
        <f t="shared" si="217"/>
        <v>0</v>
      </c>
      <c r="BC452">
        <f t="shared" si="218"/>
        <v>0</v>
      </c>
      <c r="BD452">
        <f t="shared" si="219"/>
        <v>0</v>
      </c>
      <c r="BE452">
        <f t="shared" si="220"/>
        <v>0</v>
      </c>
      <c r="BF452">
        <f t="shared" si="221"/>
        <v>0</v>
      </c>
      <c r="BG452">
        <f t="shared" si="222"/>
        <v>0</v>
      </c>
      <c r="BH452">
        <f t="shared" si="223"/>
        <v>0</v>
      </c>
    </row>
    <row r="453" spans="1:60" ht="15" customHeight="1">
      <c r="A453" s="107"/>
      <c r="B453" s="4"/>
      <c r="C453" s="110" t="s">
        <v>246</v>
      </c>
      <c r="D453" s="318" t="str">
        <f>IF(CNGE_2023_M4_Secc1!D69="","",CNGE_2023_M4_Secc1!D69)</f>
        <v/>
      </c>
      <c r="E453" s="249"/>
      <c r="F453" s="250"/>
      <c r="G453" s="201"/>
      <c r="H453" s="201"/>
      <c r="I453" s="201"/>
      <c r="J453" s="201"/>
      <c r="K453" s="201"/>
      <c r="L453" s="201"/>
      <c r="M453" s="201"/>
      <c r="N453" s="201"/>
      <c r="O453" s="201"/>
      <c r="P453" s="201"/>
      <c r="Q453" s="201"/>
      <c r="R453" s="201"/>
      <c r="S453" s="201"/>
      <c r="T453" s="201"/>
      <c r="U453" s="201"/>
      <c r="V453" s="201"/>
      <c r="W453" s="201"/>
      <c r="X453" s="201"/>
      <c r="Y453" s="201"/>
      <c r="Z453" s="201"/>
      <c r="AA453" s="201"/>
      <c r="AB453" s="201"/>
      <c r="AC453" s="201"/>
      <c r="AD453" s="201"/>
      <c r="AE453" s="4"/>
      <c r="AG453">
        <f t="shared" si="198"/>
        <v>0</v>
      </c>
      <c r="AH453">
        <f t="shared" si="199"/>
        <v>0</v>
      </c>
      <c r="AK453">
        <f t="shared" si="200"/>
        <v>0</v>
      </c>
      <c r="AL453">
        <f t="shared" si="201"/>
        <v>0</v>
      </c>
      <c r="AM453">
        <f t="shared" si="202"/>
        <v>0</v>
      </c>
      <c r="AN453">
        <f t="shared" si="203"/>
        <v>0</v>
      </c>
      <c r="AO453">
        <f t="shared" si="204"/>
        <v>0</v>
      </c>
      <c r="AP453">
        <f t="shared" si="205"/>
        <v>0</v>
      </c>
      <c r="AQ453">
        <f t="shared" si="206"/>
        <v>0</v>
      </c>
      <c r="AR453">
        <f t="shared" si="207"/>
        <v>0</v>
      </c>
      <c r="AS453">
        <f t="shared" si="208"/>
        <v>0</v>
      </c>
      <c r="AT453">
        <f t="shared" si="209"/>
        <v>0</v>
      </c>
      <c r="AU453">
        <f t="shared" si="210"/>
        <v>0</v>
      </c>
      <c r="AV453">
        <f t="shared" si="211"/>
        <v>0</v>
      </c>
      <c r="AW453">
        <f t="shared" si="212"/>
        <v>0</v>
      </c>
      <c r="AX453">
        <f t="shared" si="213"/>
        <v>0</v>
      </c>
      <c r="AY453">
        <f t="shared" si="214"/>
        <v>0</v>
      </c>
      <c r="AZ453">
        <f t="shared" si="215"/>
        <v>0</v>
      </c>
      <c r="BA453">
        <f t="shared" si="216"/>
        <v>0</v>
      </c>
      <c r="BB453">
        <f t="shared" si="217"/>
        <v>0</v>
      </c>
      <c r="BC453">
        <f t="shared" si="218"/>
        <v>0</v>
      </c>
      <c r="BD453">
        <f t="shared" si="219"/>
        <v>0</v>
      </c>
      <c r="BE453">
        <f t="shared" si="220"/>
        <v>0</v>
      </c>
      <c r="BF453">
        <f t="shared" si="221"/>
        <v>0</v>
      </c>
      <c r="BG453">
        <f t="shared" si="222"/>
        <v>0</v>
      </c>
      <c r="BH453">
        <f t="shared" si="223"/>
        <v>0</v>
      </c>
    </row>
    <row r="454" spans="1:60" ht="15" customHeight="1">
      <c r="A454" s="107"/>
      <c r="B454" s="4"/>
      <c r="C454" s="110" t="s">
        <v>247</v>
      </c>
      <c r="D454" s="318" t="str">
        <f>IF(CNGE_2023_M4_Secc1!D70="","",CNGE_2023_M4_Secc1!D70)</f>
        <v/>
      </c>
      <c r="E454" s="249"/>
      <c r="F454" s="250"/>
      <c r="G454" s="201"/>
      <c r="H454" s="201"/>
      <c r="I454" s="201"/>
      <c r="J454" s="201"/>
      <c r="K454" s="201"/>
      <c r="L454" s="201"/>
      <c r="M454" s="201"/>
      <c r="N454" s="201"/>
      <c r="O454" s="201"/>
      <c r="P454" s="201"/>
      <c r="Q454" s="201"/>
      <c r="R454" s="201"/>
      <c r="S454" s="201"/>
      <c r="T454" s="201"/>
      <c r="U454" s="201"/>
      <c r="V454" s="201"/>
      <c r="W454" s="201"/>
      <c r="X454" s="201"/>
      <c r="Y454" s="201"/>
      <c r="Z454" s="201"/>
      <c r="AA454" s="201"/>
      <c r="AB454" s="201"/>
      <c r="AC454" s="201"/>
      <c r="AD454" s="201"/>
      <c r="AE454" s="4"/>
      <c r="AG454">
        <f t="shared" si="198"/>
        <v>0</v>
      </c>
      <c r="AH454">
        <f t="shared" si="199"/>
        <v>0</v>
      </c>
      <c r="AK454">
        <f t="shared" si="200"/>
        <v>0</v>
      </c>
      <c r="AL454">
        <f t="shared" si="201"/>
        <v>0</v>
      </c>
      <c r="AM454">
        <f t="shared" si="202"/>
        <v>0</v>
      </c>
      <c r="AN454">
        <f t="shared" si="203"/>
        <v>0</v>
      </c>
      <c r="AO454">
        <f t="shared" si="204"/>
        <v>0</v>
      </c>
      <c r="AP454">
        <f t="shared" si="205"/>
        <v>0</v>
      </c>
      <c r="AQ454">
        <f t="shared" si="206"/>
        <v>0</v>
      </c>
      <c r="AR454">
        <f t="shared" si="207"/>
        <v>0</v>
      </c>
      <c r="AS454">
        <f t="shared" si="208"/>
        <v>0</v>
      </c>
      <c r="AT454">
        <f t="shared" si="209"/>
        <v>0</v>
      </c>
      <c r="AU454">
        <f t="shared" si="210"/>
        <v>0</v>
      </c>
      <c r="AV454">
        <f t="shared" si="211"/>
        <v>0</v>
      </c>
      <c r="AW454">
        <f t="shared" si="212"/>
        <v>0</v>
      </c>
      <c r="AX454">
        <f t="shared" si="213"/>
        <v>0</v>
      </c>
      <c r="AY454">
        <f t="shared" si="214"/>
        <v>0</v>
      </c>
      <c r="AZ454">
        <f t="shared" si="215"/>
        <v>0</v>
      </c>
      <c r="BA454">
        <f t="shared" si="216"/>
        <v>0</v>
      </c>
      <c r="BB454">
        <f t="shared" si="217"/>
        <v>0</v>
      </c>
      <c r="BC454">
        <f t="shared" si="218"/>
        <v>0</v>
      </c>
      <c r="BD454">
        <f t="shared" si="219"/>
        <v>0</v>
      </c>
      <c r="BE454">
        <f t="shared" si="220"/>
        <v>0</v>
      </c>
      <c r="BF454">
        <f t="shared" si="221"/>
        <v>0</v>
      </c>
      <c r="BG454">
        <f t="shared" si="222"/>
        <v>0</v>
      </c>
      <c r="BH454">
        <f t="shared" si="223"/>
        <v>0</v>
      </c>
    </row>
    <row r="455" spans="1:60" ht="15" customHeight="1">
      <c r="A455" s="107"/>
      <c r="B455" s="4"/>
      <c r="C455" s="110" t="s">
        <v>248</v>
      </c>
      <c r="D455" s="318" t="str">
        <f>IF(CNGE_2023_M4_Secc1!D71="","",CNGE_2023_M4_Secc1!D71)</f>
        <v/>
      </c>
      <c r="E455" s="249"/>
      <c r="F455" s="250"/>
      <c r="G455" s="201"/>
      <c r="H455" s="201"/>
      <c r="I455" s="201"/>
      <c r="J455" s="201"/>
      <c r="K455" s="201"/>
      <c r="L455" s="201"/>
      <c r="M455" s="201"/>
      <c r="N455" s="201"/>
      <c r="O455" s="201"/>
      <c r="P455" s="201"/>
      <c r="Q455" s="201"/>
      <c r="R455" s="201"/>
      <c r="S455" s="201"/>
      <c r="T455" s="201"/>
      <c r="U455" s="201"/>
      <c r="V455" s="201"/>
      <c r="W455" s="201"/>
      <c r="X455" s="201"/>
      <c r="Y455" s="201"/>
      <c r="Z455" s="201"/>
      <c r="AA455" s="201"/>
      <c r="AB455" s="201"/>
      <c r="AC455" s="201"/>
      <c r="AD455" s="201"/>
      <c r="AE455" s="4"/>
      <c r="AG455">
        <f t="shared" ref="AG455:AG483" si="224">IF(AND(COUNTBLANK(G455:AD455)&lt;&gt;0,COUNTBLANK(G455:AD455)&lt;&gt;24),1,0)</f>
        <v>0</v>
      </c>
      <c r="AH455">
        <f t="shared" ref="AH455:AH483" si="225">IF(COUNTIF(G455:AD455,"NS"),1,0)</f>
        <v>0</v>
      </c>
      <c r="AK455">
        <f t="shared" ref="AK455:AK483" si="226">COUNTIF(H455:I455,"NS")</f>
        <v>0</v>
      </c>
      <c r="AL455">
        <f t="shared" ref="AL455:AL483" si="227">SUM(H455:I455)</f>
        <v>0</v>
      </c>
      <c r="AM455">
        <f t="shared" ref="AM455:AM483" si="228">IF(COUNTA(G455:I455)=0,0,IF(OR(AND(G455=0,AK455&gt;0),AND(G455="ns",AL455&gt;0),AND(G455="ns",AK455=0,AL455=0)),1,IF(OR(AND(G455&gt;0,AK455=2),AND(G455="ns",AK455=2),AND(G455="ns",AL455=0,AK455&gt;0),G455=AL455),0,1)))</f>
        <v>0</v>
      </c>
      <c r="AN455">
        <f t="shared" ref="AN455:AN483" si="229">COUNTIF(K455:L455,"NS")</f>
        <v>0</v>
      </c>
      <c r="AO455">
        <f t="shared" ref="AO455:AO483" si="230">SUM(K455:L455)</f>
        <v>0</v>
      </c>
      <c r="AP455">
        <f t="shared" ref="AP455:AP483" si="231">IF(COUNTA(J455:L455)=0,0,IF(OR(AND(J455=0,AN455&gt;0),AND(J455="ns",AO455&gt;0),AND(J455="ns",AN455=0,AO455=0)),1,IF(OR(AND(J455&gt;0,AN455=2),AND(J455="ns",AN455=2),AND(J455="ns",AO455=0,AN455&gt;0),J455=AO455),0,1)))</f>
        <v>0</v>
      </c>
      <c r="AQ455">
        <f t="shared" ref="AQ455:AQ483" si="232">COUNTIF(N455:O455,"NS")</f>
        <v>0</v>
      </c>
      <c r="AR455">
        <f t="shared" ref="AR455:AR483" si="233">SUM(N455:O455)</f>
        <v>0</v>
      </c>
      <c r="AS455">
        <f t="shared" ref="AS455:AS483" si="234">IF(COUNTA(M455:O455)=0,0,IF(OR(AND(M455=0,AQ455&gt;0),AND(M455="ns",AR455&gt;0),AND(M455="ns",AQ455=0,AR455=0)),1,IF(OR(AND(M455&gt;0,AQ455=2),AND(M455="ns",AQ455=2),AND(M455="ns",AR455=0,AQ455&gt;0),M455=AR455),0,1)))</f>
        <v>0</v>
      </c>
      <c r="AT455">
        <f t="shared" ref="AT455:AT483" si="235">COUNTIF(Q455:R455,"NS")</f>
        <v>0</v>
      </c>
      <c r="AU455">
        <f t="shared" ref="AU455:AU483" si="236">SUM(Q455:R455)</f>
        <v>0</v>
      </c>
      <c r="AV455">
        <f t="shared" ref="AV455:AV483" si="237">IF(COUNTA(P455:R455)=0,0,IF(OR(AND(P455=0,AT455&gt;0),AND(P455="ns",AU455&gt;0),AND(P455="ns",AT455=0,AU455=0)),1,IF(OR(AND(P455&gt;0,AT455=2),AND(P455="ns",AT455=2),AND(P455="ns",AU455=0,AT455&gt;0),P455=AU455),0,1)))</f>
        <v>0</v>
      </c>
      <c r="AW455">
        <f t="shared" ref="AW455:AW483" si="238">COUNTIF(T455:U455,"NS")</f>
        <v>0</v>
      </c>
      <c r="AX455">
        <f t="shared" ref="AX455:AX483" si="239">SUM(T455:U455)</f>
        <v>0</v>
      </c>
      <c r="AY455">
        <f t="shared" ref="AY455:AY483" si="240">IF(COUNTA(S455:U455)=0,0,IF(OR(AND(S455=0,AW455&gt;0),AND(S455="ns",AX455&gt;0),AND(S455="ns",AW455=0,AX455=0)),1,IF(OR(AND(S455&gt;0,AW455=2),AND(S455="ns",AW455=2),AND(S455="ns",AX455=0,AW455&gt;0),S455=AX455),0,1)))</f>
        <v>0</v>
      </c>
      <c r="AZ455">
        <f t="shared" ref="AZ455:AZ483" si="241">COUNTIF(W455:X455,"NS")</f>
        <v>0</v>
      </c>
      <c r="BA455">
        <f t="shared" ref="BA455:BA483" si="242">SUM(W455:X455)</f>
        <v>0</v>
      </c>
      <c r="BB455">
        <f t="shared" ref="BB455:BB483" si="243">IF(COUNTA(V455:X455)=0,0,IF(OR(AND(V455=0,AZ455&gt;0),AND(V455="ns",BA455&gt;0),AND(V455="ns",AZ455=0,BA455=0)),1,IF(OR(AND(V455&gt;0,AZ455=2),AND(V455="ns",AZ455=2),AND(V455="ns",BA455=0,AZ455&gt;0),V455=BA455),0,1)))</f>
        <v>0</v>
      </c>
      <c r="BC455">
        <f t="shared" ref="BC455:BC483" si="244">COUNTIF(Z455:AA455,"NS")</f>
        <v>0</v>
      </c>
      <c r="BD455">
        <f t="shared" ref="BD455:BD483" si="245">SUM(Z455:AA455)</f>
        <v>0</v>
      </c>
      <c r="BE455">
        <f t="shared" ref="BE455:BE483" si="246">IF(COUNTA(Y455:AA455)=0,0,IF(OR(AND(Y455=0,BC455&gt;0),AND(Y455="ns",BD455&gt;0),AND(Y455="ns",BC455=0,BD455=0)),1,IF(OR(AND(Y455&gt;0,BC455=2),AND(Y455="ns",BC455=2),AND(Y455="ns",BD455=0,BC455&gt;0),Y455=BD455),0,1)))</f>
        <v>0</v>
      </c>
      <c r="BF455">
        <f t="shared" ref="BF455:BF483" si="247">COUNTIF(AC455:AD455,"NS")</f>
        <v>0</v>
      </c>
      <c r="BG455">
        <f t="shared" ref="BG455:BG483" si="248">SUM(AC455:AD455)</f>
        <v>0</v>
      </c>
      <c r="BH455">
        <f t="shared" ref="BH455:BH483" si="249">IF(COUNTA(AB455:AD455)=0,0,IF(OR(AND(AB455=0,BF455&gt;0),AND(AB455="ns",BG455&gt;0),AND(AB455="ns",BF455=0,BG455=0)),1,IF(OR(AND(AB455&gt;0,BF455=2),AND(AB455="ns",BF455=2),AND(AB455="ns",BG455=0,BF455&gt;0),AB455=BG455),0,1)))</f>
        <v>0</v>
      </c>
    </row>
    <row r="456" spans="1:60" ht="15" customHeight="1">
      <c r="A456" s="107"/>
      <c r="B456" s="4"/>
      <c r="C456" s="110" t="s">
        <v>249</v>
      </c>
      <c r="D456" s="318" t="str">
        <f>IF(CNGE_2023_M4_Secc1!D72="","",CNGE_2023_M4_Secc1!D72)</f>
        <v/>
      </c>
      <c r="E456" s="249"/>
      <c r="F456" s="250"/>
      <c r="G456" s="201"/>
      <c r="H456" s="201"/>
      <c r="I456" s="201"/>
      <c r="J456" s="201"/>
      <c r="K456" s="201"/>
      <c r="L456" s="201"/>
      <c r="M456" s="201"/>
      <c r="N456" s="201"/>
      <c r="O456" s="201"/>
      <c r="P456" s="201"/>
      <c r="Q456" s="201"/>
      <c r="R456" s="201"/>
      <c r="S456" s="201"/>
      <c r="T456" s="201"/>
      <c r="U456" s="201"/>
      <c r="V456" s="201"/>
      <c r="W456" s="201"/>
      <c r="X456" s="201"/>
      <c r="Y456" s="201"/>
      <c r="Z456" s="201"/>
      <c r="AA456" s="201"/>
      <c r="AB456" s="201"/>
      <c r="AC456" s="201"/>
      <c r="AD456" s="201"/>
      <c r="AE456" s="4"/>
      <c r="AG456">
        <f t="shared" si="224"/>
        <v>0</v>
      </c>
      <c r="AH456">
        <f t="shared" si="225"/>
        <v>0</v>
      </c>
      <c r="AK456">
        <f t="shared" si="226"/>
        <v>0</v>
      </c>
      <c r="AL456">
        <f t="shared" si="227"/>
        <v>0</v>
      </c>
      <c r="AM456">
        <f t="shared" si="228"/>
        <v>0</v>
      </c>
      <c r="AN456">
        <f t="shared" si="229"/>
        <v>0</v>
      </c>
      <c r="AO456">
        <f t="shared" si="230"/>
        <v>0</v>
      </c>
      <c r="AP456">
        <f t="shared" si="231"/>
        <v>0</v>
      </c>
      <c r="AQ456">
        <f t="shared" si="232"/>
        <v>0</v>
      </c>
      <c r="AR456">
        <f t="shared" si="233"/>
        <v>0</v>
      </c>
      <c r="AS456">
        <f t="shared" si="234"/>
        <v>0</v>
      </c>
      <c r="AT456">
        <f t="shared" si="235"/>
        <v>0</v>
      </c>
      <c r="AU456">
        <f t="shared" si="236"/>
        <v>0</v>
      </c>
      <c r="AV456">
        <f t="shared" si="237"/>
        <v>0</v>
      </c>
      <c r="AW456">
        <f t="shared" si="238"/>
        <v>0</v>
      </c>
      <c r="AX456">
        <f t="shared" si="239"/>
        <v>0</v>
      </c>
      <c r="AY456">
        <f t="shared" si="240"/>
        <v>0</v>
      </c>
      <c r="AZ456">
        <f t="shared" si="241"/>
        <v>0</v>
      </c>
      <c r="BA456">
        <f t="shared" si="242"/>
        <v>0</v>
      </c>
      <c r="BB456">
        <f t="shared" si="243"/>
        <v>0</v>
      </c>
      <c r="BC456">
        <f t="shared" si="244"/>
        <v>0</v>
      </c>
      <c r="BD456">
        <f t="shared" si="245"/>
        <v>0</v>
      </c>
      <c r="BE456">
        <f t="shared" si="246"/>
        <v>0</v>
      </c>
      <c r="BF456">
        <f t="shared" si="247"/>
        <v>0</v>
      </c>
      <c r="BG456">
        <f t="shared" si="248"/>
        <v>0</v>
      </c>
      <c r="BH456">
        <f t="shared" si="249"/>
        <v>0</v>
      </c>
    </row>
    <row r="457" spans="1:60" ht="15" customHeight="1">
      <c r="A457" s="107"/>
      <c r="B457" s="4"/>
      <c r="C457" s="110" t="s">
        <v>250</v>
      </c>
      <c r="D457" s="318" t="str">
        <f>IF(CNGE_2023_M4_Secc1!D73="","",CNGE_2023_M4_Secc1!D73)</f>
        <v/>
      </c>
      <c r="E457" s="249"/>
      <c r="F457" s="250"/>
      <c r="G457" s="201"/>
      <c r="H457" s="201"/>
      <c r="I457" s="201"/>
      <c r="J457" s="201"/>
      <c r="K457" s="201"/>
      <c r="L457" s="201"/>
      <c r="M457" s="201"/>
      <c r="N457" s="201"/>
      <c r="O457" s="201"/>
      <c r="P457" s="201"/>
      <c r="Q457" s="201"/>
      <c r="R457" s="201"/>
      <c r="S457" s="201"/>
      <c r="T457" s="201"/>
      <c r="U457" s="201"/>
      <c r="V457" s="201"/>
      <c r="W457" s="201"/>
      <c r="X457" s="201"/>
      <c r="Y457" s="201"/>
      <c r="Z457" s="201"/>
      <c r="AA457" s="201"/>
      <c r="AB457" s="201"/>
      <c r="AC457" s="201"/>
      <c r="AD457" s="201"/>
      <c r="AE457" s="4"/>
      <c r="AG457">
        <f t="shared" si="224"/>
        <v>0</v>
      </c>
      <c r="AH457">
        <f t="shared" si="225"/>
        <v>0</v>
      </c>
      <c r="AK457">
        <f t="shared" si="226"/>
        <v>0</v>
      </c>
      <c r="AL457">
        <f t="shared" si="227"/>
        <v>0</v>
      </c>
      <c r="AM457">
        <f t="shared" si="228"/>
        <v>0</v>
      </c>
      <c r="AN457">
        <f t="shared" si="229"/>
        <v>0</v>
      </c>
      <c r="AO457">
        <f t="shared" si="230"/>
        <v>0</v>
      </c>
      <c r="AP457">
        <f t="shared" si="231"/>
        <v>0</v>
      </c>
      <c r="AQ457">
        <f t="shared" si="232"/>
        <v>0</v>
      </c>
      <c r="AR457">
        <f t="shared" si="233"/>
        <v>0</v>
      </c>
      <c r="AS457">
        <f t="shared" si="234"/>
        <v>0</v>
      </c>
      <c r="AT457">
        <f t="shared" si="235"/>
        <v>0</v>
      </c>
      <c r="AU457">
        <f t="shared" si="236"/>
        <v>0</v>
      </c>
      <c r="AV457">
        <f t="shared" si="237"/>
        <v>0</v>
      </c>
      <c r="AW457">
        <f t="shared" si="238"/>
        <v>0</v>
      </c>
      <c r="AX457">
        <f t="shared" si="239"/>
        <v>0</v>
      </c>
      <c r="AY457">
        <f t="shared" si="240"/>
        <v>0</v>
      </c>
      <c r="AZ457">
        <f t="shared" si="241"/>
        <v>0</v>
      </c>
      <c r="BA457">
        <f t="shared" si="242"/>
        <v>0</v>
      </c>
      <c r="BB457">
        <f t="shared" si="243"/>
        <v>0</v>
      </c>
      <c r="BC457">
        <f t="shared" si="244"/>
        <v>0</v>
      </c>
      <c r="BD457">
        <f t="shared" si="245"/>
        <v>0</v>
      </c>
      <c r="BE457">
        <f t="shared" si="246"/>
        <v>0</v>
      </c>
      <c r="BF457">
        <f t="shared" si="247"/>
        <v>0</v>
      </c>
      <c r="BG457">
        <f t="shared" si="248"/>
        <v>0</v>
      </c>
      <c r="BH457">
        <f t="shared" si="249"/>
        <v>0</v>
      </c>
    </row>
    <row r="458" spans="1:60" ht="15" customHeight="1">
      <c r="A458" s="107"/>
      <c r="B458" s="4"/>
      <c r="C458" s="110" t="s">
        <v>251</v>
      </c>
      <c r="D458" s="318" t="str">
        <f>IF(CNGE_2023_M4_Secc1!D74="","",CNGE_2023_M4_Secc1!D74)</f>
        <v/>
      </c>
      <c r="E458" s="249"/>
      <c r="F458" s="250"/>
      <c r="G458" s="201"/>
      <c r="H458" s="201"/>
      <c r="I458" s="201"/>
      <c r="J458" s="201"/>
      <c r="K458" s="201"/>
      <c r="L458" s="201"/>
      <c r="M458" s="201"/>
      <c r="N458" s="201"/>
      <c r="O458" s="201"/>
      <c r="P458" s="201"/>
      <c r="Q458" s="201"/>
      <c r="R458" s="201"/>
      <c r="S458" s="201"/>
      <c r="T458" s="201"/>
      <c r="U458" s="201"/>
      <c r="V458" s="201"/>
      <c r="W458" s="201"/>
      <c r="X458" s="201"/>
      <c r="Y458" s="201"/>
      <c r="Z458" s="201"/>
      <c r="AA458" s="201"/>
      <c r="AB458" s="201"/>
      <c r="AC458" s="201"/>
      <c r="AD458" s="201"/>
      <c r="AE458" s="4"/>
      <c r="AG458">
        <f t="shared" si="224"/>
        <v>0</v>
      </c>
      <c r="AH458">
        <f t="shared" si="225"/>
        <v>0</v>
      </c>
      <c r="AK458">
        <f t="shared" si="226"/>
        <v>0</v>
      </c>
      <c r="AL458">
        <f t="shared" si="227"/>
        <v>0</v>
      </c>
      <c r="AM458">
        <f t="shared" si="228"/>
        <v>0</v>
      </c>
      <c r="AN458">
        <f t="shared" si="229"/>
        <v>0</v>
      </c>
      <c r="AO458">
        <f t="shared" si="230"/>
        <v>0</v>
      </c>
      <c r="AP458">
        <f t="shared" si="231"/>
        <v>0</v>
      </c>
      <c r="AQ458">
        <f t="shared" si="232"/>
        <v>0</v>
      </c>
      <c r="AR458">
        <f t="shared" si="233"/>
        <v>0</v>
      </c>
      <c r="AS458">
        <f t="shared" si="234"/>
        <v>0</v>
      </c>
      <c r="AT458">
        <f t="shared" si="235"/>
        <v>0</v>
      </c>
      <c r="AU458">
        <f t="shared" si="236"/>
        <v>0</v>
      </c>
      <c r="AV458">
        <f t="shared" si="237"/>
        <v>0</v>
      </c>
      <c r="AW458">
        <f t="shared" si="238"/>
        <v>0</v>
      </c>
      <c r="AX458">
        <f t="shared" si="239"/>
        <v>0</v>
      </c>
      <c r="AY458">
        <f t="shared" si="240"/>
        <v>0</v>
      </c>
      <c r="AZ458">
        <f t="shared" si="241"/>
        <v>0</v>
      </c>
      <c r="BA458">
        <f t="shared" si="242"/>
        <v>0</v>
      </c>
      <c r="BB458">
        <f t="shared" si="243"/>
        <v>0</v>
      </c>
      <c r="BC458">
        <f t="shared" si="244"/>
        <v>0</v>
      </c>
      <c r="BD458">
        <f t="shared" si="245"/>
        <v>0</v>
      </c>
      <c r="BE458">
        <f t="shared" si="246"/>
        <v>0</v>
      </c>
      <c r="BF458">
        <f t="shared" si="247"/>
        <v>0</v>
      </c>
      <c r="BG458">
        <f t="shared" si="248"/>
        <v>0</v>
      </c>
      <c r="BH458">
        <f t="shared" si="249"/>
        <v>0</v>
      </c>
    </row>
    <row r="459" spans="1:60" ht="15" customHeight="1">
      <c r="A459" s="107"/>
      <c r="B459" s="4"/>
      <c r="C459" s="110" t="s">
        <v>284</v>
      </c>
      <c r="D459" s="318" t="str">
        <f>IF(CNGE_2023_M4_Secc1!D75="","",CNGE_2023_M4_Secc1!D75)</f>
        <v/>
      </c>
      <c r="E459" s="249"/>
      <c r="F459" s="250"/>
      <c r="G459" s="201"/>
      <c r="H459" s="201"/>
      <c r="I459" s="201"/>
      <c r="J459" s="201"/>
      <c r="K459" s="201"/>
      <c r="L459" s="201"/>
      <c r="M459" s="201"/>
      <c r="N459" s="201"/>
      <c r="O459" s="201"/>
      <c r="P459" s="201"/>
      <c r="Q459" s="201"/>
      <c r="R459" s="201"/>
      <c r="S459" s="201"/>
      <c r="T459" s="201"/>
      <c r="U459" s="201"/>
      <c r="V459" s="201"/>
      <c r="W459" s="201"/>
      <c r="X459" s="201"/>
      <c r="Y459" s="201"/>
      <c r="Z459" s="201"/>
      <c r="AA459" s="201"/>
      <c r="AB459" s="201"/>
      <c r="AC459" s="201"/>
      <c r="AD459" s="201"/>
      <c r="AE459" s="4"/>
      <c r="AG459">
        <f t="shared" si="224"/>
        <v>0</v>
      </c>
      <c r="AH459">
        <f t="shared" si="225"/>
        <v>0</v>
      </c>
      <c r="AK459">
        <f t="shared" si="226"/>
        <v>0</v>
      </c>
      <c r="AL459">
        <f t="shared" si="227"/>
        <v>0</v>
      </c>
      <c r="AM459">
        <f t="shared" si="228"/>
        <v>0</v>
      </c>
      <c r="AN459">
        <f t="shared" si="229"/>
        <v>0</v>
      </c>
      <c r="AO459">
        <f t="shared" si="230"/>
        <v>0</v>
      </c>
      <c r="AP459">
        <f t="shared" si="231"/>
        <v>0</v>
      </c>
      <c r="AQ459">
        <f t="shared" si="232"/>
        <v>0</v>
      </c>
      <c r="AR459">
        <f t="shared" si="233"/>
        <v>0</v>
      </c>
      <c r="AS459">
        <f t="shared" si="234"/>
        <v>0</v>
      </c>
      <c r="AT459">
        <f t="shared" si="235"/>
        <v>0</v>
      </c>
      <c r="AU459">
        <f t="shared" si="236"/>
        <v>0</v>
      </c>
      <c r="AV459">
        <f t="shared" si="237"/>
        <v>0</v>
      </c>
      <c r="AW459">
        <f t="shared" si="238"/>
        <v>0</v>
      </c>
      <c r="AX459">
        <f t="shared" si="239"/>
        <v>0</v>
      </c>
      <c r="AY459">
        <f t="shared" si="240"/>
        <v>0</v>
      </c>
      <c r="AZ459">
        <f t="shared" si="241"/>
        <v>0</v>
      </c>
      <c r="BA459">
        <f t="shared" si="242"/>
        <v>0</v>
      </c>
      <c r="BB459">
        <f t="shared" si="243"/>
        <v>0</v>
      </c>
      <c r="BC459">
        <f t="shared" si="244"/>
        <v>0</v>
      </c>
      <c r="BD459">
        <f t="shared" si="245"/>
        <v>0</v>
      </c>
      <c r="BE459">
        <f t="shared" si="246"/>
        <v>0</v>
      </c>
      <c r="BF459">
        <f t="shared" si="247"/>
        <v>0</v>
      </c>
      <c r="BG459">
        <f t="shared" si="248"/>
        <v>0</v>
      </c>
      <c r="BH459">
        <f t="shared" si="249"/>
        <v>0</v>
      </c>
    </row>
    <row r="460" spans="1:60" ht="15" customHeight="1">
      <c r="A460" s="107"/>
      <c r="B460" s="4"/>
      <c r="C460" s="110" t="s">
        <v>285</v>
      </c>
      <c r="D460" s="318" t="str">
        <f>IF(CNGE_2023_M4_Secc1!D76="","",CNGE_2023_M4_Secc1!D76)</f>
        <v/>
      </c>
      <c r="E460" s="249"/>
      <c r="F460" s="250"/>
      <c r="G460" s="201"/>
      <c r="H460" s="201"/>
      <c r="I460" s="201"/>
      <c r="J460" s="201"/>
      <c r="K460" s="201"/>
      <c r="L460" s="201"/>
      <c r="M460" s="201"/>
      <c r="N460" s="201"/>
      <c r="O460" s="201"/>
      <c r="P460" s="201"/>
      <c r="Q460" s="201"/>
      <c r="R460" s="201"/>
      <c r="S460" s="201"/>
      <c r="T460" s="201"/>
      <c r="U460" s="201"/>
      <c r="V460" s="201"/>
      <c r="W460" s="201"/>
      <c r="X460" s="201"/>
      <c r="Y460" s="201"/>
      <c r="Z460" s="201"/>
      <c r="AA460" s="201"/>
      <c r="AB460" s="201"/>
      <c r="AC460" s="201"/>
      <c r="AD460" s="201"/>
      <c r="AE460" s="4"/>
      <c r="AG460">
        <f t="shared" si="224"/>
        <v>0</v>
      </c>
      <c r="AH460">
        <f t="shared" si="225"/>
        <v>0</v>
      </c>
      <c r="AK460">
        <f t="shared" si="226"/>
        <v>0</v>
      </c>
      <c r="AL460">
        <f t="shared" si="227"/>
        <v>0</v>
      </c>
      <c r="AM460">
        <f t="shared" si="228"/>
        <v>0</v>
      </c>
      <c r="AN460">
        <f t="shared" si="229"/>
        <v>0</v>
      </c>
      <c r="AO460">
        <f t="shared" si="230"/>
        <v>0</v>
      </c>
      <c r="AP460">
        <f t="shared" si="231"/>
        <v>0</v>
      </c>
      <c r="AQ460">
        <f t="shared" si="232"/>
        <v>0</v>
      </c>
      <c r="AR460">
        <f t="shared" si="233"/>
        <v>0</v>
      </c>
      <c r="AS460">
        <f t="shared" si="234"/>
        <v>0</v>
      </c>
      <c r="AT460">
        <f t="shared" si="235"/>
        <v>0</v>
      </c>
      <c r="AU460">
        <f t="shared" si="236"/>
        <v>0</v>
      </c>
      <c r="AV460">
        <f t="shared" si="237"/>
        <v>0</v>
      </c>
      <c r="AW460">
        <f t="shared" si="238"/>
        <v>0</v>
      </c>
      <c r="AX460">
        <f t="shared" si="239"/>
        <v>0</v>
      </c>
      <c r="AY460">
        <f t="shared" si="240"/>
        <v>0</v>
      </c>
      <c r="AZ460">
        <f t="shared" si="241"/>
        <v>0</v>
      </c>
      <c r="BA460">
        <f t="shared" si="242"/>
        <v>0</v>
      </c>
      <c r="BB460">
        <f t="shared" si="243"/>
        <v>0</v>
      </c>
      <c r="BC460">
        <f t="shared" si="244"/>
        <v>0</v>
      </c>
      <c r="BD460">
        <f t="shared" si="245"/>
        <v>0</v>
      </c>
      <c r="BE460">
        <f t="shared" si="246"/>
        <v>0</v>
      </c>
      <c r="BF460">
        <f t="shared" si="247"/>
        <v>0</v>
      </c>
      <c r="BG460">
        <f t="shared" si="248"/>
        <v>0</v>
      </c>
      <c r="BH460">
        <f t="shared" si="249"/>
        <v>0</v>
      </c>
    </row>
    <row r="461" spans="1:60" ht="15" customHeight="1">
      <c r="A461" s="107"/>
      <c r="B461" s="4"/>
      <c r="C461" s="110" t="s">
        <v>286</v>
      </c>
      <c r="D461" s="318" t="str">
        <f>IF(CNGE_2023_M4_Secc1!D77="","",CNGE_2023_M4_Secc1!D77)</f>
        <v/>
      </c>
      <c r="E461" s="249"/>
      <c r="F461" s="250"/>
      <c r="G461" s="201"/>
      <c r="H461" s="201"/>
      <c r="I461" s="201"/>
      <c r="J461" s="201"/>
      <c r="K461" s="201"/>
      <c r="L461" s="201"/>
      <c r="M461" s="201"/>
      <c r="N461" s="201"/>
      <c r="O461" s="201"/>
      <c r="P461" s="201"/>
      <c r="Q461" s="201"/>
      <c r="R461" s="201"/>
      <c r="S461" s="201"/>
      <c r="T461" s="201"/>
      <c r="U461" s="201"/>
      <c r="V461" s="201"/>
      <c r="W461" s="201"/>
      <c r="X461" s="201"/>
      <c r="Y461" s="201"/>
      <c r="Z461" s="201"/>
      <c r="AA461" s="201"/>
      <c r="AB461" s="201"/>
      <c r="AC461" s="201"/>
      <c r="AD461" s="201"/>
      <c r="AE461" s="4"/>
      <c r="AG461">
        <f t="shared" si="224"/>
        <v>0</v>
      </c>
      <c r="AH461">
        <f t="shared" si="225"/>
        <v>0</v>
      </c>
      <c r="AK461">
        <f t="shared" si="226"/>
        <v>0</v>
      </c>
      <c r="AL461">
        <f t="shared" si="227"/>
        <v>0</v>
      </c>
      <c r="AM461">
        <f t="shared" si="228"/>
        <v>0</v>
      </c>
      <c r="AN461">
        <f t="shared" si="229"/>
        <v>0</v>
      </c>
      <c r="AO461">
        <f t="shared" si="230"/>
        <v>0</v>
      </c>
      <c r="AP461">
        <f t="shared" si="231"/>
        <v>0</v>
      </c>
      <c r="AQ461">
        <f t="shared" si="232"/>
        <v>0</v>
      </c>
      <c r="AR461">
        <f t="shared" si="233"/>
        <v>0</v>
      </c>
      <c r="AS461">
        <f t="shared" si="234"/>
        <v>0</v>
      </c>
      <c r="AT461">
        <f t="shared" si="235"/>
        <v>0</v>
      </c>
      <c r="AU461">
        <f t="shared" si="236"/>
        <v>0</v>
      </c>
      <c r="AV461">
        <f t="shared" si="237"/>
        <v>0</v>
      </c>
      <c r="AW461">
        <f t="shared" si="238"/>
        <v>0</v>
      </c>
      <c r="AX461">
        <f t="shared" si="239"/>
        <v>0</v>
      </c>
      <c r="AY461">
        <f t="shared" si="240"/>
        <v>0</v>
      </c>
      <c r="AZ461">
        <f t="shared" si="241"/>
        <v>0</v>
      </c>
      <c r="BA461">
        <f t="shared" si="242"/>
        <v>0</v>
      </c>
      <c r="BB461">
        <f t="shared" si="243"/>
        <v>0</v>
      </c>
      <c r="BC461">
        <f t="shared" si="244"/>
        <v>0</v>
      </c>
      <c r="BD461">
        <f t="shared" si="245"/>
        <v>0</v>
      </c>
      <c r="BE461">
        <f t="shared" si="246"/>
        <v>0</v>
      </c>
      <c r="BF461">
        <f t="shared" si="247"/>
        <v>0</v>
      </c>
      <c r="BG461">
        <f t="shared" si="248"/>
        <v>0</v>
      </c>
      <c r="BH461">
        <f t="shared" si="249"/>
        <v>0</v>
      </c>
    </row>
    <row r="462" spans="1:60" ht="15" customHeight="1">
      <c r="A462" s="107"/>
      <c r="B462" s="4"/>
      <c r="C462" s="110" t="s">
        <v>287</v>
      </c>
      <c r="D462" s="318" t="str">
        <f>IF(CNGE_2023_M4_Secc1!D78="","",CNGE_2023_M4_Secc1!D78)</f>
        <v/>
      </c>
      <c r="E462" s="249"/>
      <c r="F462" s="250"/>
      <c r="G462" s="201"/>
      <c r="H462" s="201"/>
      <c r="I462" s="201"/>
      <c r="J462" s="201"/>
      <c r="K462" s="201"/>
      <c r="L462" s="201"/>
      <c r="M462" s="201"/>
      <c r="N462" s="201"/>
      <c r="O462" s="201"/>
      <c r="P462" s="201"/>
      <c r="Q462" s="201"/>
      <c r="R462" s="201"/>
      <c r="S462" s="201"/>
      <c r="T462" s="201"/>
      <c r="U462" s="201"/>
      <c r="V462" s="201"/>
      <c r="W462" s="201"/>
      <c r="X462" s="201"/>
      <c r="Y462" s="201"/>
      <c r="Z462" s="201"/>
      <c r="AA462" s="201"/>
      <c r="AB462" s="201"/>
      <c r="AC462" s="201"/>
      <c r="AD462" s="201"/>
      <c r="AE462" s="4"/>
      <c r="AG462">
        <f t="shared" si="224"/>
        <v>0</v>
      </c>
      <c r="AH462">
        <f t="shared" si="225"/>
        <v>0</v>
      </c>
      <c r="AK462">
        <f t="shared" si="226"/>
        <v>0</v>
      </c>
      <c r="AL462">
        <f t="shared" si="227"/>
        <v>0</v>
      </c>
      <c r="AM462">
        <f t="shared" si="228"/>
        <v>0</v>
      </c>
      <c r="AN462">
        <f t="shared" si="229"/>
        <v>0</v>
      </c>
      <c r="AO462">
        <f t="shared" si="230"/>
        <v>0</v>
      </c>
      <c r="AP462">
        <f t="shared" si="231"/>
        <v>0</v>
      </c>
      <c r="AQ462">
        <f t="shared" si="232"/>
        <v>0</v>
      </c>
      <c r="AR462">
        <f t="shared" si="233"/>
        <v>0</v>
      </c>
      <c r="AS462">
        <f t="shared" si="234"/>
        <v>0</v>
      </c>
      <c r="AT462">
        <f t="shared" si="235"/>
        <v>0</v>
      </c>
      <c r="AU462">
        <f t="shared" si="236"/>
        <v>0</v>
      </c>
      <c r="AV462">
        <f t="shared" si="237"/>
        <v>0</v>
      </c>
      <c r="AW462">
        <f t="shared" si="238"/>
        <v>0</v>
      </c>
      <c r="AX462">
        <f t="shared" si="239"/>
        <v>0</v>
      </c>
      <c r="AY462">
        <f t="shared" si="240"/>
        <v>0</v>
      </c>
      <c r="AZ462">
        <f t="shared" si="241"/>
        <v>0</v>
      </c>
      <c r="BA462">
        <f t="shared" si="242"/>
        <v>0</v>
      </c>
      <c r="BB462">
        <f t="shared" si="243"/>
        <v>0</v>
      </c>
      <c r="BC462">
        <f t="shared" si="244"/>
        <v>0</v>
      </c>
      <c r="BD462">
        <f t="shared" si="245"/>
        <v>0</v>
      </c>
      <c r="BE462">
        <f t="shared" si="246"/>
        <v>0</v>
      </c>
      <c r="BF462">
        <f t="shared" si="247"/>
        <v>0</v>
      </c>
      <c r="BG462">
        <f t="shared" si="248"/>
        <v>0</v>
      </c>
      <c r="BH462">
        <f t="shared" si="249"/>
        <v>0</v>
      </c>
    </row>
    <row r="463" spans="1:60" ht="15" customHeight="1">
      <c r="A463" s="107"/>
      <c r="B463" s="4"/>
      <c r="C463" s="110" t="s">
        <v>288</v>
      </c>
      <c r="D463" s="318" t="str">
        <f>IF(CNGE_2023_M4_Secc1!D79="","",CNGE_2023_M4_Secc1!D79)</f>
        <v/>
      </c>
      <c r="E463" s="249"/>
      <c r="F463" s="250"/>
      <c r="G463" s="201"/>
      <c r="H463" s="201"/>
      <c r="I463" s="201"/>
      <c r="J463" s="201"/>
      <c r="K463" s="201"/>
      <c r="L463" s="201"/>
      <c r="M463" s="201"/>
      <c r="N463" s="201"/>
      <c r="O463" s="201"/>
      <c r="P463" s="201"/>
      <c r="Q463" s="201"/>
      <c r="R463" s="201"/>
      <c r="S463" s="201"/>
      <c r="T463" s="201"/>
      <c r="U463" s="201"/>
      <c r="V463" s="201"/>
      <c r="W463" s="201"/>
      <c r="X463" s="201"/>
      <c r="Y463" s="201"/>
      <c r="Z463" s="201"/>
      <c r="AA463" s="201"/>
      <c r="AB463" s="201"/>
      <c r="AC463" s="201"/>
      <c r="AD463" s="201"/>
      <c r="AE463" s="4"/>
      <c r="AG463">
        <f t="shared" si="224"/>
        <v>0</v>
      </c>
      <c r="AH463">
        <f t="shared" si="225"/>
        <v>0</v>
      </c>
      <c r="AK463">
        <f t="shared" si="226"/>
        <v>0</v>
      </c>
      <c r="AL463">
        <f t="shared" si="227"/>
        <v>0</v>
      </c>
      <c r="AM463">
        <f t="shared" si="228"/>
        <v>0</v>
      </c>
      <c r="AN463">
        <f t="shared" si="229"/>
        <v>0</v>
      </c>
      <c r="AO463">
        <f t="shared" si="230"/>
        <v>0</v>
      </c>
      <c r="AP463">
        <f t="shared" si="231"/>
        <v>0</v>
      </c>
      <c r="AQ463">
        <f t="shared" si="232"/>
        <v>0</v>
      </c>
      <c r="AR463">
        <f t="shared" si="233"/>
        <v>0</v>
      </c>
      <c r="AS463">
        <f t="shared" si="234"/>
        <v>0</v>
      </c>
      <c r="AT463">
        <f t="shared" si="235"/>
        <v>0</v>
      </c>
      <c r="AU463">
        <f t="shared" si="236"/>
        <v>0</v>
      </c>
      <c r="AV463">
        <f t="shared" si="237"/>
        <v>0</v>
      </c>
      <c r="AW463">
        <f t="shared" si="238"/>
        <v>0</v>
      </c>
      <c r="AX463">
        <f t="shared" si="239"/>
        <v>0</v>
      </c>
      <c r="AY463">
        <f t="shared" si="240"/>
        <v>0</v>
      </c>
      <c r="AZ463">
        <f t="shared" si="241"/>
        <v>0</v>
      </c>
      <c r="BA463">
        <f t="shared" si="242"/>
        <v>0</v>
      </c>
      <c r="BB463">
        <f t="shared" si="243"/>
        <v>0</v>
      </c>
      <c r="BC463">
        <f t="shared" si="244"/>
        <v>0</v>
      </c>
      <c r="BD463">
        <f t="shared" si="245"/>
        <v>0</v>
      </c>
      <c r="BE463">
        <f t="shared" si="246"/>
        <v>0</v>
      </c>
      <c r="BF463">
        <f t="shared" si="247"/>
        <v>0</v>
      </c>
      <c r="BG463">
        <f t="shared" si="248"/>
        <v>0</v>
      </c>
      <c r="BH463">
        <f t="shared" si="249"/>
        <v>0</v>
      </c>
    </row>
    <row r="464" spans="1:60" ht="15" customHeight="1">
      <c r="A464" s="107"/>
      <c r="B464" s="4"/>
      <c r="C464" s="110" t="s">
        <v>289</v>
      </c>
      <c r="D464" s="318" t="str">
        <f>IF(CNGE_2023_M4_Secc1!D80="","",CNGE_2023_M4_Secc1!D80)</f>
        <v/>
      </c>
      <c r="E464" s="249"/>
      <c r="F464" s="250"/>
      <c r="G464" s="201"/>
      <c r="H464" s="201"/>
      <c r="I464" s="201"/>
      <c r="J464" s="201"/>
      <c r="K464" s="201"/>
      <c r="L464" s="201"/>
      <c r="M464" s="201"/>
      <c r="N464" s="201"/>
      <c r="O464" s="201"/>
      <c r="P464" s="201"/>
      <c r="Q464" s="201"/>
      <c r="R464" s="201"/>
      <c r="S464" s="201"/>
      <c r="T464" s="201"/>
      <c r="U464" s="201"/>
      <c r="V464" s="201"/>
      <c r="W464" s="201"/>
      <c r="X464" s="201"/>
      <c r="Y464" s="201"/>
      <c r="Z464" s="201"/>
      <c r="AA464" s="201"/>
      <c r="AB464" s="201"/>
      <c r="AC464" s="201"/>
      <c r="AD464" s="201"/>
      <c r="AE464" s="4"/>
      <c r="AG464">
        <f t="shared" si="224"/>
        <v>0</v>
      </c>
      <c r="AH464">
        <f t="shared" si="225"/>
        <v>0</v>
      </c>
      <c r="AK464">
        <f t="shared" si="226"/>
        <v>0</v>
      </c>
      <c r="AL464">
        <f t="shared" si="227"/>
        <v>0</v>
      </c>
      <c r="AM464">
        <f t="shared" si="228"/>
        <v>0</v>
      </c>
      <c r="AN464">
        <f t="shared" si="229"/>
        <v>0</v>
      </c>
      <c r="AO464">
        <f t="shared" si="230"/>
        <v>0</v>
      </c>
      <c r="AP464">
        <f t="shared" si="231"/>
        <v>0</v>
      </c>
      <c r="AQ464">
        <f t="shared" si="232"/>
        <v>0</v>
      </c>
      <c r="AR464">
        <f t="shared" si="233"/>
        <v>0</v>
      </c>
      <c r="AS464">
        <f t="shared" si="234"/>
        <v>0</v>
      </c>
      <c r="AT464">
        <f t="shared" si="235"/>
        <v>0</v>
      </c>
      <c r="AU464">
        <f t="shared" si="236"/>
        <v>0</v>
      </c>
      <c r="AV464">
        <f t="shared" si="237"/>
        <v>0</v>
      </c>
      <c r="AW464">
        <f t="shared" si="238"/>
        <v>0</v>
      </c>
      <c r="AX464">
        <f t="shared" si="239"/>
        <v>0</v>
      </c>
      <c r="AY464">
        <f t="shared" si="240"/>
        <v>0</v>
      </c>
      <c r="AZ464">
        <f t="shared" si="241"/>
        <v>0</v>
      </c>
      <c r="BA464">
        <f t="shared" si="242"/>
        <v>0</v>
      </c>
      <c r="BB464">
        <f t="shared" si="243"/>
        <v>0</v>
      </c>
      <c r="BC464">
        <f t="shared" si="244"/>
        <v>0</v>
      </c>
      <c r="BD464">
        <f t="shared" si="245"/>
        <v>0</v>
      </c>
      <c r="BE464">
        <f t="shared" si="246"/>
        <v>0</v>
      </c>
      <c r="BF464">
        <f t="shared" si="247"/>
        <v>0</v>
      </c>
      <c r="BG464">
        <f t="shared" si="248"/>
        <v>0</v>
      </c>
      <c r="BH464">
        <f t="shared" si="249"/>
        <v>0</v>
      </c>
    </row>
    <row r="465" spans="1:60" ht="15" customHeight="1">
      <c r="A465" s="107"/>
      <c r="B465" s="4"/>
      <c r="C465" s="110" t="s">
        <v>290</v>
      </c>
      <c r="D465" s="318" t="str">
        <f>IF(CNGE_2023_M4_Secc1!D81="","",CNGE_2023_M4_Secc1!D81)</f>
        <v/>
      </c>
      <c r="E465" s="249"/>
      <c r="F465" s="250"/>
      <c r="G465" s="201"/>
      <c r="H465" s="201"/>
      <c r="I465" s="201"/>
      <c r="J465" s="201"/>
      <c r="K465" s="201"/>
      <c r="L465" s="201"/>
      <c r="M465" s="201"/>
      <c r="N465" s="201"/>
      <c r="O465" s="201"/>
      <c r="P465" s="201"/>
      <c r="Q465" s="201"/>
      <c r="R465" s="201"/>
      <c r="S465" s="201"/>
      <c r="T465" s="201"/>
      <c r="U465" s="201"/>
      <c r="V465" s="201"/>
      <c r="W465" s="201"/>
      <c r="X465" s="201"/>
      <c r="Y465" s="201"/>
      <c r="Z465" s="201"/>
      <c r="AA465" s="201"/>
      <c r="AB465" s="201"/>
      <c r="AC465" s="201"/>
      <c r="AD465" s="201"/>
      <c r="AE465" s="4"/>
      <c r="AG465">
        <f t="shared" si="224"/>
        <v>0</v>
      </c>
      <c r="AH465">
        <f t="shared" si="225"/>
        <v>0</v>
      </c>
      <c r="AK465">
        <f t="shared" si="226"/>
        <v>0</v>
      </c>
      <c r="AL465">
        <f t="shared" si="227"/>
        <v>0</v>
      </c>
      <c r="AM465">
        <f t="shared" si="228"/>
        <v>0</v>
      </c>
      <c r="AN465">
        <f t="shared" si="229"/>
        <v>0</v>
      </c>
      <c r="AO465">
        <f t="shared" si="230"/>
        <v>0</v>
      </c>
      <c r="AP465">
        <f t="shared" si="231"/>
        <v>0</v>
      </c>
      <c r="AQ465">
        <f t="shared" si="232"/>
        <v>0</v>
      </c>
      <c r="AR465">
        <f t="shared" si="233"/>
        <v>0</v>
      </c>
      <c r="AS465">
        <f t="shared" si="234"/>
        <v>0</v>
      </c>
      <c r="AT465">
        <f t="shared" si="235"/>
        <v>0</v>
      </c>
      <c r="AU465">
        <f t="shared" si="236"/>
        <v>0</v>
      </c>
      <c r="AV465">
        <f t="shared" si="237"/>
        <v>0</v>
      </c>
      <c r="AW465">
        <f t="shared" si="238"/>
        <v>0</v>
      </c>
      <c r="AX465">
        <f t="shared" si="239"/>
        <v>0</v>
      </c>
      <c r="AY465">
        <f t="shared" si="240"/>
        <v>0</v>
      </c>
      <c r="AZ465">
        <f t="shared" si="241"/>
        <v>0</v>
      </c>
      <c r="BA465">
        <f t="shared" si="242"/>
        <v>0</v>
      </c>
      <c r="BB465">
        <f t="shared" si="243"/>
        <v>0</v>
      </c>
      <c r="BC465">
        <f t="shared" si="244"/>
        <v>0</v>
      </c>
      <c r="BD465">
        <f t="shared" si="245"/>
        <v>0</v>
      </c>
      <c r="BE465">
        <f t="shared" si="246"/>
        <v>0</v>
      </c>
      <c r="BF465">
        <f t="shared" si="247"/>
        <v>0</v>
      </c>
      <c r="BG465">
        <f t="shared" si="248"/>
        <v>0</v>
      </c>
      <c r="BH465">
        <f t="shared" si="249"/>
        <v>0</v>
      </c>
    </row>
    <row r="466" spans="1:60" ht="15" customHeight="1">
      <c r="A466" s="107"/>
      <c r="B466" s="4"/>
      <c r="C466" s="110" t="s">
        <v>291</v>
      </c>
      <c r="D466" s="318" t="str">
        <f>IF(CNGE_2023_M4_Secc1!D82="","",CNGE_2023_M4_Secc1!D82)</f>
        <v/>
      </c>
      <c r="E466" s="249"/>
      <c r="F466" s="250"/>
      <c r="G466" s="201"/>
      <c r="H466" s="201"/>
      <c r="I466" s="201"/>
      <c r="J466" s="201"/>
      <c r="K466" s="201"/>
      <c r="L466" s="201"/>
      <c r="M466" s="201"/>
      <c r="N466" s="201"/>
      <c r="O466" s="201"/>
      <c r="P466" s="201"/>
      <c r="Q466" s="201"/>
      <c r="R466" s="201"/>
      <c r="S466" s="201"/>
      <c r="T466" s="201"/>
      <c r="U466" s="201"/>
      <c r="V466" s="201"/>
      <c r="W466" s="201"/>
      <c r="X466" s="201"/>
      <c r="Y466" s="201"/>
      <c r="Z466" s="201"/>
      <c r="AA466" s="201"/>
      <c r="AB466" s="201"/>
      <c r="AC466" s="201"/>
      <c r="AD466" s="201"/>
      <c r="AE466" s="4"/>
      <c r="AG466">
        <f t="shared" si="224"/>
        <v>0</v>
      </c>
      <c r="AH466">
        <f t="shared" si="225"/>
        <v>0</v>
      </c>
      <c r="AK466">
        <f t="shared" si="226"/>
        <v>0</v>
      </c>
      <c r="AL466">
        <f t="shared" si="227"/>
        <v>0</v>
      </c>
      <c r="AM466">
        <f t="shared" si="228"/>
        <v>0</v>
      </c>
      <c r="AN466">
        <f t="shared" si="229"/>
        <v>0</v>
      </c>
      <c r="AO466">
        <f t="shared" si="230"/>
        <v>0</v>
      </c>
      <c r="AP466">
        <f t="shared" si="231"/>
        <v>0</v>
      </c>
      <c r="AQ466">
        <f t="shared" si="232"/>
        <v>0</v>
      </c>
      <c r="AR466">
        <f t="shared" si="233"/>
        <v>0</v>
      </c>
      <c r="AS466">
        <f t="shared" si="234"/>
        <v>0</v>
      </c>
      <c r="AT466">
        <f t="shared" si="235"/>
        <v>0</v>
      </c>
      <c r="AU466">
        <f t="shared" si="236"/>
        <v>0</v>
      </c>
      <c r="AV466">
        <f t="shared" si="237"/>
        <v>0</v>
      </c>
      <c r="AW466">
        <f t="shared" si="238"/>
        <v>0</v>
      </c>
      <c r="AX466">
        <f t="shared" si="239"/>
        <v>0</v>
      </c>
      <c r="AY466">
        <f t="shared" si="240"/>
        <v>0</v>
      </c>
      <c r="AZ466">
        <f t="shared" si="241"/>
        <v>0</v>
      </c>
      <c r="BA466">
        <f t="shared" si="242"/>
        <v>0</v>
      </c>
      <c r="BB466">
        <f t="shared" si="243"/>
        <v>0</v>
      </c>
      <c r="BC466">
        <f t="shared" si="244"/>
        <v>0</v>
      </c>
      <c r="BD466">
        <f t="shared" si="245"/>
        <v>0</v>
      </c>
      <c r="BE466">
        <f t="shared" si="246"/>
        <v>0</v>
      </c>
      <c r="BF466">
        <f t="shared" si="247"/>
        <v>0</v>
      </c>
      <c r="BG466">
        <f t="shared" si="248"/>
        <v>0</v>
      </c>
      <c r="BH466">
        <f t="shared" si="249"/>
        <v>0</v>
      </c>
    </row>
    <row r="467" spans="1:60" ht="15" customHeight="1">
      <c r="A467" s="107"/>
      <c r="B467" s="4"/>
      <c r="C467" s="110" t="s">
        <v>292</v>
      </c>
      <c r="D467" s="318" t="str">
        <f>IF(CNGE_2023_M4_Secc1!D83="","",CNGE_2023_M4_Secc1!D83)</f>
        <v/>
      </c>
      <c r="E467" s="249"/>
      <c r="F467" s="250"/>
      <c r="G467" s="201"/>
      <c r="H467" s="201"/>
      <c r="I467" s="201"/>
      <c r="J467" s="201"/>
      <c r="K467" s="201"/>
      <c r="L467" s="201"/>
      <c r="M467" s="201"/>
      <c r="N467" s="201"/>
      <c r="O467" s="201"/>
      <c r="P467" s="201"/>
      <c r="Q467" s="201"/>
      <c r="R467" s="201"/>
      <c r="S467" s="201"/>
      <c r="T467" s="201"/>
      <c r="U467" s="201"/>
      <c r="V467" s="201"/>
      <c r="W467" s="201"/>
      <c r="X467" s="201"/>
      <c r="Y467" s="201"/>
      <c r="Z467" s="201"/>
      <c r="AA467" s="201"/>
      <c r="AB467" s="201"/>
      <c r="AC467" s="201"/>
      <c r="AD467" s="201"/>
      <c r="AE467" s="4"/>
      <c r="AG467">
        <f t="shared" si="224"/>
        <v>0</v>
      </c>
      <c r="AH467">
        <f t="shared" si="225"/>
        <v>0</v>
      </c>
      <c r="AK467">
        <f t="shared" si="226"/>
        <v>0</v>
      </c>
      <c r="AL467">
        <f t="shared" si="227"/>
        <v>0</v>
      </c>
      <c r="AM467">
        <f t="shared" si="228"/>
        <v>0</v>
      </c>
      <c r="AN467">
        <f t="shared" si="229"/>
        <v>0</v>
      </c>
      <c r="AO467">
        <f t="shared" si="230"/>
        <v>0</v>
      </c>
      <c r="AP467">
        <f t="shared" si="231"/>
        <v>0</v>
      </c>
      <c r="AQ467">
        <f t="shared" si="232"/>
        <v>0</v>
      </c>
      <c r="AR467">
        <f t="shared" si="233"/>
        <v>0</v>
      </c>
      <c r="AS467">
        <f t="shared" si="234"/>
        <v>0</v>
      </c>
      <c r="AT467">
        <f t="shared" si="235"/>
        <v>0</v>
      </c>
      <c r="AU467">
        <f t="shared" si="236"/>
        <v>0</v>
      </c>
      <c r="AV467">
        <f t="shared" si="237"/>
        <v>0</v>
      </c>
      <c r="AW467">
        <f t="shared" si="238"/>
        <v>0</v>
      </c>
      <c r="AX467">
        <f t="shared" si="239"/>
        <v>0</v>
      </c>
      <c r="AY467">
        <f t="shared" si="240"/>
        <v>0</v>
      </c>
      <c r="AZ467">
        <f t="shared" si="241"/>
        <v>0</v>
      </c>
      <c r="BA467">
        <f t="shared" si="242"/>
        <v>0</v>
      </c>
      <c r="BB467">
        <f t="shared" si="243"/>
        <v>0</v>
      </c>
      <c r="BC467">
        <f t="shared" si="244"/>
        <v>0</v>
      </c>
      <c r="BD467">
        <f t="shared" si="245"/>
        <v>0</v>
      </c>
      <c r="BE467">
        <f t="shared" si="246"/>
        <v>0</v>
      </c>
      <c r="BF467">
        <f t="shared" si="247"/>
        <v>0</v>
      </c>
      <c r="BG467">
        <f t="shared" si="248"/>
        <v>0</v>
      </c>
      <c r="BH467">
        <f t="shared" si="249"/>
        <v>0</v>
      </c>
    </row>
    <row r="468" spans="1:60" ht="15" customHeight="1">
      <c r="A468" s="107"/>
      <c r="B468" s="4"/>
      <c r="C468" s="110" t="s">
        <v>293</v>
      </c>
      <c r="D468" s="318" t="str">
        <f>IF(CNGE_2023_M4_Secc1!D84="","",CNGE_2023_M4_Secc1!D84)</f>
        <v/>
      </c>
      <c r="E468" s="249"/>
      <c r="F468" s="250"/>
      <c r="G468" s="201"/>
      <c r="H468" s="201"/>
      <c r="I468" s="201"/>
      <c r="J468" s="201"/>
      <c r="K468" s="201"/>
      <c r="L468" s="201"/>
      <c r="M468" s="201"/>
      <c r="N468" s="201"/>
      <c r="O468" s="201"/>
      <c r="P468" s="201"/>
      <c r="Q468" s="201"/>
      <c r="R468" s="201"/>
      <c r="S468" s="201"/>
      <c r="T468" s="201"/>
      <c r="U468" s="201"/>
      <c r="V468" s="201"/>
      <c r="W468" s="201"/>
      <c r="X468" s="201"/>
      <c r="Y468" s="201"/>
      <c r="Z468" s="201"/>
      <c r="AA468" s="201"/>
      <c r="AB468" s="201"/>
      <c r="AC468" s="201"/>
      <c r="AD468" s="201"/>
      <c r="AE468" s="4"/>
      <c r="AG468">
        <f t="shared" si="224"/>
        <v>0</v>
      </c>
      <c r="AH468">
        <f t="shared" si="225"/>
        <v>0</v>
      </c>
      <c r="AK468">
        <f t="shared" si="226"/>
        <v>0</v>
      </c>
      <c r="AL468">
        <f t="shared" si="227"/>
        <v>0</v>
      </c>
      <c r="AM468">
        <f t="shared" si="228"/>
        <v>0</v>
      </c>
      <c r="AN468">
        <f t="shared" si="229"/>
        <v>0</v>
      </c>
      <c r="AO468">
        <f t="shared" si="230"/>
        <v>0</v>
      </c>
      <c r="AP468">
        <f t="shared" si="231"/>
        <v>0</v>
      </c>
      <c r="AQ468">
        <f t="shared" si="232"/>
        <v>0</v>
      </c>
      <c r="AR468">
        <f t="shared" si="233"/>
        <v>0</v>
      </c>
      <c r="AS468">
        <f t="shared" si="234"/>
        <v>0</v>
      </c>
      <c r="AT468">
        <f t="shared" si="235"/>
        <v>0</v>
      </c>
      <c r="AU468">
        <f t="shared" si="236"/>
        <v>0</v>
      </c>
      <c r="AV468">
        <f t="shared" si="237"/>
        <v>0</v>
      </c>
      <c r="AW468">
        <f t="shared" si="238"/>
        <v>0</v>
      </c>
      <c r="AX468">
        <f t="shared" si="239"/>
        <v>0</v>
      </c>
      <c r="AY468">
        <f t="shared" si="240"/>
        <v>0</v>
      </c>
      <c r="AZ468">
        <f t="shared" si="241"/>
        <v>0</v>
      </c>
      <c r="BA468">
        <f t="shared" si="242"/>
        <v>0</v>
      </c>
      <c r="BB468">
        <f t="shared" si="243"/>
        <v>0</v>
      </c>
      <c r="BC468">
        <f t="shared" si="244"/>
        <v>0</v>
      </c>
      <c r="BD468">
        <f t="shared" si="245"/>
        <v>0</v>
      </c>
      <c r="BE468">
        <f t="shared" si="246"/>
        <v>0</v>
      </c>
      <c r="BF468">
        <f t="shared" si="247"/>
        <v>0</v>
      </c>
      <c r="BG468">
        <f t="shared" si="248"/>
        <v>0</v>
      </c>
      <c r="BH468">
        <f t="shared" si="249"/>
        <v>0</v>
      </c>
    </row>
    <row r="469" spans="1:60" ht="15" customHeight="1">
      <c r="A469" s="107"/>
      <c r="B469" s="4"/>
      <c r="C469" s="110" t="s">
        <v>294</v>
      </c>
      <c r="D469" s="318" t="str">
        <f>IF(CNGE_2023_M4_Secc1!D85="","",CNGE_2023_M4_Secc1!D85)</f>
        <v/>
      </c>
      <c r="E469" s="249"/>
      <c r="F469" s="250"/>
      <c r="G469" s="201"/>
      <c r="H469" s="201"/>
      <c r="I469" s="201"/>
      <c r="J469" s="201"/>
      <c r="K469" s="201"/>
      <c r="L469" s="201"/>
      <c r="M469" s="201"/>
      <c r="N469" s="201"/>
      <c r="O469" s="201"/>
      <c r="P469" s="201"/>
      <c r="Q469" s="201"/>
      <c r="R469" s="201"/>
      <c r="S469" s="201"/>
      <c r="T469" s="201"/>
      <c r="U469" s="201"/>
      <c r="V469" s="201"/>
      <c r="W469" s="201"/>
      <c r="X469" s="201"/>
      <c r="Y469" s="201"/>
      <c r="Z469" s="201"/>
      <c r="AA469" s="201"/>
      <c r="AB469" s="201"/>
      <c r="AC469" s="201"/>
      <c r="AD469" s="201"/>
      <c r="AE469" s="4"/>
      <c r="AG469">
        <f t="shared" si="224"/>
        <v>0</v>
      </c>
      <c r="AH469">
        <f t="shared" si="225"/>
        <v>0</v>
      </c>
      <c r="AK469">
        <f t="shared" si="226"/>
        <v>0</v>
      </c>
      <c r="AL469">
        <f t="shared" si="227"/>
        <v>0</v>
      </c>
      <c r="AM469">
        <f t="shared" si="228"/>
        <v>0</v>
      </c>
      <c r="AN469">
        <f t="shared" si="229"/>
        <v>0</v>
      </c>
      <c r="AO469">
        <f t="shared" si="230"/>
        <v>0</v>
      </c>
      <c r="AP469">
        <f t="shared" si="231"/>
        <v>0</v>
      </c>
      <c r="AQ469">
        <f t="shared" si="232"/>
        <v>0</v>
      </c>
      <c r="AR469">
        <f t="shared" si="233"/>
        <v>0</v>
      </c>
      <c r="AS469">
        <f t="shared" si="234"/>
        <v>0</v>
      </c>
      <c r="AT469">
        <f t="shared" si="235"/>
        <v>0</v>
      </c>
      <c r="AU469">
        <f t="shared" si="236"/>
        <v>0</v>
      </c>
      <c r="AV469">
        <f t="shared" si="237"/>
        <v>0</v>
      </c>
      <c r="AW469">
        <f t="shared" si="238"/>
        <v>0</v>
      </c>
      <c r="AX469">
        <f t="shared" si="239"/>
        <v>0</v>
      </c>
      <c r="AY469">
        <f t="shared" si="240"/>
        <v>0</v>
      </c>
      <c r="AZ469">
        <f t="shared" si="241"/>
        <v>0</v>
      </c>
      <c r="BA469">
        <f t="shared" si="242"/>
        <v>0</v>
      </c>
      <c r="BB469">
        <f t="shared" si="243"/>
        <v>0</v>
      </c>
      <c r="BC469">
        <f t="shared" si="244"/>
        <v>0</v>
      </c>
      <c r="BD469">
        <f t="shared" si="245"/>
        <v>0</v>
      </c>
      <c r="BE469">
        <f t="shared" si="246"/>
        <v>0</v>
      </c>
      <c r="BF469">
        <f t="shared" si="247"/>
        <v>0</v>
      </c>
      <c r="BG469">
        <f t="shared" si="248"/>
        <v>0</v>
      </c>
      <c r="BH469">
        <f t="shared" si="249"/>
        <v>0</v>
      </c>
    </row>
    <row r="470" spans="1:60" ht="15" customHeight="1">
      <c r="A470" s="107"/>
      <c r="B470" s="4"/>
      <c r="C470" s="110" t="s">
        <v>295</v>
      </c>
      <c r="D470" s="318" t="str">
        <f>IF(CNGE_2023_M4_Secc1!D86="","",CNGE_2023_M4_Secc1!D86)</f>
        <v/>
      </c>
      <c r="E470" s="249"/>
      <c r="F470" s="250"/>
      <c r="G470" s="201"/>
      <c r="H470" s="201"/>
      <c r="I470" s="201"/>
      <c r="J470" s="201"/>
      <c r="K470" s="201"/>
      <c r="L470" s="201"/>
      <c r="M470" s="201"/>
      <c r="N470" s="201"/>
      <c r="O470" s="201"/>
      <c r="P470" s="201"/>
      <c r="Q470" s="201"/>
      <c r="R470" s="201"/>
      <c r="S470" s="201"/>
      <c r="T470" s="201"/>
      <c r="U470" s="201"/>
      <c r="V470" s="201"/>
      <c r="W470" s="201"/>
      <c r="X470" s="201"/>
      <c r="Y470" s="201"/>
      <c r="Z470" s="201"/>
      <c r="AA470" s="201"/>
      <c r="AB470" s="201"/>
      <c r="AC470" s="201"/>
      <c r="AD470" s="201"/>
      <c r="AE470" s="4"/>
      <c r="AG470">
        <f t="shared" si="224"/>
        <v>0</v>
      </c>
      <c r="AH470">
        <f t="shared" si="225"/>
        <v>0</v>
      </c>
      <c r="AK470">
        <f t="shared" si="226"/>
        <v>0</v>
      </c>
      <c r="AL470">
        <f t="shared" si="227"/>
        <v>0</v>
      </c>
      <c r="AM470">
        <f t="shared" si="228"/>
        <v>0</v>
      </c>
      <c r="AN470">
        <f t="shared" si="229"/>
        <v>0</v>
      </c>
      <c r="AO470">
        <f t="shared" si="230"/>
        <v>0</v>
      </c>
      <c r="AP470">
        <f t="shared" si="231"/>
        <v>0</v>
      </c>
      <c r="AQ470">
        <f t="shared" si="232"/>
        <v>0</v>
      </c>
      <c r="AR470">
        <f t="shared" si="233"/>
        <v>0</v>
      </c>
      <c r="AS470">
        <f t="shared" si="234"/>
        <v>0</v>
      </c>
      <c r="AT470">
        <f t="shared" si="235"/>
        <v>0</v>
      </c>
      <c r="AU470">
        <f t="shared" si="236"/>
        <v>0</v>
      </c>
      <c r="AV470">
        <f t="shared" si="237"/>
        <v>0</v>
      </c>
      <c r="AW470">
        <f t="shared" si="238"/>
        <v>0</v>
      </c>
      <c r="AX470">
        <f t="shared" si="239"/>
        <v>0</v>
      </c>
      <c r="AY470">
        <f t="shared" si="240"/>
        <v>0</v>
      </c>
      <c r="AZ470">
        <f t="shared" si="241"/>
        <v>0</v>
      </c>
      <c r="BA470">
        <f t="shared" si="242"/>
        <v>0</v>
      </c>
      <c r="BB470">
        <f t="shared" si="243"/>
        <v>0</v>
      </c>
      <c r="BC470">
        <f t="shared" si="244"/>
        <v>0</v>
      </c>
      <c r="BD470">
        <f t="shared" si="245"/>
        <v>0</v>
      </c>
      <c r="BE470">
        <f t="shared" si="246"/>
        <v>0</v>
      </c>
      <c r="BF470">
        <f t="shared" si="247"/>
        <v>0</v>
      </c>
      <c r="BG470">
        <f t="shared" si="248"/>
        <v>0</v>
      </c>
      <c r="BH470">
        <f t="shared" si="249"/>
        <v>0</v>
      </c>
    </row>
    <row r="471" spans="1:60" ht="15" customHeight="1">
      <c r="A471" s="107"/>
      <c r="B471" s="4"/>
      <c r="C471" s="110" t="s">
        <v>296</v>
      </c>
      <c r="D471" s="318" t="str">
        <f>IF(CNGE_2023_M4_Secc1!D87="","",CNGE_2023_M4_Secc1!D87)</f>
        <v/>
      </c>
      <c r="E471" s="249"/>
      <c r="F471" s="250"/>
      <c r="G471" s="201"/>
      <c r="H471" s="201"/>
      <c r="I471" s="201"/>
      <c r="J471" s="201"/>
      <c r="K471" s="201"/>
      <c r="L471" s="201"/>
      <c r="M471" s="201"/>
      <c r="N471" s="201"/>
      <c r="O471" s="201"/>
      <c r="P471" s="201"/>
      <c r="Q471" s="201"/>
      <c r="R471" s="201"/>
      <c r="S471" s="201"/>
      <c r="T471" s="201"/>
      <c r="U471" s="201"/>
      <c r="V471" s="201"/>
      <c r="W471" s="201"/>
      <c r="X471" s="201"/>
      <c r="Y471" s="201"/>
      <c r="Z471" s="201"/>
      <c r="AA471" s="201"/>
      <c r="AB471" s="201"/>
      <c r="AC471" s="201"/>
      <c r="AD471" s="201"/>
      <c r="AE471" s="4"/>
      <c r="AG471">
        <f t="shared" si="224"/>
        <v>0</v>
      </c>
      <c r="AH471">
        <f t="shared" si="225"/>
        <v>0</v>
      </c>
      <c r="AK471">
        <f t="shared" si="226"/>
        <v>0</v>
      </c>
      <c r="AL471">
        <f t="shared" si="227"/>
        <v>0</v>
      </c>
      <c r="AM471">
        <f t="shared" si="228"/>
        <v>0</v>
      </c>
      <c r="AN471">
        <f t="shared" si="229"/>
        <v>0</v>
      </c>
      <c r="AO471">
        <f t="shared" si="230"/>
        <v>0</v>
      </c>
      <c r="AP471">
        <f t="shared" si="231"/>
        <v>0</v>
      </c>
      <c r="AQ471">
        <f t="shared" si="232"/>
        <v>0</v>
      </c>
      <c r="AR471">
        <f t="shared" si="233"/>
        <v>0</v>
      </c>
      <c r="AS471">
        <f t="shared" si="234"/>
        <v>0</v>
      </c>
      <c r="AT471">
        <f t="shared" si="235"/>
        <v>0</v>
      </c>
      <c r="AU471">
        <f t="shared" si="236"/>
        <v>0</v>
      </c>
      <c r="AV471">
        <f t="shared" si="237"/>
        <v>0</v>
      </c>
      <c r="AW471">
        <f t="shared" si="238"/>
        <v>0</v>
      </c>
      <c r="AX471">
        <f t="shared" si="239"/>
        <v>0</v>
      </c>
      <c r="AY471">
        <f t="shared" si="240"/>
        <v>0</v>
      </c>
      <c r="AZ471">
        <f t="shared" si="241"/>
        <v>0</v>
      </c>
      <c r="BA471">
        <f t="shared" si="242"/>
        <v>0</v>
      </c>
      <c r="BB471">
        <f t="shared" si="243"/>
        <v>0</v>
      </c>
      <c r="BC471">
        <f t="shared" si="244"/>
        <v>0</v>
      </c>
      <c r="BD471">
        <f t="shared" si="245"/>
        <v>0</v>
      </c>
      <c r="BE471">
        <f t="shared" si="246"/>
        <v>0</v>
      </c>
      <c r="BF471">
        <f t="shared" si="247"/>
        <v>0</v>
      </c>
      <c r="BG471">
        <f t="shared" si="248"/>
        <v>0</v>
      </c>
      <c r="BH471">
        <f t="shared" si="249"/>
        <v>0</v>
      </c>
    </row>
    <row r="472" spans="1:60" ht="15" customHeight="1">
      <c r="A472" s="107"/>
      <c r="B472" s="4"/>
      <c r="C472" s="110" t="s">
        <v>297</v>
      </c>
      <c r="D472" s="318" t="str">
        <f>IF(CNGE_2023_M4_Secc1!D88="","",CNGE_2023_M4_Secc1!D88)</f>
        <v/>
      </c>
      <c r="E472" s="249"/>
      <c r="F472" s="250"/>
      <c r="G472" s="201"/>
      <c r="H472" s="201"/>
      <c r="I472" s="201"/>
      <c r="J472" s="201"/>
      <c r="K472" s="201"/>
      <c r="L472" s="201"/>
      <c r="M472" s="201"/>
      <c r="N472" s="201"/>
      <c r="O472" s="201"/>
      <c r="P472" s="201"/>
      <c r="Q472" s="201"/>
      <c r="R472" s="201"/>
      <c r="S472" s="201"/>
      <c r="T472" s="201"/>
      <c r="U472" s="201"/>
      <c r="V472" s="201"/>
      <c r="W472" s="201"/>
      <c r="X472" s="201"/>
      <c r="Y472" s="201"/>
      <c r="Z472" s="201"/>
      <c r="AA472" s="201"/>
      <c r="AB472" s="201"/>
      <c r="AC472" s="201"/>
      <c r="AD472" s="201"/>
      <c r="AE472" s="4"/>
      <c r="AG472">
        <f t="shared" si="224"/>
        <v>0</v>
      </c>
      <c r="AH472">
        <f t="shared" si="225"/>
        <v>0</v>
      </c>
      <c r="AK472">
        <f t="shared" si="226"/>
        <v>0</v>
      </c>
      <c r="AL472">
        <f t="shared" si="227"/>
        <v>0</v>
      </c>
      <c r="AM472">
        <f t="shared" si="228"/>
        <v>0</v>
      </c>
      <c r="AN472">
        <f t="shared" si="229"/>
        <v>0</v>
      </c>
      <c r="AO472">
        <f t="shared" si="230"/>
        <v>0</v>
      </c>
      <c r="AP472">
        <f t="shared" si="231"/>
        <v>0</v>
      </c>
      <c r="AQ472">
        <f t="shared" si="232"/>
        <v>0</v>
      </c>
      <c r="AR472">
        <f t="shared" si="233"/>
        <v>0</v>
      </c>
      <c r="AS472">
        <f t="shared" si="234"/>
        <v>0</v>
      </c>
      <c r="AT472">
        <f t="shared" si="235"/>
        <v>0</v>
      </c>
      <c r="AU472">
        <f t="shared" si="236"/>
        <v>0</v>
      </c>
      <c r="AV472">
        <f t="shared" si="237"/>
        <v>0</v>
      </c>
      <c r="AW472">
        <f t="shared" si="238"/>
        <v>0</v>
      </c>
      <c r="AX472">
        <f t="shared" si="239"/>
        <v>0</v>
      </c>
      <c r="AY472">
        <f t="shared" si="240"/>
        <v>0</v>
      </c>
      <c r="AZ472">
        <f t="shared" si="241"/>
        <v>0</v>
      </c>
      <c r="BA472">
        <f t="shared" si="242"/>
        <v>0</v>
      </c>
      <c r="BB472">
        <f t="shared" si="243"/>
        <v>0</v>
      </c>
      <c r="BC472">
        <f t="shared" si="244"/>
        <v>0</v>
      </c>
      <c r="BD472">
        <f t="shared" si="245"/>
        <v>0</v>
      </c>
      <c r="BE472">
        <f t="shared" si="246"/>
        <v>0</v>
      </c>
      <c r="BF472">
        <f t="shared" si="247"/>
        <v>0</v>
      </c>
      <c r="BG472">
        <f t="shared" si="248"/>
        <v>0</v>
      </c>
      <c r="BH472">
        <f t="shared" si="249"/>
        <v>0</v>
      </c>
    </row>
    <row r="473" spans="1:60" ht="15" customHeight="1">
      <c r="A473" s="107"/>
      <c r="B473" s="4"/>
      <c r="C473" s="110" t="s">
        <v>298</v>
      </c>
      <c r="D473" s="318" t="str">
        <f>IF(CNGE_2023_M4_Secc1!D89="","",CNGE_2023_M4_Secc1!D89)</f>
        <v/>
      </c>
      <c r="E473" s="249"/>
      <c r="F473" s="250"/>
      <c r="G473" s="201"/>
      <c r="H473" s="201"/>
      <c r="I473" s="201"/>
      <c r="J473" s="201"/>
      <c r="K473" s="201"/>
      <c r="L473" s="201"/>
      <c r="M473" s="201"/>
      <c r="N473" s="201"/>
      <c r="O473" s="201"/>
      <c r="P473" s="201"/>
      <c r="Q473" s="201"/>
      <c r="R473" s="201"/>
      <c r="S473" s="201"/>
      <c r="T473" s="201"/>
      <c r="U473" s="201"/>
      <c r="V473" s="201"/>
      <c r="W473" s="201"/>
      <c r="X473" s="201"/>
      <c r="Y473" s="201"/>
      <c r="Z473" s="201"/>
      <c r="AA473" s="201"/>
      <c r="AB473" s="201"/>
      <c r="AC473" s="201"/>
      <c r="AD473" s="201"/>
      <c r="AE473" s="4"/>
      <c r="AG473">
        <f t="shared" si="224"/>
        <v>0</v>
      </c>
      <c r="AH473">
        <f t="shared" si="225"/>
        <v>0</v>
      </c>
      <c r="AK473">
        <f t="shared" si="226"/>
        <v>0</v>
      </c>
      <c r="AL473">
        <f t="shared" si="227"/>
        <v>0</v>
      </c>
      <c r="AM473">
        <f t="shared" si="228"/>
        <v>0</v>
      </c>
      <c r="AN473">
        <f t="shared" si="229"/>
        <v>0</v>
      </c>
      <c r="AO473">
        <f t="shared" si="230"/>
        <v>0</v>
      </c>
      <c r="AP473">
        <f t="shared" si="231"/>
        <v>0</v>
      </c>
      <c r="AQ473">
        <f t="shared" si="232"/>
        <v>0</v>
      </c>
      <c r="AR473">
        <f t="shared" si="233"/>
        <v>0</v>
      </c>
      <c r="AS473">
        <f t="shared" si="234"/>
        <v>0</v>
      </c>
      <c r="AT473">
        <f t="shared" si="235"/>
        <v>0</v>
      </c>
      <c r="AU473">
        <f t="shared" si="236"/>
        <v>0</v>
      </c>
      <c r="AV473">
        <f t="shared" si="237"/>
        <v>0</v>
      </c>
      <c r="AW473">
        <f t="shared" si="238"/>
        <v>0</v>
      </c>
      <c r="AX473">
        <f t="shared" si="239"/>
        <v>0</v>
      </c>
      <c r="AY473">
        <f t="shared" si="240"/>
        <v>0</v>
      </c>
      <c r="AZ473">
        <f t="shared" si="241"/>
        <v>0</v>
      </c>
      <c r="BA473">
        <f t="shared" si="242"/>
        <v>0</v>
      </c>
      <c r="BB473">
        <f t="shared" si="243"/>
        <v>0</v>
      </c>
      <c r="BC473">
        <f t="shared" si="244"/>
        <v>0</v>
      </c>
      <c r="BD473">
        <f t="shared" si="245"/>
        <v>0</v>
      </c>
      <c r="BE473">
        <f t="shared" si="246"/>
        <v>0</v>
      </c>
      <c r="BF473">
        <f t="shared" si="247"/>
        <v>0</v>
      </c>
      <c r="BG473">
        <f t="shared" si="248"/>
        <v>0</v>
      </c>
      <c r="BH473">
        <f t="shared" si="249"/>
        <v>0</v>
      </c>
    </row>
    <row r="474" spans="1:60" ht="15" customHeight="1">
      <c r="A474" s="107"/>
      <c r="B474" s="4"/>
      <c r="C474" s="110" t="s">
        <v>299</v>
      </c>
      <c r="D474" s="318" t="str">
        <f>IF(CNGE_2023_M4_Secc1!D90="","",CNGE_2023_M4_Secc1!D90)</f>
        <v/>
      </c>
      <c r="E474" s="249"/>
      <c r="F474" s="250"/>
      <c r="G474" s="201"/>
      <c r="H474" s="201"/>
      <c r="I474" s="201"/>
      <c r="J474" s="201"/>
      <c r="K474" s="201"/>
      <c r="L474" s="201"/>
      <c r="M474" s="201"/>
      <c r="N474" s="201"/>
      <c r="O474" s="201"/>
      <c r="P474" s="201"/>
      <c r="Q474" s="201"/>
      <c r="R474" s="201"/>
      <c r="S474" s="201"/>
      <c r="T474" s="201"/>
      <c r="U474" s="201"/>
      <c r="V474" s="201"/>
      <c r="W474" s="201"/>
      <c r="X474" s="201"/>
      <c r="Y474" s="201"/>
      <c r="Z474" s="201"/>
      <c r="AA474" s="201"/>
      <c r="AB474" s="201"/>
      <c r="AC474" s="201"/>
      <c r="AD474" s="201"/>
      <c r="AE474" s="4"/>
      <c r="AG474">
        <f t="shared" si="224"/>
        <v>0</v>
      </c>
      <c r="AH474">
        <f t="shared" si="225"/>
        <v>0</v>
      </c>
      <c r="AK474">
        <f t="shared" si="226"/>
        <v>0</v>
      </c>
      <c r="AL474">
        <f t="shared" si="227"/>
        <v>0</v>
      </c>
      <c r="AM474">
        <f t="shared" si="228"/>
        <v>0</v>
      </c>
      <c r="AN474">
        <f t="shared" si="229"/>
        <v>0</v>
      </c>
      <c r="AO474">
        <f t="shared" si="230"/>
        <v>0</v>
      </c>
      <c r="AP474">
        <f t="shared" si="231"/>
        <v>0</v>
      </c>
      <c r="AQ474">
        <f t="shared" si="232"/>
        <v>0</v>
      </c>
      <c r="AR474">
        <f t="shared" si="233"/>
        <v>0</v>
      </c>
      <c r="AS474">
        <f t="shared" si="234"/>
        <v>0</v>
      </c>
      <c r="AT474">
        <f t="shared" si="235"/>
        <v>0</v>
      </c>
      <c r="AU474">
        <f t="shared" si="236"/>
        <v>0</v>
      </c>
      <c r="AV474">
        <f t="shared" si="237"/>
        <v>0</v>
      </c>
      <c r="AW474">
        <f t="shared" si="238"/>
        <v>0</v>
      </c>
      <c r="AX474">
        <f t="shared" si="239"/>
        <v>0</v>
      </c>
      <c r="AY474">
        <f t="shared" si="240"/>
        <v>0</v>
      </c>
      <c r="AZ474">
        <f t="shared" si="241"/>
        <v>0</v>
      </c>
      <c r="BA474">
        <f t="shared" si="242"/>
        <v>0</v>
      </c>
      <c r="BB474">
        <f t="shared" si="243"/>
        <v>0</v>
      </c>
      <c r="BC474">
        <f t="shared" si="244"/>
        <v>0</v>
      </c>
      <c r="BD474">
        <f t="shared" si="245"/>
        <v>0</v>
      </c>
      <c r="BE474">
        <f t="shared" si="246"/>
        <v>0</v>
      </c>
      <c r="BF474">
        <f t="shared" si="247"/>
        <v>0</v>
      </c>
      <c r="BG474">
        <f t="shared" si="248"/>
        <v>0</v>
      </c>
      <c r="BH474">
        <f t="shared" si="249"/>
        <v>0</v>
      </c>
    </row>
    <row r="475" spans="1:60" ht="15" customHeight="1">
      <c r="A475" s="107"/>
      <c r="B475" s="4"/>
      <c r="C475" s="110" t="s">
        <v>300</v>
      </c>
      <c r="D475" s="318" t="str">
        <f>IF(CNGE_2023_M4_Secc1!D91="","",CNGE_2023_M4_Secc1!D91)</f>
        <v/>
      </c>
      <c r="E475" s="249"/>
      <c r="F475" s="250"/>
      <c r="G475" s="201"/>
      <c r="H475" s="201"/>
      <c r="I475" s="201"/>
      <c r="J475" s="201"/>
      <c r="K475" s="201"/>
      <c r="L475" s="201"/>
      <c r="M475" s="201"/>
      <c r="N475" s="201"/>
      <c r="O475" s="201"/>
      <c r="P475" s="201"/>
      <c r="Q475" s="201"/>
      <c r="R475" s="201"/>
      <c r="S475" s="201"/>
      <c r="T475" s="201"/>
      <c r="U475" s="201"/>
      <c r="V475" s="201"/>
      <c r="W475" s="201"/>
      <c r="X475" s="201"/>
      <c r="Y475" s="201"/>
      <c r="Z475" s="201"/>
      <c r="AA475" s="201"/>
      <c r="AB475" s="201"/>
      <c r="AC475" s="201"/>
      <c r="AD475" s="201"/>
      <c r="AE475" s="4"/>
      <c r="AG475">
        <f t="shared" si="224"/>
        <v>0</v>
      </c>
      <c r="AH475">
        <f t="shared" si="225"/>
        <v>0</v>
      </c>
      <c r="AK475">
        <f t="shared" si="226"/>
        <v>0</v>
      </c>
      <c r="AL475">
        <f t="shared" si="227"/>
        <v>0</v>
      </c>
      <c r="AM475">
        <f t="shared" si="228"/>
        <v>0</v>
      </c>
      <c r="AN475">
        <f t="shared" si="229"/>
        <v>0</v>
      </c>
      <c r="AO475">
        <f t="shared" si="230"/>
        <v>0</v>
      </c>
      <c r="AP475">
        <f t="shared" si="231"/>
        <v>0</v>
      </c>
      <c r="AQ475">
        <f t="shared" si="232"/>
        <v>0</v>
      </c>
      <c r="AR475">
        <f t="shared" si="233"/>
        <v>0</v>
      </c>
      <c r="AS475">
        <f t="shared" si="234"/>
        <v>0</v>
      </c>
      <c r="AT475">
        <f t="shared" si="235"/>
        <v>0</v>
      </c>
      <c r="AU475">
        <f t="shared" si="236"/>
        <v>0</v>
      </c>
      <c r="AV475">
        <f t="shared" si="237"/>
        <v>0</v>
      </c>
      <c r="AW475">
        <f t="shared" si="238"/>
        <v>0</v>
      </c>
      <c r="AX475">
        <f t="shared" si="239"/>
        <v>0</v>
      </c>
      <c r="AY475">
        <f t="shared" si="240"/>
        <v>0</v>
      </c>
      <c r="AZ475">
        <f t="shared" si="241"/>
        <v>0</v>
      </c>
      <c r="BA475">
        <f t="shared" si="242"/>
        <v>0</v>
      </c>
      <c r="BB475">
        <f t="shared" si="243"/>
        <v>0</v>
      </c>
      <c r="BC475">
        <f t="shared" si="244"/>
        <v>0</v>
      </c>
      <c r="BD475">
        <f t="shared" si="245"/>
        <v>0</v>
      </c>
      <c r="BE475">
        <f t="shared" si="246"/>
        <v>0</v>
      </c>
      <c r="BF475">
        <f t="shared" si="247"/>
        <v>0</v>
      </c>
      <c r="BG475">
        <f t="shared" si="248"/>
        <v>0</v>
      </c>
      <c r="BH475">
        <f t="shared" si="249"/>
        <v>0</v>
      </c>
    </row>
    <row r="476" spans="1:60" ht="15" customHeight="1">
      <c r="A476" s="107"/>
      <c r="B476" s="4"/>
      <c r="C476" s="110" t="s">
        <v>301</v>
      </c>
      <c r="D476" s="318" t="str">
        <f>IF(CNGE_2023_M4_Secc1!D92="","",CNGE_2023_M4_Secc1!D92)</f>
        <v/>
      </c>
      <c r="E476" s="249"/>
      <c r="F476" s="250"/>
      <c r="G476" s="201"/>
      <c r="H476" s="201"/>
      <c r="I476" s="201"/>
      <c r="J476" s="201"/>
      <c r="K476" s="201"/>
      <c r="L476" s="201"/>
      <c r="M476" s="201"/>
      <c r="N476" s="201"/>
      <c r="O476" s="201"/>
      <c r="P476" s="201"/>
      <c r="Q476" s="201"/>
      <c r="R476" s="201"/>
      <c r="S476" s="201"/>
      <c r="T476" s="201"/>
      <c r="U476" s="201"/>
      <c r="V476" s="201"/>
      <c r="W476" s="201"/>
      <c r="X476" s="201"/>
      <c r="Y476" s="201"/>
      <c r="Z476" s="201"/>
      <c r="AA476" s="201"/>
      <c r="AB476" s="201"/>
      <c r="AC476" s="201"/>
      <c r="AD476" s="201"/>
      <c r="AE476" s="4"/>
      <c r="AG476">
        <f t="shared" si="224"/>
        <v>0</v>
      </c>
      <c r="AH476">
        <f t="shared" si="225"/>
        <v>0</v>
      </c>
      <c r="AK476">
        <f t="shared" si="226"/>
        <v>0</v>
      </c>
      <c r="AL476">
        <f t="shared" si="227"/>
        <v>0</v>
      </c>
      <c r="AM476">
        <f t="shared" si="228"/>
        <v>0</v>
      </c>
      <c r="AN476">
        <f t="shared" si="229"/>
        <v>0</v>
      </c>
      <c r="AO476">
        <f t="shared" si="230"/>
        <v>0</v>
      </c>
      <c r="AP476">
        <f t="shared" si="231"/>
        <v>0</v>
      </c>
      <c r="AQ476">
        <f t="shared" si="232"/>
        <v>0</v>
      </c>
      <c r="AR476">
        <f t="shared" si="233"/>
        <v>0</v>
      </c>
      <c r="AS476">
        <f t="shared" si="234"/>
        <v>0</v>
      </c>
      <c r="AT476">
        <f t="shared" si="235"/>
        <v>0</v>
      </c>
      <c r="AU476">
        <f t="shared" si="236"/>
        <v>0</v>
      </c>
      <c r="AV476">
        <f t="shared" si="237"/>
        <v>0</v>
      </c>
      <c r="AW476">
        <f t="shared" si="238"/>
        <v>0</v>
      </c>
      <c r="AX476">
        <f t="shared" si="239"/>
        <v>0</v>
      </c>
      <c r="AY476">
        <f t="shared" si="240"/>
        <v>0</v>
      </c>
      <c r="AZ476">
        <f t="shared" si="241"/>
        <v>0</v>
      </c>
      <c r="BA476">
        <f t="shared" si="242"/>
        <v>0</v>
      </c>
      <c r="BB476">
        <f t="shared" si="243"/>
        <v>0</v>
      </c>
      <c r="BC476">
        <f t="shared" si="244"/>
        <v>0</v>
      </c>
      <c r="BD476">
        <f t="shared" si="245"/>
        <v>0</v>
      </c>
      <c r="BE476">
        <f t="shared" si="246"/>
        <v>0</v>
      </c>
      <c r="BF476">
        <f t="shared" si="247"/>
        <v>0</v>
      </c>
      <c r="BG476">
        <f t="shared" si="248"/>
        <v>0</v>
      </c>
      <c r="BH476">
        <f t="shared" si="249"/>
        <v>0</v>
      </c>
    </row>
    <row r="477" spans="1:60" ht="15" customHeight="1">
      <c r="A477" s="107"/>
      <c r="B477" s="4"/>
      <c r="C477" s="110" t="s">
        <v>302</v>
      </c>
      <c r="D477" s="318" t="str">
        <f>IF(CNGE_2023_M4_Secc1!D93="","",CNGE_2023_M4_Secc1!D93)</f>
        <v/>
      </c>
      <c r="E477" s="249"/>
      <c r="F477" s="250"/>
      <c r="G477" s="201"/>
      <c r="H477" s="201"/>
      <c r="I477" s="201"/>
      <c r="J477" s="201"/>
      <c r="K477" s="201"/>
      <c r="L477" s="201"/>
      <c r="M477" s="201"/>
      <c r="N477" s="201"/>
      <c r="O477" s="201"/>
      <c r="P477" s="201"/>
      <c r="Q477" s="201"/>
      <c r="R477" s="201"/>
      <c r="S477" s="201"/>
      <c r="T477" s="201"/>
      <c r="U477" s="201"/>
      <c r="V477" s="201"/>
      <c r="W477" s="201"/>
      <c r="X477" s="201"/>
      <c r="Y477" s="201"/>
      <c r="Z477" s="201"/>
      <c r="AA477" s="201"/>
      <c r="AB477" s="201"/>
      <c r="AC477" s="201"/>
      <c r="AD477" s="201"/>
      <c r="AE477" s="4"/>
      <c r="AG477">
        <f t="shared" si="224"/>
        <v>0</v>
      </c>
      <c r="AH477">
        <f t="shared" si="225"/>
        <v>0</v>
      </c>
      <c r="AK477">
        <f t="shared" si="226"/>
        <v>0</v>
      </c>
      <c r="AL477">
        <f t="shared" si="227"/>
        <v>0</v>
      </c>
      <c r="AM477">
        <f t="shared" si="228"/>
        <v>0</v>
      </c>
      <c r="AN477">
        <f t="shared" si="229"/>
        <v>0</v>
      </c>
      <c r="AO477">
        <f t="shared" si="230"/>
        <v>0</v>
      </c>
      <c r="AP477">
        <f t="shared" si="231"/>
        <v>0</v>
      </c>
      <c r="AQ477">
        <f t="shared" si="232"/>
        <v>0</v>
      </c>
      <c r="AR477">
        <f t="shared" si="233"/>
        <v>0</v>
      </c>
      <c r="AS477">
        <f t="shared" si="234"/>
        <v>0</v>
      </c>
      <c r="AT477">
        <f t="shared" si="235"/>
        <v>0</v>
      </c>
      <c r="AU477">
        <f t="shared" si="236"/>
        <v>0</v>
      </c>
      <c r="AV477">
        <f t="shared" si="237"/>
        <v>0</v>
      </c>
      <c r="AW477">
        <f t="shared" si="238"/>
        <v>0</v>
      </c>
      <c r="AX477">
        <f t="shared" si="239"/>
        <v>0</v>
      </c>
      <c r="AY477">
        <f t="shared" si="240"/>
        <v>0</v>
      </c>
      <c r="AZ477">
        <f t="shared" si="241"/>
        <v>0</v>
      </c>
      <c r="BA477">
        <f t="shared" si="242"/>
        <v>0</v>
      </c>
      <c r="BB477">
        <f t="shared" si="243"/>
        <v>0</v>
      </c>
      <c r="BC477">
        <f t="shared" si="244"/>
        <v>0</v>
      </c>
      <c r="BD477">
        <f t="shared" si="245"/>
        <v>0</v>
      </c>
      <c r="BE477">
        <f t="shared" si="246"/>
        <v>0</v>
      </c>
      <c r="BF477">
        <f t="shared" si="247"/>
        <v>0</v>
      </c>
      <c r="BG477">
        <f t="shared" si="248"/>
        <v>0</v>
      </c>
      <c r="BH477">
        <f t="shared" si="249"/>
        <v>0</v>
      </c>
    </row>
    <row r="478" spans="1:60" ht="15" customHeight="1">
      <c r="A478" s="107"/>
      <c r="B478" s="4"/>
      <c r="C478" s="110" t="s">
        <v>303</v>
      </c>
      <c r="D478" s="318" t="str">
        <f>IF(CNGE_2023_M4_Secc1!D94="","",CNGE_2023_M4_Secc1!D94)</f>
        <v/>
      </c>
      <c r="E478" s="249"/>
      <c r="F478" s="250"/>
      <c r="G478" s="201"/>
      <c r="H478" s="201"/>
      <c r="I478" s="201"/>
      <c r="J478" s="201"/>
      <c r="K478" s="201"/>
      <c r="L478" s="201"/>
      <c r="M478" s="201"/>
      <c r="N478" s="201"/>
      <c r="O478" s="201"/>
      <c r="P478" s="201"/>
      <c r="Q478" s="201"/>
      <c r="R478" s="201"/>
      <c r="S478" s="201"/>
      <c r="T478" s="201"/>
      <c r="U478" s="201"/>
      <c r="V478" s="201"/>
      <c r="W478" s="201"/>
      <c r="X478" s="201"/>
      <c r="Y478" s="201"/>
      <c r="Z478" s="201"/>
      <c r="AA478" s="201"/>
      <c r="AB478" s="201"/>
      <c r="AC478" s="201"/>
      <c r="AD478" s="201"/>
      <c r="AE478" s="4"/>
      <c r="AG478">
        <f t="shared" si="224"/>
        <v>0</v>
      </c>
      <c r="AH478">
        <f t="shared" si="225"/>
        <v>0</v>
      </c>
      <c r="AK478">
        <f t="shared" si="226"/>
        <v>0</v>
      </c>
      <c r="AL478">
        <f t="shared" si="227"/>
        <v>0</v>
      </c>
      <c r="AM478">
        <f t="shared" si="228"/>
        <v>0</v>
      </c>
      <c r="AN478">
        <f t="shared" si="229"/>
        <v>0</v>
      </c>
      <c r="AO478">
        <f t="shared" si="230"/>
        <v>0</v>
      </c>
      <c r="AP478">
        <f t="shared" si="231"/>
        <v>0</v>
      </c>
      <c r="AQ478">
        <f t="shared" si="232"/>
        <v>0</v>
      </c>
      <c r="AR478">
        <f t="shared" si="233"/>
        <v>0</v>
      </c>
      <c r="AS478">
        <f t="shared" si="234"/>
        <v>0</v>
      </c>
      <c r="AT478">
        <f t="shared" si="235"/>
        <v>0</v>
      </c>
      <c r="AU478">
        <f t="shared" si="236"/>
        <v>0</v>
      </c>
      <c r="AV478">
        <f t="shared" si="237"/>
        <v>0</v>
      </c>
      <c r="AW478">
        <f t="shared" si="238"/>
        <v>0</v>
      </c>
      <c r="AX478">
        <f t="shared" si="239"/>
        <v>0</v>
      </c>
      <c r="AY478">
        <f t="shared" si="240"/>
        <v>0</v>
      </c>
      <c r="AZ478">
        <f t="shared" si="241"/>
        <v>0</v>
      </c>
      <c r="BA478">
        <f t="shared" si="242"/>
        <v>0</v>
      </c>
      <c r="BB478">
        <f t="shared" si="243"/>
        <v>0</v>
      </c>
      <c r="BC478">
        <f t="shared" si="244"/>
        <v>0</v>
      </c>
      <c r="BD478">
        <f t="shared" si="245"/>
        <v>0</v>
      </c>
      <c r="BE478">
        <f t="shared" si="246"/>
        <v>0</v>
      </c>
      <c r="BF478">
        <f t="shared" si="247"/>
        <v>0</v>
      </c>
      <c r="BG478">
        <f t="shared" si="248"/>
        <v>0</v>
      </c>
      <c r="BH478">
        <f t="shared" si="249"/>
        <v>0</v>
      </c>
    </row>
    <row r="479" spans="1:60" ht="15" customHeight="1">
      <c r="A479" s="107"/>
      <c r="B479" s="4"/>
      <c r="C479" s="110" t="s">
        <v>304</v>
      </c>
      <c r="D479" s="318" t="str">
        <f>IF(CNGE_2023_M4_Secc1!D95="","",CNGE_2023_M4_Secc1!D95)</f>
        <v/>
      </c>
      <c r="E479" s="249"/>
      <c r="F479" s="250"/>
      <c r="G479" s="201"/>
      <c r="H479" s="201"/>
      <c r="I479" s="201"/>
      <c r="J479" s="201"/>
      <c r="K479" s="201"/>
      <c r="L479" s="201"/>
      <c r="M479" s="201"/>
      <c r="N479" s="201"/>
      <c r="O479" s="201"/>
      <c r="P479" s="201"/>
      <c r="Q479" s="201"/>
      <c r="R479" s="201"/>
      <c r="S479" s="201"/>
      <c r="T479" s="201"/>
      <c r="U479" s="201"/>
      <c r="V479" s="201"/>
      <c r="W479" s="201"/>
      <c r="X479" s="201"/>
      <c r="Y479" s="201"/>
      <c r="Z479" s="201"/>
      <c r="AA479" s="201"/>
      <c r="AB479" s="201"/>
      <c r="AC479" s="201"/>
      <c r="AD479" s="201"/>
      <c r="AE479" s="4"/>
      <c r="AG479">
        <f t="shared" si="224"/>
        <v>0</v>
      </c>
      <c r="AH479">
        <f t="shared" si="225"/>
        <v>0</v>
      </c>
      <c r="AK479">
        <f t="shared" si="226"/>
        <v>0</v>
      </c>
      <c r="AL479">
        <f t="shared" si="227"/>
        <v>0</v>
      </c>
      <c r="AM479">
        <f t="shared" si="228"/>
        <v>0</v>
      </c>
      <c r="AN479">
        <f t="shared" si="229"/>
        <v>0</v>
      </c>
      <c r="AO479">
        <f t="shared" si="230"/>
        <v>0</v>
      </c>
      <c r="AP479">
        <f t="shared" si="231"/>
        <v>0</v>
      </c>
      <c r="AQ479">
        <f t="shared" si="232"/>
        <v>0</v>
      </c>
      <c r="AR479">
        <f t="shared" si="233"/>
        <v>0</v>
      </c>
      <c r="AS479">
        <f t="shared" si="234"/>
        <v>0</v>
      </c>
      <c r="AT479">
        <f t="shared" si="235"/>
        <v>0</v>
      </c>
      <c r="AU479">
        <f t="shared" si="236"/>
        <v>0</v>
      </c>
      <c r="AV479">
        <f t="shared" si="237"/>
        <v>0</v>
      </c>
      <c r="AW479">
        <f t="shared" si="238"/>
        <v>0</v>
      </c>
      <c r="AX479">
        <f t="shared" si="239"/>
        <v>0</v>
      </c>
      <c r="AY479">
        <f t="shared" si="240"/>
        <v>0</v>
      </c>
      <c r="AZ479">
        <f t="shared" si="241"/>
        <v>0</v>
      </c>
      <c r="BA479">
        <f t="shared" si="242"/>
        <v>0</v>
      </c>
      <c r="BB479">
        <f t="shared" si="243"/>
        <v>0</v>
      </c>
      <c r="BC479">
        <f t="shared" si="244"/>
        <v>0</v>
      </c>
      <c r="BD479">
        <f t="shared" si="245"/>
        <v>0</v>
      </c>
      <c r="BE479">
        <f t="shared" si="246"/>
        <v>0</v>
      </c>
      <c r="BF479">
        <f t="shared" si="247"/>
        <v>0</v>
      </c>
      <c r="BG479">
        <f t="shared" si="248"/>
        <v>0</v>
      </c>
      <c r="BH479">
        <f t="shared" si="249"/>
        <v>0</v>
      </c>
    </row>
    <row r="480" spans="1:60" ht="15" customHeight="1">
      <c r="A480" s="107"/>
      <c r="B480" s="4"/>
      <c r="C480" s="110" t="s">
        <v>305</v>
      </c>
      <c r="D480" s="318" t="str">
        <f>IF(CNGE_2023_M4_Secc1!D96="","",CNGE_2023_M4_Secc1!D96)</f>
        <v/>
      </c>
      <c r="E480" s="249"/>
      <c r="F480" s="250"/>
      <c r="G480" s="201"/>
      <c r="H480" s="201"/>
      <c r="I480" s="201"/>
      <c r="J480" s="201"/>
      <c r="K480" s="201"/>
      <c r="L480" s="201"/>
      <c r="M480" s="201"/>
      <c r="N480" s="201"/>
      <c r="O480" s="201"/>
      <c r="P480" s="201"/>
      <c r="Q480" s="201"/>
      <c r="R480" s="201"/>
      <c r="S480" s="201"/>
      <c r="T480" s="201"/>
      <c r="U480" s="201"/>
      <c r="V480" s="201"/>
      <c r="W480" s="201"/>
      <c r="X480" s="201"/>
      <c r="Y480" s="201"/>
      <c r="Z480" s="201"/>
      <c r="AA480" s="201"/>
      <c r="AB480" s="201"/>
      <c r="AC480" s="201"/>
      <c r="AD480" s="201"/>
      <c r="AE480" s="4"/>
      <c r="AG480">
        <f t="shared" si="224"/>
        <v>0</v>
      </c>
      <c r="AH480">
        <f t="shared" si="225"/>
        <v>0</v>
      </c>
      <c r="AK480">
        <f t="shared" si="226"/>
        <v>0</v>
      </c>
      <c r="AL480">
        <f t="shared" si="227"/>
        <v>0</v>
      </c>
      <c r="AM480">
        <f t="shared" si="228"/>
        <v>0</v>
      </c>
      <c r="AN480">
        <f t="shared" si="229"/>
        <v>0</v>
      </c>
      <c r="AO480">
        <f t="shared" si="230"/>
        <v>0</v>
      </c>
      <c r="AP480">
        <f t="shared" si="231"/>
        <v>0</v>
      </c>
      <c r="AQ480">
        <f t="shared" si="232"/>
        <v>0</v>
      </c>
      <c r="AR480">
        <f t="shared" si="233"/>
        <v>0</v>
      </c>
      <c r="AS480">
        <f t="shared" si="234"/>
        <v>0</v>
      </c>
      <c r="AT480">
        <f t="shared" si="235"/>
        <v>0</v>
      </c>
      <c r="AU480">
        <f t="shared" si="236"/>
        <v>0</v>
      </c>
      <c r="AV480">
        <f t="shared" si="237"/>
        <v>0</v>
      </c>
      <c r="AW480">
        <f t="shared" si="238"/>
        <v>0</v>
      </c>
      <c r="AX480">
        <f t="shared" si="239"/>
        <v>0</v>
      </c>
      <c r="AY480">
        <f t="shared" si="240"/>
        <v>0</v>
      </c>
      <c r="AZ480">
        <f t="shared" si="241"/>
        <v>0</v>
      </c>
      <c r="BA480">
        <f t="shared" si="242"/>
        <v>0</v>
      </c>
      <c r="BB480">
        <f t="shared" si="243"/>
        <v>0</v>
      </c>
      <c r="BC480">
        <f t="shared" si="244"/>
        <v>0</v>
      </c>
      <c r="BD480">
        <f t="shared" si="245"/>
        <v>0</v>
      </c>
      <c r="BE480">
        <f t="shared" si="246"/>
        <v>0</v>
      </c>
      <c r="BF480">
        <f t="shared" si="247"/>
        <v>0</v>
      </c>
      <c r="BG480">
        <f t="shared" si="248"/>
        <v>0</v>
      </c>
      <c r="BH480">
        <f t="shared" si="249"/>
        <v>0</v>
      </c>
    </row>
    <row r="481" spans="1:60" ht="15" customHeight="1">
      <c r="A481" s="107"/>
      <c r="B481" s="4"/>
      <c r="C481" s="110" t="s">
        <v>306</v>
      </c>
      <c r="D481" s="318" t="str">
        <f>IF(CNGE_2023_M4_Secc1!D97="","",CNGE_2023_M4_Secc1!D97)</f>
        <v/>
      </c>
      <c r="E481" s="249"/>
      <c r="F481" s="250"/>
      <c r="G481" s="201"/>
      <c r="H481" s="201"/>
      <c r="I481" s="201"/>
      <c r="J481" s="201"/>
      <c r="K481" s="201"/>
      <c r="L481" s="201"/>
      <c r="M481" s="201"/>
      <c r="N481" s="201"/>
      <c r="O481" s="201"/>
      <c r="P481" s="201"/>
      <c r="Q481" s="201"/>
      <c r="R481" s="201"/>
      <c r="S481" s="201"/>
      <c r="T481" s="201"/>
      <c r="U481" s="201"/>
      <c r="V481" s="201"/>
      <c r="W481" s="201"/>
      <c r="X481" s="201"/>
      <c r="Y481" s="201"/>
      <c r="Z481" s="201"/>
      <c r="AA481" s="201"/>
      <c r="AB481" s="201"/>
      <c r="AC481" s="201"/>
      <c r="AD481" s="201"/>
      <c r="AE481" s="4"/>
      <c r="AG481">
        <f t="shared" si="224"/>
        <v>0</v>
      </c>
      <c r="AH481">
        <f t="shared" si="225"/>
        <v>0</v>
      </c>
      <c r="AK481">
        <f t="shared" si="226"/>
        <v>0</v>
      </c>
      <c r="AL481">
        <f t="shared" si="227"/>
        <v>0</v>
      </c>
      <c r="AM481">
        <f t="shared" si="228"/>
        <v>0</v>
      </c>
      <c r="AN481">
        <f t="shared" si="229"/>
        <v>0</v>
      </c>
      <c r="AO481">
        <f t="shared" si="230"/>
        <v>0</v>
      </c>
      <c r="AP481">
        <f t="shared" si="231"/>
        <v>0</v>
      </c>
      <c r="AQ481">
        <f t="shared" si="232"/>
        <v>0</v>
      </c>
      <c r="AR481">
        <f t="shared" si="233"/>
        <v>0</v>
      </c>
      <c r="AS481">
        <f t="shared" si="234"/>
        <v>0</v>
      </c>
      <c r="AT481">
        <f t="shared" si="235"/>
        <v>0</v>
      </c>
      <c r="AU481">
        <f t="shared" si="236"/>
        <v>0</v>
      </c>
      <c r="AV481">
        <f t="shared" si="237"/>
        <v>0</v>
      </c>
      <c r="AW481">
        <f t="shared" si="238"/>
        <v>0</v>
      </c>
      <c r="AX481">
        <f t="shared" si="239"/>
        <v>0</v>
      </c>
      <c r="AY481">
        <f t="shared" si="240"/>
        <v>0</v>
      </c>
      <c r="AZ481">
        <f t="shared" si="241"/>
        <v>0</v>
      </c>
      <c r="BA481">
        <f t="shared" si="242"/>
        <v>0</v>
      </c>
      <c r="BB481">
        <f t="shared" si="243"/>
        <v>0</v>
      </c>
      <c r="BC481">
        <f t="shared" si="244"/>
        <v>0</v>
      </c>
      <c r="BD481">
        <f t="shared" si="245"/>
        <v>0</v>
      </c>
      <c r="BE481">
        <f t="shared" si="246"/>
        <v>0</v>
      </c>
      <c r="BF481">
        <f t="shared" si="247"/>
        <v>0</v>
      </c>
      <c r="BG481">
        <f t="shared" si="248"/>
        <v>0</v>
      </c>
      <c r="BH481">
        <f t="shared" si="249"/>
        <v>0</v>
      </c>
    </row>
    <row r="482" spans="1:60" ht="15" customHeight="1">
      <c r="A482" s="107"/>
      <c r="B482" s="4"/>
      <c r="C482" s="110" t="s">
        <v>307</v>
      </c>
      <c r="D482" s="318" t="str">
        <f>IF(CNGE_2023_M4_Secc1!D98="","",CNGE_2023_M4_Secc1!D98)</f>
        <v/>
      </c>
      <c r="E482" s="249"/>
      <c r="F482" s="250"/>
      <c r="G482" s="201"/>
      <c r="H482" s="201"/>
      <c r="I482" s="201"/>
      <c r="J482" s="201"/>
      <c r="K482" s="201"/>
      <c r="L482" s="201"/>
      <c r="M482" s="201"/>
      <c r="N482" s="201"/>
      <c r="O482" s="201"/>
      <c r="P482" s="201"/>
      <c r="Q482" s="201"/>
      <c r="R482" s="201"/>
      <c r="S482" s="201"/>
      <c r="T482" s="201"/>
      <c r="U482" s="201"/>
      <c r="V482" s="201"/>
      <c r="W482" s="201"/>
      <c r="X482" s="201"/>
      <c r="Y482" s="201"/>
      <c r="Z482" s="201"/>
      <c r="AA482" s="201"/>
      <c r="AB482" s="201"/>
      <c r="AC482" s="201"/>
      <c r="AD482" s="201"/>
      <c r="AE482" s="4"/>
      <c r="AG482">
        <f t="shared" si="224"/>
        <v>0</v>
      </c>
      <c r="AH482">
        <f t="shared" si="225"/>
        <v>0</v>
      </c>
      <c r="AK482">
        <f t="shared" si="226"/>
        <v>0</v>
      </c>
      <c r="AL482">
        <f t="shared" si="227"/>
        <v>0</v>
      </c>
      <c r="AM482">
        <f t="shared" si="228"/>
        <v>0</v>
      </c>
      <c r="AN482">
        <f t="shared" si="229"/>
        <v>0</v>
      </c>
      <c r="AO482">
        <f t="shared" si="230"/>
        <v>0</v>
      </c>
      <c r="AP482">
        <f t="shared" si="231"/>
        <v>0</v>
      </c>
      <c r="AQ482">
        <f t="shared" si="232"/>
        <v>0</v>
      </c>
      <c r="AR482">
        <f t="shared" si="233"/>
        <v>0</v>
      </c>
      <c r="AS482">
        <f t="shared" si="234"/>
        <v>0</v>
      </c>
      <c r="AT482">
        <f t="shared" si="235"/>
        <v>0</v>
      </c>
      <c r="AU482">
        <f t="shared" si="236"/>
        <v>0</v>
      </c>
      <c r="AV482">
        <f t="shared" si="237"/>
        <v>0</v>
      </c>
      <c r="AW482">
        <f t="shared" si="238"/>
        <v>0</v>
      </c>
      <c r="AX482">
        <f t="shared" si="239"/>
        <v>0</v>
      </c>
      <c r="AY482">
        <f t="shared" si="240"/>
        <v>0</v>
      </c>
      <c r="AZ482">
        <f t="shared" si="241"/>
        <v>0</v>
      </c>
      <c r="BA482">
        <f t="shared" si="242"/>
        <v>0</v>
      </c>
      <c r="BB482">
        <f t="shared" si="243"/>
        <v>0</v>
      </c>
      <c r="BC482">
        <f t="shared" si="244"/>
        <v>0</v>
      </c>
      <c r="BD482">
        <f t="shared" si="245"/>
        <v>0</v>
      </c>
      <c r="BE482">
        <f t="shared" si="246"/>
        <v>0</v>
      </c>
      <c r="BF482">
        <f t="shared" si="247"/>
        <v>0</v>
      </c>
      <c r="BG482">
        <f t="shared" si="248"/>
        <v>0</v>
      </c>
      <c r="BH482">
        <f t="shared" si="249"/>
        <v>0</v>
      </c>
    </row>
    <row r="483" spans="1:60" ht="15" customHeight="1">
      <c r="A483" s="107"/>
      <c r="B483" s="4"/>
      <c r="C483" s="110" t="s">
        <v>308</v>
      </c>
      <c r="D483" s="318" t="str">
        <f>IF(CNGE_2023_M4_Secc1!D99="","",CNGE_2023_M4_Secc1!D99)</f>
        <v/>
      </c>
      <c r="E483" s="249"/>
      <c r="F483" s="250"/>
      <c r="G483" s="201"/>
      <c r="H483" s="201"/>
      <c r="I483" s="201"/>
      <c r="J483" s="201"/>
      <c r="K483" s="201"/>
      <c r="L483" s="201"/>
      <c r="M483" s="201"/>
      <c r="N483" s="201"/>
      <c r="O483" s="201"/>
      <c r="P483" s="201"/>
      <c r="Q483" s="201"/>
      <c r="R483" s="201"/>
      <c r="S483" s="201"/>
      <c r="T483" s="201"/>
      <c r="U483" s="201"/>
      <c r="V483" s="201"/>
      <c r="W483" s="201"/>
      <c r="X483" s="201"/>
      <c r="Y483" s="201"/>
      <c r="Z483" s="201"/>
      <c r="AA483" s="201"/>
      <c r="AB483" s="201"/>
      <c r="AC483" s="201"/>
      <c r="AD483" s="201"/>
      <c r="AE483" s="4"/>
      <c r="AG483">
        <f t="shared" si="224"/>
        <v>0</v>
      </c>
      <c r="AH483">
        <f t="shared" si="225"/>
        <v>0</v>
      </c>
      <c r="AK483">
        <f t="shared" si="226"/>
        <v>0</v>
      </c>
      <c r="AL483">
        <f t="shared" si="227"/>
        <v>0</v>
      </c>
      <c r="AM483">
        <f t="shared" si="228"/>
        <v>0</v>
      </c>
      <c r="AN483">
        <f t="shared" si="229"/>
        <v>0</v>
      </c>
      <c r="AO483">
        <f t="shared" si="230"/>
        <v>0</v>
      </c>
      <c r="AP483">
        <f t="shared" si="231"/>
        <v>0</v>
      </c>
      <c r="AQ483">
        <f t="shared" si="232"/>
        <v>0</v>
      </c>
      <c r="AR483">
        <f t="shared" si="233"/>
        <v>0</v>
      </c>
      <c r="AS483">
        <f t="shared" si="234"/>
        <v>0</v>
      </c>
      <c r="AT483">
        <f t="shared" si="235"/>
        <v>0</v>
      </c>
      <c r="AU483">
        <f t="shared" si="236"/>
        <v>0</v>
      </c>
      <c r="AV483">
        <f t="shared" si="237"/>
        <v>0</v>
      </c>
      <c r="AW483">
        <f t="shared" si="238"/>
        <v>0</v>
      </c>
      <c r="AX483">
        <f t="shared" si="239"/>
        <v>0</v>
      </c>
      <c r="AY483">
        <f t="shared" si="240"/>
        <v>0</v>
      </c>
      <c r="AZ483">
        <f t="shared" si="241"/>
        <v>0</v>
      </c>
      <c r="BA483">
        <f t="shared" si="242"/>
        <v>0</v>
      </c>
      <c r="BB483">
        <f t="shared" si="243"/>
        <v>0</v>
      </c>
      <c r="BC483">
        <f t="shared" si="244"/>
        <v>0</v>
      </c>
      <c r="BD483">
        <f t="shared" si="245"/>
        <v>0</v>
      </c>
      <c r="BE483">
        <f t="shared" si="246"/>
        <v>0</v>
      </c>
      <c r="BF483">
        <f t="shared" si="247"/>
        <v>0</v>
      </c>
      <c r="BG483">
        <f t="shared" si="248"/>
        <v>0</v>
      </c>
      <c r="BH483">
        <f t="shared" si="249"/>
        <v>0</v>
      </c>
    </row>
    <row r="484" spans="1:60" ht="15" customHeight="1">
      <c r="A484" s="107"/>
      <c r="B484" s="4"/>
      <c r="C484" s="134"/>
      <c r="D484" s="27"/>
      <c r="E484" s="27"/>
      <c r="F484" s="122" t="s">
        <v>456</v>
      </c>
      <c r="G484" s="126">
        <f t="shared" ref="G484:AD484" si="250">IF(AND(SUM(G423:G483)=0,COUNTIF(G423:G483,"NS")&gt;0),"NS",IF(AND(SUM(G423:G483)=0,COUNTIF(G423:G483,0)&gt;0),0,IF(AND(SUM(G423:G483)=0,COUNTIF(G423:G483,"NA")&gt;0),"NA",SUM(G423:G483))))</f>
        <v>0</v>
      </c>
      <c r="H484" s="126">
        <f t="shared" si="250"/>
        <v>0</v>
      </c>
      <c r="I484" s="126">
        <f t="shared" si="250"/>
        <v>0</v>
      </c>
      <c r="J484" s="126">
        <f t="shared" si="250"/>
        <v>0</v>
      </c>
      <c r="K484" s="126">
        <f t="shared" si="250"/>
        <v>0</v>
      </c>
      <c r="L484" s="126">
        <f t="shared" si="250"/>
        <v>0</v>
      </c>
      <c r="M484" s="126">
        <f t="shared" si="250"/>
        <v>0</v>
      </c>
      <c r="N484" s="126">
        <f t="shared" si="250"/>
        <v>0</v>
      </c>
      <c r="O484" s="126">
        <f t="shared" si="250"/>
        <v>0</v>
      </c>
      <c r="P484" s="126">
        <f t="shared" si="250"/>
        <v>0</v>
      </c>
      <c r="Q484" s="126">
        <f t="shared" si="250"/>
        <v>0</v>
      </c>
      <c r="R484" s="126">
        <f t="shared" si="250"/>
        <v>0</v>
      </c>
      <c r="S484" s="126">
        <f t="shared" si="250"/>
        <v>0</v>
      </c>
      <c r="T484" s="126">
        <f t="shared" si="250"/>
        <v>0</v>
      </c>
      <c r="U484" s="126">
        <f t="shared" si="250"/>
        <v>0</v>
      </c>
      <c r="V484" s="126">
        <f t="shared" si="250"/>
        <v>0</v>
      </c>
      <c r="W484" s="126">
        <f t="shared" si="250"/>
        <v>0</v>
      </c>
      <c r="X484" s="126">
        <f t="shared" si="250"/>
        <v>0</v>
      </c>
      <c r="Y484" s="126">
        <f t="shared" si="250"/>
        <v>0</v>
      </c>
      <c r="Z484" s="126">
        <f t="shared" si="250"/>
        <v>0</v>
      </c>
      <c r="AA484" s="126">
        <f t="shared" si="250"/>
        <v>0</v>
      </c>
      <c r="AB484" s="126">
        <f t="shared" si="250"/>
        <v>0</v>
      </c>
      <c r="AC484" s="126">
        <f t="shared" si="250"/>
        <v>0</v>
      </c>
      <c r="AD484" s="126">
        <f t="shared" si="250"/>
        <v>0</v>
      </c>
      <c r="AE484" s="4"/>
      <c r="AG484">
        <f>SUM(AG423:AG483)</f>
        <v>0</v>
      </c>
      <c r="AH484" s="198">
        <f>SUM(AH423:AH483)</f>
        <v>0</v>
      </c>
      <c r="AK484">
        <f>SUM(AK423:AK483)</f>
        <v>0</v>
      </c>
      <c r="AM484">
        <f>SUM(AM423:AM483)</f>
        <v>0</v>
      </c>
      <c r="AN484">
        <f>SUM(AN423:AN483)</f>
        <v>0</v>
      </c>
      <c r="AP484">
        <f>SUM(AP423:AP483)</f>
        <v>0</v>
      </c>
      <c r="AQ484">
        <f>SUM(AQ423:AQ483)</f>
        <v>0</v>
      </c>
      <c r="AS484">
        <f>SUM(AS423:AS483)</f>
        <v>0</v>
      </c>
      <c r="AT484">
        <f>SUM(AT423:AT483)</f>
        <v>0</v>
      </c>
      <c r="AV484">
        <f>SUM(AV423:AV483)</f>
        <v>0</v>
      </c>
      <c r="AW484">
        <f>SUM(AW423:AW483)</f>
        <v>0</v>
      </c>
      <c r="AY484">
        <f>SUM(AY423:AY483)</f>
        <v>0</v>
      </c>
      <c r="AZ484">
        <f>SUM(AZ423:AZ483)</f>
        <v>0</v>
      </c>
      <c r="BB484">
        <f>SUM(BB423:BB483)</f>
        <v>0</v>
      </c>
      <c r="BC484">
        <f>SUM(BC423:BC483)</f>
        <v>0</v>
      </c>
      <c r="BE484">
        <f>SUM(BE423:BE483)</f>
        <v>0</v>
      </c>
      <c r="BF484">
        <f>SUM(BF423:BF483)</f>
        <v>0</v>
      </c>
      <c r="BH484">
        <f>SUM(BH423:BH483)</f>
        <v>0</v>
      </c>
    </row>
    <row r="485" spans="1:60" ht="1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K485" t="s">
        <v>494</v>
      </c>
      <c r="AL485">
        <f>SUM(AM484,AP484,AS484,AV484,AY484,BB484,BE484,BH484)</f>
        <v>0</v>
      </c>
      <c r="AM485" t="s">
        <v>495</v>
      </c>
      <c r="AN485">
        <f>SUM(AK484,AN484,AQ484,AT484,AW484,AZ484,BC484,BF484)</f>
        <v>0</v>
      </c>
    </row>
    <row r="486" spans="1:60" ht="24" customHeight="1">
      <c r="A486" s="107"/>
      <c r="B486" s="4"/>
      <c r="C486" s="333" t="s">
        <v>310</v>
      </c>
      <c r="D486" s="231"/>
      <c r="E486" s="231"/>
      <c r="F486" s="231"/>
      <c r="G486" s="231"/>
      <c r="H486" s="231"/>
      <c r="I486" s="231"/>
      <c r="J486" s="231"/>
      <c r="K486" s="231"/>
      <c r="L486" s="231"/>
      <c r="M486" s="231"/>
      <c r="N486" s="231"/>
      <c r="O486" s="231"/>
      <c r="P486" s="231"/>
      <c r="Q486" s="231"/>
      <c r="R486" s="231"/>
      <c r="S486" s="231"/>
      <c r="T486" s="231"/>
      <c r="U486" s="231"/>
      <c r="V486" s="231"/>
      <c r="W486" s="231"/>
      <c r="X486" s="231"/>
      <c r="Y486" s="231"/>
      <c r="Z486" s="231"/>
      <c r="AA486" s="231"/>
      <c r="AB486" s="231"/>
      <c r="AC486" s="231"/>
      <c r="AD486" s="231"/>
      <c r="AE486" s="4"/>
      <c r="AK486" t="s">
        <v>497</v>
      </c>
      <c r="AL486" s="198">
        <f>IF(AN485&gt;0,IF(SUM(G484)&gt;=SUM(J484,M484,P484,S484,V484,Y484,AB484),0,1),IF(SUM(G484)&lt;&gt;SUM(J484,M484,P484,S484,V484,Y484,AB484),1,0))</f>
        <v>0</v>
      </c>
      <c r="AM486" t="s">
        <v>498</v>
      </c>
      <c r="AN486" s="198">
        <f>IF(AN485&gt;0,IF(SUM(H484)&gt;=SUM(K484,N484,Q484,T484,W484,Z484,AC484),0,1),IF(SUM(H484)&lt;&gt;SUM(K484,N484,Q484,T484,W484,Z484,AC484),1,0))</f>
        <v>0</v>
      </c>
      <c r="AO486" t="s">
        <v>499</v>
      </c>
      <c r="AP486" s="198">
        <f>IF(AN485&gt;0,IF(SUM(I484)&gt;=SUM(L484,O484,R484,U484,X484,AA484,AD484),0,1),IF(SUM(I484)&lt;&gt;SUM(L484,O484,R484,U484,X484,AA484,AD484),1,0))</f>
        <v>0</v>
      </c>
    </row>
    <row r="487" spans="1:60" ht="60" customHeight="1">
      <c r="A487" s="107"/>
      <c r="B487" s="4"/>
      <c r="C487" s="323"/>
      <c r="D487" s="249"/>
      <c r="E487" s="249"/>
      <c r="F487" s="249"/>
      <c r="G487" s="249"/>
      <c r="H487" s="249"/>
      <c r="I487" s="249"/>
      <c r="J487" s="249"/>
      <c r="K487" s="249"/>
      <c r="L487" s="249"/>
      <c r="M487" s="249"/>
      <c r="N487" s="249"/>
      <c r="O487" s="249"/>
      <c r="P487" s="249"/>
      <c r="Q487" s="249"/>
      <c r="R487" s="249"/>
      <c r="S487" s="249"/>
      <c r="T487" s="249"/>
      <c r="U487" s="249"/>
      <c r="V487" s="249"/>
      <c r="W487" s="249"/>
      <c r="X487" s="249"/>
      <c r="Y487" s="249"/>
      <c r="Z487" s="249"/>
      <c r="AA487" s="249"/>
      <c r="AB487" s="249"/>
      <c r="AC487" s="249"/>
      <c r="AD487" s="250"/>
      <c r="AE487" s="4"/>
    </row>
    <row r="488" spans="1:60" ht="15" customHeight="1">
      <c r="A488" s="1"/>
      <c r="B488" s="199" t="str">
        <f>IF(AG484&gt;0,"Favor de ingresar toda la información requerida en la pregunta.","")</f>
        <v/>
      </c>
      <c r="C488" s="199"/>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row>
    <row r="489" spans="1:60" ht="15" customHeight="1">
      <c r="A489" s="1"/>
      <c r="B489" s="199" t="str">
        <f>IF(AND(AH484&lt;&gt;0,C487=""),"Alerta: Debido a que cuenta con registros NS, debe proporcionar una justificación en el area de comentarios al final de la pregunta.","")</f>
        <v/>
      </c>
      <c r="C489" s="199"/>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row>
    <row r="490" spans="1:60" ht="15" customHeight="1">
      <c r="A490" s="1"/>
      <c r="B490" s="199" t="str">
        <f>IF(OR(AL486&gt;=1,AN486&gt;=1,AP486&gt;=1,AL485&gt;=1),"Favor de revisar la sumatoria y consistencia de totales y/o subtotales por filas (numéricos y NS).","")</f>
        <v/>
      </c>
      <c r="C490" s="199"/>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row>
    <row r="491" spans="1:60" ht="15" customHeight="1">
      <c r="A491" s="1"/>
      <c r="B491" s="199"/>
      <c r="C491" s="199"/>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row>
    <row r="492" spans="1:60" ht="15" customHeight="1">
      <c r="A492" s="1"/>
      <c r="B492" s="199"/>
      <c r="C492" s="199"/>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row>
    <row r="493" spans="1:60" ht="15" customHeight="1">
      <c r="A493" s="1"/>
      <c r="B493" s="199"/>
      <c r="C493" s="199"/>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row>
    <row r="494" spans="1:60" ht="36" customHeight="1">
      <c r="A494" s="105" t="s">
        <v>559</v>
      </c>
      <c r="B494" s="338" t="s">
        <v>560</v>
      </c>
      <c r="C494" s="231"/>
      <c r="D494" s="231"/>
      <c r="E494" s="231"/>
      <c r="F494" s="231"/>
      <c r="G494" s="231"/>
      <c r="H494" s="231"/>
      <c r="I494" s="231"/>
      <c r="J494" s="231"/>
      <c r="K494" s="231"/>
      <c r="L494" s="231"/>
      <c r="M494" s="231"/>
      <c r="N494" s="231"/>
      <c r="O494" s="231"/>
      <c r="P494" s="231"/>
      <c r="Q494" s="231"/>
      <c r="R494" s="231"/>
      <c r="S494" s="231"/>
      <c r="T494" s="231"/>
      <c r="U494" s="231"/>
      <c r="V494" s="231"/>
      <c r="W494" s="231"/>
      <c r="X494" s="231"/>
      <c r="Y494" s="231"/>
      <c r="Z494" s="231"/>
      <c r="AA494" s="231"/>
      <c r="AB494" s="231"/>
      <c r="AC494" s="231"/>
      <c r="AD494" s="231"/>
      <c r="AE494" s="4"/>
    </row>
    <row r="495" spans="1:60" ht="24" customHeight="1">
      <c r="A495" s="105"/>
      <c r="B495" s="137"/>
      <c r="C495" s="319" t="s">
        <v>561</v>
      </c>
      <c r="D495" s="231"/>
      <c r="E495" s="231"/>
      <c r="F495" s="231"/>
      <c r="G495" s="231"/>
      <c r="H495" s="231"/>
      <c r="I495" s="231"/>
      <c r="J495" s="231"/>
      <c r="K495" s="231"/>
      <c r="L495" s="231"/>
      <c r="M495" s="231"/>
      <c r="N495" s="231"/>
      <c r="O495" s="231"/>
      <c r="P495" s="231"/>
      <c r="Q495" s="231"/>
      <c r="R495" s="231"/>
      <c r="S495" s="231"/>
      <c r="T495" s="231"/>
      <c r="U495" s="231"/>
      <c r="V495" s="231"/>
      <c r="W495" s="231"/>
      <c r="X495" s="231"/>
      <c r="Y495" s="231"/>
      <c r="Z495" s="231"/>
      <c r="AA495" s="231"/>
      <c r="AB495" s="231"/>
      <c r="AC495" s="231"/>
      <c r="AD495" s="231"/>
      <c r="AE495" s="4"/>
    </row>
    <row r="496" spans="1:60" ht="24" customHeight="1">
      <c r="A496" s="105"/>
      <c r="B496" s="137"/>
      <c r="C496" s="333" t="s">
        <v>562</v>
      </c>
      <c r="D496" s="231"/>
      <c r="E496" s="231"/>
      <c r="F496" s="231"/>
      <c r="G496" s="231"/>
      <c r="H496" s="231"/>
      <c r="I496" s="231"/>
      <c r="J496" s="231"/>
      <c r="K496" s="231"/>
      <c r="L496" s="231"/>
      <c r="M496" s="231"/>
      <c r="N496" s="231"/>
      <c r="O496" s="231"/>
      <c r="P496" s="231"/>
      <c r="Q496" s="231"/>
      <c r="R496" s="231"/>
      <c r="S496" s="231"/>
      <c r="T496" s="231"/>
      <c r="U496" s="231"/>
      <c r="V496" s="231"/>
      <c r="W496" s="231"/>
      <c r="X496" s="231"/>
      <c r="Y496" s="231"/>
      <c r="Z496" s="231"/>
      <c r="AA496" s="231"/>
      <c r="AB496" s="231"/>
      <c r="AC496" s="231"/>
      <c r="AD496" s="231"/>
      <c r="AE496" s="4"/>
    </row>
    <row r="497" spans="1:42" ht="36" customHeight="1">
      <c r="A497" s="105"/>
      <c r="B497" s="137"/>
      <c r="C497" s="333" t="s">
        <v>563</v>
      </c>
      <c r="D497" s="231"/>
      <c r="E497" s="231"/>
      <c r="F497" s="231"/>
      <c r="G497" s="231"/>
      <c r="H497" s="231"/>
      <c r="I497" s="231"/>
      <c r="J497" s="231"/>
      <c r="K497" s="231"/>
      <c r="L497" s="231"/>
      <c r="M497" s="231"/>
      <c r="N497" s="231"/>
      <c r="O497" s="231"/>
      <c r="P497" s="231"/>
      <c r="Q497" s="231"/>
      <c r="R497" s="231"/>
      <c r="S497" s="231"/>
      <c r="T497" s="231"/>
      <c r="U497" s="231"/>
      <c r="V497" s="231"/>
      <c r="W497" s="231"/>
      <c r="X497" s="231"/>
      <c r="Y497" s="231"/>
      <c r="Z497" s="231"/>
      <c r="AA497" s="231"/>
      <c r="AB497" s="231"/>
      <c r="AC497" s="231"/>
      <c r="AD497" s="231"/>
      <c r="AE497" s="4"/>
    </row>
    <row r="498" spans="1:42" ht="36" customHeight="1">
      <c r="A498" s="105"/>
      <c r="B498" s="137"/>
      <c r="C498" s="333" t="s">
        <v>564</v>
      </c>
      <c r="D498" s="231"/>
      <c r="E498" s="231"/>
      <c r="F498" s="231"/>
      <c r="G498" s="231"/>
      <c r="H498" s="231"/>
      <c r="I498" s="231"/>
      <c r="J498" s="231"/>
      <c r="K498" s="231"/>
      <c r="L498" s="231"/>
      <c r="M498" s="231"/>
      <c r="N498" s="231"/>
      <c r="O498" s="231"/>
      <c r="P498" s="231"/>
      <c r="Q498" s="231"/>
      <c r="R498" s="231"/>
      <c r="S498" s="231"/>
      <c r="T498" s="231"/>
      <c r="U498" s="231"/>
      <c r="V498" s="231"/>
      <c r="W498" s="231"/>
      <c r="X498" s="231"/>
      <c r="Y498" s="231"/>
      <c r="Z498" s="231"/>
      <c r="AA498" s="231"/>
      <c r="AB498" s="231"/>
      <c r="AC498" s="231"/>
      <c r="AD498" s="231"/>
      <c r="AE498" s="4"/>
    </row>
    <row r="499" spans="1:42" ht="24" customHeight="1">
      <c r="A499" s="107"/>
      <c r="B499" s="4"/>
      <c r="C499" s="333" t="s">
        <v>565</v>
      </c>
      <c r="D499" s="231"/>
      <c r="E499" s="231"/>
      <c r="F499" s="231"/>
      <c r="G499" s="231"/>
      <c r="H499" s="231"/>
      <c r="I499" s="231"/>
      <c r="J499" s="231"/>
      <c r="K499" s="231"/>
      <c r="L499" s="231"/>
      <c r="M499" s="231"/>
      <c r="N499" s="231"/>
      <c r="O499" s="231"/>
      <c r="P499" s="231"/>
      <c r="Q499" s="231"/>
      <c r="R499" s="231"/>
      <c r="S499" s="231"/>
      <c r="T499" s="231"/>
      <c r="U499" s="231"/>
      <c r="V499" s="231"/>
      <c r="W499" s="231"/>
      <c r="X499" s="231"/>
      <c r="Y499" s="231"/>
      <c r="Z499" s="231"/>
      <c r="AA499" s="231"/>
      <c r="AB499" s="231"/>
      <c r="AC499" s="231"/>
      <c r="AD499" s="231"/>
      <c r="AE499" s="4"/>
    </row>
    <row r="500" spans="1:42" ht="1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row>
    <row r="501" spans="1:42" ht="24" customHeight="1">
      <c r="A501" s="107"/>
      <c r="B501" s="4"/>
      <c r="C501" s="316" t="s">
        <v>566</v>
      </c>
      <c r="D501" s="262"/>
      <c r="E501" s="262"/>
      <c r="F501" s="262"/>
      <c r="G501" s="262"/>
      <c r="H501" s="262"/>
      <c r="I501" s="262"/>
      <c r="J501" s="262"/>
      <c r="K501" s="262"/>
      <c r="L501" s="263"/>
      <c r="M501" s="316" t="s">
        <v>567</v>
      </c>
      <c r="N501" s="262"/>
      <c r="O501" s="262"/>
      <c r="P501" s="262"/>
      <c r="Q501" s="262"/>
      <c r="R501" s="263"/>
      <c r="S501" s="316" t="s">
        <v>568</v>
      </c>
      <c r="T501" s="249"/>
      <c r="U501" s="249"/>
      <c r="V501" s="249"/>
      <c r="W501" s="249"/>
      <c r="X501" s="250"/>
      <c r="Y501" s="316" t="s">
        <v>569</v>
      </c>
      <c r="Z501" s="249"/>
      <c r="AA501" s="249"/>
      <c r="AB501" s="249"/>
      <c r="AC501" s="249"/>
      <c r="AD501" s="250"/>
      <c r="AE501" s="4"/>
    </row>
    <row r="502" spans="1:42" ht="48" customHeight="1">
      <c r="A502" s="107"/>
      <c r="B502" s="4"/>
      <c r="C502" s="266"/>
      <c r="D502" s="252"/>
      <c r="E502" s="252"/>
      <c r="F502" s="252"/>
      <c r="G502" s="252"/>
      <c r="H502" s="252"/>
      <c r="I502" s="252"/>
      <c r="J502" s="252"/>
      <c r="K502" s="252"/>
      <c r="L502" s="267"/>
      <c r="M502" s="266"/>
      <c r="N502" s="252"/>
      <c r="O502" s="252"/>
      <c r="P502" s="252"/>
      <c r="Q502" s="252"/>
      <c r="R502" s="267"/>
      <c r="S502" s="316" t="s">
        <v>444</v>
      </c>
      <c r="T502" s="250"/>
      <c r="U502" s="320" t="s">
        <v>445</v>
      </c>
      <c r="V502" s="250"/>
      <c r="W502" s="320" t="s">
        <v>446</v>
      </c>
      <c r="X502" s="250"/>
      <c r="Y502" s="316" t="s">
        <v>444</v>
      </c>
      <c r="Z502" s="250"/>
      <c r="AA502" s="320" t="s">
        <v>445</v>
      </c>
      <c r="AB502" s="250"/>
      <c r="AC502" s="320" t="s">
        <v>446</v>
      </c>
      <c r="AD502" s="250"/>
      <c r="AE502" s="4"/>
      <c r="AG502" t="s">
        <v>282</v>
      </c>
      <c r="AH502" t="s">
        <v>283</v>
      </c>
      <c r="AK502" t="s">
        <v>283</v>
      </c>
      <c r="AL502" t="s">
        <v>447</v>
      </c>
      <c r="AM502" t="s">
        <v>448</v>
      </c>
      <c r="AN502" t="s">
        <v>283</v>
      </c>
      <c r="AO502" t="s">
        <v>447</v>
      </c>
      <c r="AP502" t="s">
        <v>448</v>
      </c>
    </row>
    <row r="503" spans="1:42" ht="15" customHeight="1">
      <c r="A503" s="107"/>
      <c r="B503" s="4"/>
      <c r="C503" s="121" t="s">
        <v>209</v>
      </c>
      <c r="D503" s="318" t="s">
        <v>570</v>
      </c>
      <c r="E503" s="249"/>
      <c r="F503" s="249"/>
      <c r="G503" s="249"/>
      <c r="H503" s="249"/>
      <c r="I503" s="249"/>
      <c r="J503" s="249"/>
      <c r="K503" s="249"/>
      <c r="L503" s="250"/>
      <c r="M503" s="317"/>
      <c r="N503" s="249"/>
      <c r="O503" s="249"/>
      <c r="P503" s="249"/>
      <c r="Q503" s="249"/>
      <c r="R503" s="250"/>
      <c r="S503" s="261"/>
      <c r="T503" s="250"/>
      <c r="U503" s="261"/>
      <c r="V503" s="250"/>
      <c r="W503" s="261"/>
      <c r="X503" s="250"/>
      <c r="Y503" s="261"/>
      <c r="Z503" s="250"/>
      <c r="AA503" s="261"/>
      <c r="AB503" s="250"/>
      <c r="AC503" s="261"/>
      <c r="AD503" s="250"/>
      <c r="AE503" s="4"/>
      <c r="AG503">
        <f t="shared" ref="AG503:AG513" si="251">IF(AND(M503=1,COUNTA(S503:AD503)=6),0,IF(AND(M503="",COUNTA(S503:AD503)=0),0,IF(AND(M503&lt;&gt;1,COUNTA(S503:AD503)=0),0,1)))</f>
        <v>0</v>
      </c>
      <c r="AH503">
        <f t="shared" ref="AH503:AH513" si="252">IF(COUNTIF(S503:AD503,"NS"),1,0)</f>
        <v>0</v>
      </c>
      <c r="AK503">
        <f t="shared" ref="AK503:AK513" si="253">COUNTIF(U503:X503,"NS")</f>
        <v>0</v>
      </c>
      <c r="AL503">
        <f t="shared" ref="AL503:AL513" si="254">SUM(U503:X503)</f>
        <v>0</v>
      </c>
      <c r="AM503">
        <f t="shared" ref="AM503:AM513" si="255">IF(COUNTA(S503:X503)=0,0,IF(OR(AND(S503=0,AK503&gt;0),AND(S503="ns",AL503&gt;0),AND(S503="ns",AK503=0,AL503=0)),1,IF(OR(AND(S503&gt;0,AK503=2),AND(S503="ns",AK503=2),AND(S503="ns",AL503=0,AK503&gt;0),S503=AL503),0,1)))</f>
        <v>0</v>
      </c>
      <c r="AN503">
        <f t="shared" ref="AN503:AN513" si="256">COUNTIF(AA503:AD503,"NS")</f>
        <v>0</v>
      </c>
      <c r="AO503">
        <f t="shared" ref="AO503:AO513" si="257">SUM(AA503:AD503)</f>
        <v>0</v>
      </c>
      <c r="AP503">
        <f t="shared" ref="AP503:AP513" si="258">IF(COUNTA(Y503:AD503)=0,0,IF(OR(AND(Y503=0,AN503&gt;0),AND(Y503="ns",AO503&gt;0),AND(Y503="ns",AN503=0,AO503=0)),1,IF(OR(AND(Y503&gt;0,AN503=2),AND(Y503="ns",AN503=2),AND(Y503="ns",AO503=0,AN503&gt;0),Y503=AO503),0,1)))</f>
        <v>0</v>
      </c>
    </row>
    <row r="504" spans="1:42" ht="15" customHeight="1">
      <c r="A504" s="93"/>
      <c r="B504" s="4"/>
      <c r="C504" s="121" t="s">
        <v>210</v>
      </c>
      <c r="D504" s="318" t="s">
        <v>571</v>
      </c>
      <c r="E504" s="249"/>
      <c r="F504" s="249"/>
      <c r="G504" s="249"/>
      <c r="H504" s="249"/>
      <c r="I504" s="249"/>
      <c r="J504" s="249"/>
      <c r="K504" s="249"/>
      <c r="L504" s="250"/>
      <c r="M504" s="317"/>
      <c r="N504" s="249"/>
      <c r="O504" s="249"/>
      <c r="P504" s="249"/>
      <c r="Q504" s="249"/>
      <c r="R504" s="250"/>
      <c r="S504" s="261"/>
      <c r="T504" s="250"/>
      <c r="U504" s="261"/>
      <c r="V504" s="250"/>
      <c r="W504" s="261"/>
      <c r="X504" s="250"/>
      <c r="Y504" s="261"/>
      <c r="Z504" s="250"/>
      <c r="AA504" s="261"/>
      <c r="AB504" s="250"/>
      <c r="AC504" s="261"/>
      <c r="AD504" s="250"/>
      <c r="AE504" s="4"/>
      <c r="AG504">
        <f t="shared" si="251"/>
        <v>0</v>
      </c>
      <c r="AH504">
        <f t="shared" si="252"/>
        <v>0</v>
      </c>
      <c r="AK504">
        <f t="shared" si="253"/>
        <v>0</v>
      </c>
      <c r="AL504">
        <f t="shared" si="254"/>
        <v>0</v>
      </c>
      <c r="AM504">
        <f t="shared" si="255"/>
        <v>0</v>
      </c>
      <c r="AN504">
        <f t="shared" si="256"/>
        <v>0</v>
      </c>
      <c r="AO504">
        <f t="shared" si="257"/>
        <v>0</v>
      </c>
      <c r="AP504">
        <f t="shared" si="258"/>
        <v>0</v>
      </c>
    </row>
    <row r="505" spans="1:42" ht="15" customHeight="1">
      <c r="A505" s="93"/>
      <c r="B505" s="4"/>
      <c r="C505" s="121" t="s">
        <v>212</v>
      </c>
      <c r="D505" s="318" t="s">
        <v>572</v>
      </c>
      <c r="E505" s="249"/>
      <c r="F505" s="249"/>
      <c r="G505" s="249"/>
      <c r="H505" s="249"/>
      <c r="I505" s="249"/>
      <c r="J505" s="249"/>
      <c r="K505" s="249"/>
      <c r="L505" s="250"/>
      <c r="M505" s="317"/>
      <c r="N505" s="249"/>
      <c r="O505" s="249"/>
      <c r="P505" s="249"/>
      <c r="Q505" s="249"/>
      <c r="R505" s="250"/>
      <c r="S505" s="261"/>
      <c r="T505" s="250"/>
      <c r="U505" s="261"/>
      <c r="V505" s="250"/>
      <c r="W505" s="261"/>
      <c r="X505" s="250"/>
      <c r="Y505" s="261"/>
      <c r="Z505" s="250"/>
      <c r="AA505" s="261"/>
      <c r="AB505" s="250"/>
      <c r="AC505" s="261"/>
      <c r="AD505" s="250"/>
      <c r="AE505" s="4"/>
      <c r="AG505">
        <f t="shared" si="251"/>
        <v>0</v>
      </c>
      <c r="AH505">
        <f t="shared" si="252"/>
        <v>0</v>
      </c>
      <c r="AK505">
        <f t="shared" si="253"/>
        <v>0</v>
      </c>
      <c r="AL505">
        <f t="shared" si="254"/>
        <v>0</v>
      </c>
      <c r="AM505">
        <f t="shared" si="255"/>
        <v>0</v>
      </c>
      <c r="AN505">
        <f t="shared" si="256"/>
        <v>0</v>
      </c>
      <c r="AO505">
        <f t="shared" si="257"/>
        <v>0</v>
      </c>
      <c r="AP505">
        <f t="shared" si="258"/>
        <v>0</v>
      </c>
    </row>
    <row r="506" spans="1:42" ht="15" customHeight="1">
      <c r="A506" s="93"/>
      <c r="B506" s="4"/>
      <c r="C506" s="121" t="s">
        <v>214</v>
      </c>
      <c r="D506" s="318" t="s">
        <v>573</v>
      </c>
      <c r="E506" s="249"/>
      <c r="F506" s="249"/>
      <c r="G506" s="249"/>
      <c r="H506" s="249"/>
      <c r="I506" s="249"/>
      <c r="J506" s="249"/>
      <c r="K506" s="249"/>
      <c r="L506" s="250"/>
      <c r="M506" s="317"/>
      <c r="N506" s="249"/>
      <c r="O506" s="249"/>
      <c r="P506" s="249"/>
      <c r="Q506" s="249"/>
      <c r="R506" s="250"/>
      <c r="S506" s="261"/>
      <c r="T506" s="250"/>
      <c r="U506" s="261"/>
      <c r="V506" s="250"/>
      <c r="W506" s="261"/>
      <c r="X506" s="250"/>
      <c r="Y506" s="261"/>
      <c r="Z506" s="250"/>
      <c r="AA506" s="261"/>
      <c r="AB506" s="250"/>
      <c r="AC506" s="261"/>
      <c r="AD506" s="250"/>
      <c r="AE506" s="4"/>
      <c r="AG506">
        <f t="shared" si="251"/>
        <v>0</v>
      </c>
      <c r="AH506">
        <f t="shared" si="252"/>
        <v>0</v>
      </c>
      <c r="AK506">
        <f t="shared" si="253"/>
        <v>0</v>
      </c>
      <c r="AL506">
        <f t="shared" si="254"/>
        <v>0</v>
      </c>
      <c r="AM506">
        <f t="shared" si="255"/>
        <v>0</v>
      </c>
      <c r="AN506">
        <f t="shared" si="256"/>
        <v>0</v>
      </c>
      <c r="AO506">
        <f t="shared" si="257"/>
        <v>0</v>
      </c>
      <c r="AP506">
        <f t="shared" si="258"/>
        <v>0</v>
      </c>
    </row>
    <row r="507" spans="1:42" ht="15" customHeight="1">
      <c r="A507" s="93"/>
      <c r="B507" s="4"/>
      <c r="C507" s="121" t="s">
        <v>215</v>
      </c>
      <c r="D507" s="318" t="s">
        <v>574</v>
      </c>
      <c r="E507" s="249"/>
      <c r="F507" s="249"/>
      <c r="G507" s="249"/>
      <c r="H507" s="249"/>
      <c r="I507" s="249"/>
      <c r="J507" s="249"/>
      <c r="K507" s="249"/>
      <c r="L507" s="250"/>
      <c r="M507" s="317"/>
      <c r="N507" s="249"/>
      <c r="O507" s="249"/>
      <c r="P507" s="249"/>
      <c r="Q507" s="249"/>
      <c r="R507" s="250"/>
      <c r="S507" s="261"/>
      <c r="T507" s="250"/>
      <c r="U507" s="261"/>
      <c r="V507" s="250"/>
      <c r="W507" s="261"/>
      <c r="X507" s="250"/>
      <c r="Y507" s="261"/>
      <c r="Z507" s="250"/>
      <c r="AA507" s="261"/>
      <c r="AB507" s="250"/>
      <c r="AC507" s="261"/>
      <c r="AD507" s="250"/>
      <c r="AE507" s="4"/>
      <c r="AG507">
        <f t="shared" si="251"/>
        <v>0</v>
      </c>
      <c r="AH507">
        <f t="shared" si="252"/>
        <v>0</v>
      </c>
      <c r="AK507">
        <f t="shared" si="253"/>
        <v>0</v>
      </c>
      <c r="AL507">
        <f t="shared" si="254"/>
        <v>0</v>
      </c>
      <c r="AM507">
        <f t="shared" si="255"/>
        <v>0</v>
      </c>
      <c r="AN507">
        <f t="shared" si="256"/>
        <v>0</v>
      </c>
      <c r="AO507">
        <f t="shared" si="257"/>
        <v>0</v>
      </c>
      <c r="AP507">
        <f t="shared" si="258"/>
        <v>0</v>
      </c>
    </row>
    <row r="508" spans="1:42" ht="15" customHeight="1">
      <c r="A508" s="93"/>
      <c r="B508" s="4"/>
      <c r="C508" s="121" t="s">
        <v>217</v>
      </c>
      <c r="D508" s="318" t="s">
        <v>575</v>
      </c>
      <c r="E508" s="249"/>
      <c r="F508" s="249"/>
      <c r="G508" s="249"/>
      <c r="H508" s="249"/>
      <c r="I508" s="249"/>
      <c r="J508" s="249"/>
      <c r="K508" s="249"/>
      <c r="L508" s="250"/>
      <c r="M508" s="317"/>
      <c r="N508" s="249"/>
      <c r="O508" s="249"/>
      <c r="P508" s="249"/>
      <c r="Q508" s="249"/>
      <c r="R508" s="250"/>
      <c r="S508" s="261"/>
      <c r="T508" s="250"/>
      <c r="U508" s="261"/>
      <c r="V508" s="250"/>
      <c r="W508" s="261"/>
      <c r="X508" s="250"/>
      <c r="Y508" s="261"/>
      <c r="Z508" s="250"/>
      <c r="AA508" s="261"/>
      <c r="AB508" s="250"/>
      <c r="AC508" s="261"/>
      <c r="AD508" s="250"/>
      <c r="AE508" s="4"/>
      <c r="AG508">
        <f t="shared" si="251"/>
        <v>0</v>
      </c>
      <c r="AH508">
        <f t="shared" si="252"/>
        <v>0</v>
      </c>
      <c r="AK508">
        <f t="shared" si="253"/>
        <v>0</v>
      </c>
      <c r="AL508">
        <f t="shared" si="254"/>
        <v>0</v>
      </c>
      <c r="AM508">
        <f t="shared" si="255"/>
        <v>0</v>
      </c>
      <c r="AN508">
        <f t="shared" si="256"/>
        <v>0</v>
      </c>
      <c r="AO508">
        <f t="shared" si="257"/>
        <v>0</v>
      </c>
      <c r="AP508">
        <f t="shared" si="258"/>
        <v>0</v>
      </c>
    </row>
    <row r="509" spans="1:42" ht="15" customHeight="1">
      <c r="A509" s="93"/>
      <c r="B509" s="4"/>
      <c r="C509" s="121" t="s">
        <v>219</v>
      </c>
      <c r="D509" s="318" t="s">
        <v>576</v>
      </c>
      <c r="E509" s="249"/>
      <c r="F509" s="249"/>
      <c r="G509" s="249"/>
      <c r="H509" s="249"/>
      <c r="I509" s="249"/>
      <c r="J509" s="249"/>
      <c r="K509" s="249"/>
      <c r="L509" s="250"/>
      <c r="M509" s="317"/>
      <c r="N509" s="249"/>
      <c r="O509" s="249"/>
      <c r="P509" s="249"/>
      <c r="Q509" s="249"/>
      <c r="R509" s="250"/>
      <c r="S509" s="261"/>
      <c r="T509" s="250"/>
      <c r="U509" s="261"/>
      <c r="V509" s="250"/>
      <c r="W509" s="261"/>
      <c r="X509" s="250"/>
      <c r="Y509" s="261"/>
      <c r="Z509" s="250"/>
      <c r="AA509" s="261"/>
      <c r="AB509" s="250"/>
      <c r="AC509" s="261"/>
      <c r="AD509" s="250"/>
      <c r="AE509" s="4"/>
      <c r="AG509">
        <f t="shared" si="251"/>
        <v>0</v>
      </c>
      <c r="AH509">
        <f t="shared" si="252"/>
        <v>0</v>
      </c>
      <c r="AK509">
        <f t="shared" si="253"/>
        <v>0</v>
      </c>
      <c r="AL509">
        <f t="shared" si="254"/>
        <v>0</v>
      </c>
      <c r="AM509">
        <f t="shared" si="255"/>
        <v>0</v>
      </c>
      <c r="AN509">
        <f t="shared" si="256"/>
        <v>0</v>
      </c>
      <c r="AO509">
        <f t="shared" si="257"/>
        <v>0</v>
      </c>
      <c r="AP509">
        <f t="shared" si="258"/>
        <v>0</v>
      </c>
    </row>
    <row r="510" spans="1:42" ht="15" customHeight="1">
      <c r="A510" s="93"/>
      <c r="B510" s="4"/>
      <c r="C510" s="121" t="s">
        <v>221</v>
      </c>
      <c r="D510" s="318" t="s">
        <v>577</v>
      </c>
      <c r="E510" s="249"/>
      <c r="F510" s="249"/>
      <c r="G510" s="249"/>
      <c r="H510" s="249"/>
      <c r="I510" s="249"/>
      <c r="J510" s="249"/>
      <c r="K510" s="249"/>
      <c r="L510" s="250"/>
      <c r="M510" s="317"/>
      <c r="N510" s="249"/>
      <c r="O510" s="249"/>
      <c r="P510" s="249"/>
      <c r="Q510" s="249"/>
      <c r="R510" s="250"/>
      <c r="S510" s="261"/>
      <c r="T510" s="250"/>
      <c r="U510" s="261"/>
      <c r="V510" s="250"/>
      <c r="W510" s="261"/>
      <c r="X510" s="250"/>
      <c r="Y510" s="261"/>
      <c r="Z510" s="250"/>
      <c r="AA510" s="261"/>
      <c r="AB510" s="250"/>
      <c r="AC510" s="261"/>
      <c r="AD510" s="250"/>
      <c r="AE510" s="4"/>
      <c r="AG510">
        <f t="shared" si="251"/>
        <v>0</v>
      </c>
      <c r="AH510">
        <f t="shared" si="252"/>
        <v>0</v>
      </c>
      <c r="AK510">
        <f t="shared" si="253"/>
        <v>0</v>
      </c>
      <c r="AL510">
        <f t="shared" si="254"/>
        <v>0</v>
      </c>
      <c r="AM510">
        <f t="shared" si="255"/>
        <v>0</v>
      </c>
      <c r="AN510">
        <f t="shared" si="256"/>
        <v>0</v>
      </c>
      <c r="AO510">
        <f t="shared" si="257"/>
        <v>0</v>
      </c>
      <c r="AP510">
        <f t="shared" si="258"/>
        <v>0</v>
      </c>
    </row>
    <row r="511" spans="1:42" ht="15" customHeight="1">
      <c r="A511" s="93"/>
      <c r="B511" s="4"/>
      <c r="C511" s="121" t="s">
        <v>223</v>
      </c>
      <c r="D511" s="318" t="s">
        <v>578</v>
      </c>
      <c r="E511" s="249"/>
      <c r="F511" s="249"/>
      <c r="G511" s="249"/>
      <c r="H511" s="249"/>
      <c r="I511" s="249"/>
      <c r="J511" s="249"/>
      <c r="K511" s="249"/>
      <c r="L511" s="250"/>
      <c r="M511" s="317"/>
      <c r="N511" s="249"/>
      <c r="O511" s="249"/>
      <c r="P511" s="249"/>
      <c r="Q511" s="249"/>
      <c r="R511" s="250"/>
      <c r="S511" s="261"/>
      <c r="T511" s="250"/>
      <c r="U511" s="261"/>
      <c r="V511" s="250"/>
      <c r="W511" s="261"/>
      <c r="X511" s="250"/>
      <c r="Y511" s="261"/>
      <c r="Z511" s="250"/>
      <c r="AA511" s="261"/>
      <c r="AB511" s="250"/>
      <c r="AC511" s="261"/>
      <c r="AD511" s="250"/>
      <c r="AE511" s="4"/>
      <c r="AG511">
        <f t="shared" si="251"/>
        <v>0</v>
      </c>
      <c r="AH511">
        <f t="shared" si="252"/>
        <v>0</v>
      </c>
      <c r="AK511">
        <f t="shared" si="253"/>
        <v>0</v>
      </c>
      <c r="AL511">
        <f t="shared" si="254"/>
        <v>0</v>
      </c>
      <c r="AM511">
        <f t="shared" si="255"/>
        <v>0</v>
      </c>
      <c r="AN511">
        <f t="shared" si="256"/>
        <v>0</v>
      </c>
      <c r="AO511">
        <f t="shared" si="257"/>
        <v>0</v>
      </c>
      <c r="AP511">
        <f t="shared" si="258"/>
        <v>0</v>
      </c>
    </row>
    <row r="512" spans="1:42" ht="15" customHeight="1">
      <c r="A512" s="93"/>
      <c r="B512" s="4"/>
      <c r="C512" s="121" t="s">
        <v>225</v>
      </c>
      <c r="D512" s="318" t="s">
        <v>579</v>
      </c>
      <c r="E512" s="249"/>
      <c r="F512" s="249"/>
      <c r="G512" s="249"/>
      <c r="H512" s="249"/>
      <c r="I512" s="249"/>
      <c r="J512" s="249"/>
      <c r="K512" s="249"/>
      <c r="L512" s="250"/>
      <c r="M512" s="317"/>
      <c r="N512" s="249"/>
      <c r="O512" s="249"/>
      <c r="P512" s="249"/>
      <c r="Q512" s="249"/>
      <c r="R512" s="250"/>
      <c r="S512" s="261"/>
      <c r="T512" s="250"/>
      <c r="U512" s="261"/>
      <c r="V512" s="250"/>
      <c r="W512" s="261"/>
      <c r="X512" s="250"/>
      <c r="Y512" s="261"/>
      <c r="Z512" s="250"/>
      <c r="AA512" s="261"/>
      <c r="AB512" s="250"/>
      <c r="AC512" s="261"/>
      <c r="AD512" s="250"/>
      <c r="AE512" s="4"/>
      <c r="AG512">
        <f t="shared" si="251"/>
        <v>0</v>
      </c>
      <c r="AH512">
        <f t="shared" si="252"/>
        <v>0</v>
      </c>
      <c r="AK512">
        <f t="shared" si="253"/>
        <v>0</v>
      </c>
      <c r="AL512">
        <f t="shared" si="254"/>
        <v>0</v>
      </c>
      <c r="AM512">
        <f t="shared" si="255"/>
        <v>0</v>
      </c>
      <c r="AN512">
        <f t="shared" si="256"/>
        <v>0</v>
      </c>
      <c r="AO512">
        <f t="shared" si="257"/>
        <v>0</v>
      </c>
      <c r="AP512">
        <f t="shared" si="258"/>
        <v>0</v>
      </c>
    </row>
    <row r="513" spans="1:42" ht="15" customHeight="1">
      <c r="A513" s="93"/>
      <c r="B513" s="4"/>
      <c r="C513" s="121" t="s">
        <v>227</v>
      </c>
      <c r="D513" s="321" t="s">
        <v>580</v>
      </c>
      <c r="E513" s="249"/>
      <c r="F513" s="249"/>
      <c r="G513" s="249"/>
      <c r="H513" s="249"/>
      <c r="I513" s="249"/>
      <c r="J513" s="249"/>
      <c r="K513" s="249"/>
      <c r="L513" s="250"/>
      <c r="M513" s="317"/>
      <c r="N513" s="249"/>
      <c r="O513" s="249"/>
      <c r="P513" s="249"/>
      <c r="Q513" s="249"/>
      <c r="R513" s="250"/>
      <c r="S513" s="261"/>
      <c r="T513" s="250"/>
      <c r="U513" s="261"/>
      <c r="V513" s="250"/>
      <c r="W513" s="261"/>
      <c r="X513" s="250"/>
      <c r="Y513" s="261"/>
      <c r="Z513" s="250"/>
      <c r="AA513" s="261"/>
      <c r="AB513" s="250"/>
      <c r="AC513" s="261"/>
      <c r="AD513" s="250"/>
      <c r="AE513" s="4"/>
      <c r="AG513">
        <f t="shared" si="251"/>
        <v>0</v>
      </c>
      <c r="AH513">
        <f t="shared" si="252"/>
        <v>0</v>
      </c>
      <c r="AK513">
        <f t="shared" si="253"/>
        <v>0</v>
      </c>
      <c r="AL513">
        <f t="shared" si="254"/>
        <v>0</v>
      </c>
      <c r="AM513">
        <f t="shared" si="255"/>
        <v>0</v>
      </c>
      <c r="AN513">
        <f t="shared" si="256"/>
        <v>0</v>
      </c>
      <c r="AO513">
        <f t="shared" si="257"/>
        <v>0</v>
      </c>
      <c r="AP513">
        <f t="shared" si="258"/>
        <v>0</v>
      </c>
    </row>
    <row r="514" spans="1:42" ht="1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G514">
        <f>SUM(AG503:AG513)</f>
        <v>0</v>
      </c>
      <c r="AH514" s="198">
        <f>SUM(AH503:AH513)</f>
        <v>0</v>
      </c>
      <c r="AK514">
        <f>SUM(AK503:AK513)</f>
        <v>0</v>
      </c>
      <c r="AM514">
        <f>SUM(AM503:AM513)</f>
        <v>0</v>
      </c>
      <c r="AN514">
        <f>SUM(AN503:AN513)</f>
        <v>0</v>
      </c>
      <c r="AP514">
        <f>SUM(AP503:AP513)</f>
        <v>0</v>
      </c>
    </row>
    <row r="515" spans="1:42" ht="45" customHeight="1">
      <c r="A515" s="93"/>
      <c r="B515" s="4"/>
      <c r="C515" s="366" t="s">
        <v>581</v>
      </c>
      <c r="D515" s="231"/>
      <c r="E515" s="231"/>
      <c r="F515" s="317"/>
      <c r="G515" s="249"/>
      <c r="H515" s="249"/>
      <c r="I515" s="249"/>
      <c r="J515" s="249"/>
      <c r="K515" s="249"/>
      <c r="L515" s="249"/>
      <c r="M515" s="249"/>
      <c r="N515" s="249"/>
      <c r="O515" s="249"/>
      <c r="P515" s="249"/>
      <c r="Q515" s="249"/>
      <c r="R515" s="249"/>
      <c r="S515" s="249"/>
      <c r="T515" s="249"/>
      <c r="U515" s="249"/>
      <c r="V515" s="249"/>
      <c r="W515" s="249"/>
      <c r="X515" s="249"/>
      <c r="Y515" s="249"/>
      <c r="Z515" s="249"/>
      <c r="AA515" s="249"/>
      <c r="AB515" s="249"/>
      <c r="AC515" s="249"/>
      <c r="AD515" s="250"/>
      <c r="AE515" s="4"/>
    </row>
    <row r="516" spans="1:42" ht="15" customHeight="1">
      <c r="A516" s="1"/>
      <c r="B516" s="199" t="str">
        <f>IF(AND(M513=1,F515=""),"Alerta: Debido a que seleccionó el código 1 en el numeral 11, favor de emitir un comentario en el recuadro correspondiente.","")</f>
        <v/>
      </c>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row>
    <row r="517" spans="1:42" ht="24" customHeight="1">
      <c r="A517" s="107"/>
      <c r="B517" s="4"/>
      <c r="C517" s="333" t="s">
        <v>310</v>
      </c>
      <c r="D517" s="231"/>
      <c r="E517" s="231"/>
      <c r="F517" s="231"/>
      <c r="G517" s="231"/>
      <c r="H517" s="231"/>
      <c r="I517" s="231"/>
      <c r="J517" s="231"/>
      <c r="K517" s="231"/>
      <c r="L517" s="231"/>
      <c r="M517" s="231"/>
      <c r="N517" s="231"/>
      <c r="O517" s="231"/>
      <c r="P517" s="231"/>
      <c r="Q517" s="231"/>
      <c r="R517" s="231"/>
      <c r="S517" s="231"/>
      <c r="T517" s="231"/>
      <c r="U517" s="231"/>
      <c r="V517" s="231"/>
      <c r="W517" s="231"/>
      <c r="X517" s="231"/>
      <c r="Y517" s="231"/>
      <c r="Z517" s="231"/>
      <c r="AA517" s="231"/>
      <c r="AB517" s="231"/>
      <c r="AC517" s="231"/>
      <c r="AD517" s="231"/>
      <c r="AE517" s="4"/>
    </row>
    <row r="518" spans="1:42" ht="60" customHeight="1">
      <c r="A518" s="107"/>
      <c r="B518" s="4"/>
      <c r="C518" s="323"/>
      <c r="D518" s="249"/>
      <c r="E518" s="249"/>
      <c r="F518" s="249"/>
      <c r="G518" s="249"/>
      <c r="H518" s="249"/>
      <c r="I518" s="249"/>
      <c r="J518" s="249"/>
      <c r="K518" s="249"/>
      <c r="L518" s="249"/>
      <c r="M518" s="249"/>
      <c r="N518" s="249"/>
      <c r="O518" s="249"/>
      <c r="P518" s="249"/>
      <c r="Q518" s="249"/>
      <c r="R518" s="249"/>
      <c r="S518" s="249"/>
      <c r="T518" s="249"/>
      <c r="U518" s="249"/>
      <c r="V518" s="249"/>
      <c r="W518" s="249"/>
      <c r="X518" s="249"/>
      <c r="Y518" s="249"/>
      <c r="Z518" s="249"/>
      <c r="AA518" s="249"/>
      <c r="AB518" s="249"/>
      <c r="AC518" s="249"/>
      <c r="AD518" s="250"/>
      <c r="AE518" s="4"/>
    </row>
    <row r="519" spans="1:42" ht="15" customHeight="1">
      <c r="A519" s="1"/>
      <c r="B519" s="199" t="str">
        <f>IF(AG514&gt;0,"Favor de ingresar toda la información requerida en la pregunta y/o verifique que no tenga información en celdas sombreadas.","")</f>
        <v/>
      </c>
      <c r="C519" s="199"/>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row>
    <row r="520" spans="1:42" ht="15" customHeight="1">
      <c r="A520" s="1"/>
      <c r="B520" s="199" t="str">
        <f>IF(AND(AH514&lt;&gt;0,C518=""),"Alerta: Debido a que cuenta con registros NS, debe proporcionar una justificación en el area de comentarios al final de la pregunta.","")</f>
        <v/>
      </c>
      <c r="C520" s="199"/>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row>
    <row r="521" spans="1:42" ht="15" customHeight="1">
      <c r="A521" s="1"/>
      <c r="B521" s="199" t="str">
        <f>IF(OR(AM514&gt;=1,AP514&gt;=1),"Favor de revisar la sumatoria y consistencia de totales y/o subtotales por filas (numéricos y NS).","")</f>
        <v/>
      </c>
      <c r="C521" s="199"/>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row>
    <row r="522" spans="1:42" ht="15" customHeight="1">
      <c r="A522" s="1"/>
      <c r="B522" s="199"/>
      <c r="C522" s="199"/>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row>
    <row r="523" spans="1:42" ht="15" customHeight="1">
      <c r="A523" s="1"/>
      <c r="B523" s="199"/>
      <c r="C523" s="199"/>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row>
    <row r="524" spans="1:42" ht="15" customHeight="1">
      <c r="A524" s="1"/>
      <c r="B524" s="199"/>
      <c r="C524" s="199"/>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row>
    <row r="525" spans="1:42" ht="24" customHeight="1">
      <c r="A525" s="105" t="s">
        <v>582</v>
      </c>
      <c r="B525" s="326" t="s">
        <v>583</v>
      </c>
      <c r="C525" s="231"/>
      <c r="D525" s="231"/>
      <c r="E525" s="231"/>
      <c r="F525" s="231"/>
      <c r="G525" s="231"/>
      <c r="H525" s="231"/>
      <c r="I525" s="231"/>
      <c r="J525" s="231"/>
      <c r="K525" s="231"/>
      <c r="L525" s="231"/>
      <c r="M525" s="231"/>
      <c r="N525" s="231"/>
      <c r="O525" s="231"/>
      <c r="P525" s="231"/>
      <c r="Q525" s="231"/>
      <c r="R525" s="231"/>
      <c r="S525" s="231"/>
      <c r="T525" s="231"/>
      <c r="U525" s="231"/>
      <c r="V525" s="231"/>
      <c r="W525" s="231"/>
      <c r="X525" s="231"/>
      <c r="Y525" s="231"/>
      <c r="Z525" s="231"/>
      <c r="AA525" s="231"/>
      <c r="AB525" s="231"/>
      <c r="AC525" s="231"/>
      <c r="AD525" s="231"/>
      <c r="AE525" s="4"/>
    </row>
    <row r="526" spans="1:42" ht="24" customHeight="1">
      <c r="A526" s="48"/>
      <c r="B526" s="120"/>
      <c r="C526" s="333" t="s">
        <v>584</v>
      </c>
      <c r="D526" s="231"/>
      <c r="E526" s="231"/>
      <c r="F526" s="231"/>
      <c r="G526" s="231"/>
      <c r="H526" s="231"/>
      <c r="I526" s="231"/>
      <c r="J526" s="231"/>
      <c r="K526" s="231"/>
      <c r="L526" s="231"/>
      <c r="M526" s="231"/>
      <c r="N526" s="231"/>
      <c r="O526" s="231"/>
      <c r="P526" s="231"/>
      <c r="Q526" s="231"/>
      <c r="R526" s="231"/>
      <c r="S526" s="231"/>
      <c r="T526" s="231"/>
      <c r="U526" s="231"/>
      <c r="V526" s="231"/>
      <c r="W526" s="231"/>
      <c r="X526" s="231"/>
      <c r="Y526" s="231"/>
      <c r="Z526" s="231"/>
      <c r="AA526" s="231"/>
      <c r="AB526" s="231"/>
      <c r="AC526" s="231"/>
      <c r="AD526" s="231"/>
      <c r="AE526" s="73"/>
    </row>
    <row r="527" spans="1:42" ht="48" customHeight="1">
      <c r="A527" s="107"/>
      <c r="B527" s="4"/>
      <c r="C527" s="333" t="s">
        <v>585</v>
      </c>
      <c r="D527" s="231"/>
      <c r="E527" s="231"/>
      <c r="F527" s="231"/>
      <c r="G527" s="231"/>
      <c r="H527" s="231"/>
      <c r="I527" s="231"/>
      <c r="J527" s="231"/>
      <c r="K527" s="231"/>
      <c r="L527" s="231"/>
      <c r="M527" s="231"/>
      <c r="N527" s="231"/>
      <c r="O527" s="231"/>
      <c r="P527" s="231"/>
      <c r="Q527" s="231"/>
      <c r="R527" s="231"/>
      <c r="S527" s="231"/>
      <c r="T527" s="231"/>
      <c r="U527" s="231"/>
      <c r="V527" s="231"/>
      <c r="W527" s="231"/>
      <c r="X527" s="231"/>
      <c r="Y527" s="231"/>
      <c r="Z527" s="231"/>
      <c r="AA527" s="231"/>
      <c r="AB527" s="231"/>
      <c r="AC527" s="231"/>
      <c r="AD527" s="231"/>
      <c r="AE527" s="4"/>
    </row>
    <row r="528" spans="1:42" ht="36" customHeight="1">
      <c r="A528" s="107"/>
      <c r="B528" s="4"/>
      <c r="C528" s="319" t="s">
        <v>586</v>
      </c>
      <c r="D528" s="231"/>
      <c r="E528" s="231"/>
      <c r="F528" s="231"/>
      <c r="G528" s="231"/>
      <c r="H528" s="231"/>
      <c r="I528" s="231"/>
      <c r="J528" s="231"/>
      <c r="K528" s="231"/>
      <c r="L528" s="231"/>
      <c r="M528" s="231"/>
      <c r="N528" s="231"/>
      <c r="O528" s="231"/>
      <c r="P528" s="231"/>
      <c r="Q528" s="231"/>
      <c r="R528" s="231"/>
      <c r="S528" s="231"/>
      <c r="T528" s="231"/>
      <c r="U528" s="231"/>
      <c r="V528" s="231"/>
      <c r="W528" s="231"/>
      <c r="X528" s="231"/>
      <c r="Y528" s="231"/>
      <c r="Z528" s="231"/>
      <c r="AA528" s="231"/>
      <c r="AB528" s="231"/>
      <c r="AC528" s="231"/>
      <c r="AD528" s="231"/>
      <c r="AE528" s="4"/>
    </row>
    <row r="529" spans="1:42" ht="48" customHeight="1">
      <c r="A529" s="107"/>
      <c r="B529" s="4"/>
      <c r="C529" s="333" t="s">
        <v>587</v>
      </c>
      <c r="D529" s="231"/>
      <c r="E529" s="231"/>
      <c r="F529" s="231"/>
      <c r="G529" s="231"/>
      <c r="H529" s="231"/>
      <c r="I529" s="231"/>
      <c r="J529" s="231"/>
      <c r="K529" s="231"/>
      <c r="L529" s="231"/>
      <c r="M529" s="231"/>
      <c r="N529" s="231"/>
      <c r="O529" s="231"/>
      <c r="P529" s="231"/>
      <c r="Q529" s="231"/>
      <c r="R529" s="231"/>
      <c r="S529" s="231"/>
      <c r="T529" s="231"/>
      <c r="U529" s="231"/>
      <c r="V529" s="231"/>
      <c r="W529" s="231"/>
      <c r="X529" s="231"/>
      <c r="Y529" s="231"/>
      <c r="Z529" s="231"/>
      <c r="AA529" s="231"/>
      <c r="AB529" s="231"/>
      <c r="AC529" s="231"/>
      <c r="AD529" s="231"/>
      <c r="AE529" s="4"/>
    </row>
    <row r="530" spans="1:42" ht="36" customHeight="1">
      <c r="A530" s="107"/>
      <c r="B530" s="4"/>
      <c r="C530" s="319" t="s">
        <v>588</v>
      </c>
      <c r="D530" s="231"/>
      <c r="E530" s="231"/>
      <c r="F530" s="231"/>
      <c r="G530" s="231"/>
      <c r="H530" s="231"/>
      <c r="I530" s="231"/>
      <c r="J530" s="231"/>
      <c r="K530" s="231"/>
      <c r="L530" s="231"/>
      <c r="M530" s="231"/>
      <c r="N530" s="231"/>
      <c r="O530" s="231"/>
      <c r="P530" s="231"/>
      <c r="Q530" s="231"/>
      <c r="R530" s="231"/>
      <c r="S530" s="231"/>
      <c r="T530" s="231"/>
      <c r="U530" s="231"/>
      <c r="V530" s="231"/>
      <c r="W530" s="231"/>
      <c r="X530" s="231"/>
      <c r="Y530" s="231"/>
      <c r="Z530" s="231"/>
      <c r="AA530" s="231"/>
      <c r="AB530" s="231"/>
      <c r="AC530" s="231"/>
      <c r="AD530" s="231"/>
      <c r="AE530" s="4"/>
    </row>
    <row r="531" spans="1:42" ht="24" customHeight="1">
      <c r="A531" s="107"/>
      <c r="B531" s="4"/>
      <c r="C531" s="319" t="s">
        <v>589</v>
      </c>
      <c r="D531" s="231"/>
      <c r="E531" s="231"/>
      <c r="F531" s="231"/>
      <c r="G531" s="231"/>
      <c r="H531" s="231"/>
      <c r="I531" s="231"/>
      <c r="J531" s="231"/>
      <c r="K531" s="231"/>
      <c r="L531" s="231"/>
      <c r="M531" s="231"/>
      <c r="N531" s="231"/>
      <c r="O531" s="231"/>
      <c r="P531" s="231"/>
      <c r="Q531" s="231"/>
      <c r="R531" s="231"/>
      <c r="S531" s="231"/>
      <c r="T531" s="231"/>
      <c r="U531" s="231"/>
      <c r="V531" s="231"/>
      <c r="W531" s="231"/>
      <c r="X531" s="231"/>
      <c r="Y531" s="231"/>
      <c r="Z531" s="231"/>
      <c r="AA531" s="231"/>
      <c r="AB531" s="231"/>
      <c r="AC531" s="231"/>
      <c r="AD531" s="231"/>
      <c r="AE531" s="4"/>
    </row>
    <row r="532" spans="1:42" ht="1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row>
    <row r="533" spans="1:42" ht="24" customHeight="1">
      <c r="A533" s="107"/>
      <c r="B533" s="4"/>
      <c r="C533" s="316" t="s">
        <v>590</v>
      </c>
      <c r="D533" s="262"/>
      <c r="E533" s="262"/>
      <c r="F533" s="262"/>
      <c r="G533" s="262"/>
      <c r="H533" s="262"/>
      <c r="I533" s="262"/>
      <c r="J533" s="262"/>
      <c r="K533" s="262"/>
      <c r="L533" s="262"/>
      <c r="M533" s="262"/>
      <c r="N533" s="262"/>
      <c r="O533" s="262"/>
      <c r="P533" s="262"/>
      <c r="Q533" s="262"/>
      <c r="R533" s="263"/>
      <c r="S533" s="316" t="s">
        <v>568</v>
      </c>
      <c r="T533" s="249"/>
      <c r="U533" s="249"/>
      <c r="V533" s="249"/>
      <c r="W533" s="249"/>
      <c r="X533" s="250"/>
      <c r="Y533" s="316" t="s">
        <v>569</v>
      </c>
      <c r="Z533" s="249"/>
      <c r="AA533" s="249"/>
      <c r="AB533" s="249"/>
      <c r="AC533" s="249"/>
      <c r="AD533" s="250"/>
      <c r="AE533" s="4"/>
      <c r="AG533">
        <f>COUNTBLANK(S535:AD544)</f>
        <v>120</v>
      </c>
    </row>
    <row r="534" spans="1:42" ht="48" customHeight="1">
      <c r="A534" s="107"/>
      <c r="B534" s="4"/>
      <c r="C534" s="266"/>
      <c r="D534" s="252"/>
      <c r="E534" s="252"/>
      <c r="F534" s="252"/>
      <c r="G534" s="252"/>
      <c r="H534" s="252"/>
      <c r="I534" s="252"/>
      <c r="J534" s="252"/>
      <c r="K534" s="252"/>
      <c r="L534" s="252"/>
      <c r="M534" s="252"/>
      <c r="N534" s="252"/>
      <c r="O534" s="252"/>
      <c r="P534" s="252"/>
      <c r="Q534" s="252"/>
      <c r="R534" s="267"/>
      <c r="S534" s="316" t="s">
        <v>444</v>
      </c>
      <c r="T534" s="250"/>
      <c r="U534" s="320" t="s">
        <v>445</v>
      </c>
      <c r="V534" s="250"/>
      <c r="W534" s="320" t="s">
        <v>446</v>
      </c>
      <c r="X534" s="250"/>
      <c r="Y534" s="316" t="s">
        <v>444</v>
      </c>
      <c r="Z534" s="250"/>
      <c r="AA534" s="320" t="s">
        <v>445</v>
      </c>
      <c r="AB534" s="250"/>
      <c r="AC534" s="320" t="s">
        <v>446</v>
      </c>
      <c r="AD534" s="250"/>
      <c r="AE534" s="4"/>
      <c r="AG534" t="s">
        <v>282</v>
      </c>
      <c r="AH534" t="s">
        <v>283</v>
      </c>
      <c r="AK534" t="s">
        <v>283</v>
      </c>
      <c r="AL534" t="s">
        <v>447</v>
      </c>
      <c r="AM534" t="s">
        <v>448</v>
      </c>
      <c r="AN534" t="s">
        <v>283</v>
      </c>
      <c r="AO534" t="s">
        <v>447</v>
      </c>
      <c r="AP534" t="s">
        <v>448</v>
      </c>
    </row>
    <row r="535" spans="1:42" ht="15" customHeight="1">
      <c r="A535" s="107"/>
      <c r="B535" s="4"/>
      <c r="C535" s="381" t="s">
        <v>591</v>
      </c>
      <c r="D535" s="263"/>
      <c r="E535" s="139" t="s">
        <v>592</v>
      </c>
      <c r="F535" s="318" t="s">
        <v>593</v>
      </c>
      <c r="G535" s="249"/>
      <c r="H535" s="249"/>
      <c r="I535" s="249"/>
      <c r="J535" s="249"/>
      <c r="K535" s="249"/>
      <c r="L535" s="249"/>
      <c r="M535" s="249"/>
      <c r="N535" s="249"/>
      <c r="O535" s="249"/>
      <c r="P535" s="249"/>
      <c r="Q535" s="249"/>
      <c r="R535" s="250"/>
      <c r="S535" s="317"/>
      <c r="T535" s="250"/>
      <c r="U535" s="317"/>
      <c r="V535" s="250"/>
      <c r="W535" s="317"/>
      <c r="X535" s="250"/>
      <c r="Y535" s="317"/>
      <c r="Z535" s="250"/>
      <c r="AA535" s="317"/>
      <c r="AB535" s="250"/>
      <c r="AC535" s="317"/>
      <c r="AD535" s="250"/>
      <c r="AE535" s="4"/>
      <c r="AG535">
        <f t="shared" ref="AG535:AG544" si="259">IF(AND(COUNTBLANK(S535:AD535)&lt;&gt;6,COUNTBLANK(S535:AD535)&lt;&gt;12),1,0)</f>
        <v>0</v>
      </c>
      <c r="AH535">
        <f t="shared" ref="AH535:AH544" si="260">IF(COUNTIF(S535:AD535,"NS"),1,0)</f>
        <v>0</v>
      </c>
      <c r="AK535">
        <f t="shared" ref="AK535:AK544" si="261">COUNTIF(U535:X535,"NS")</f>
        <v>0</v>
      </c>
      <c r="AL535">
        <f t="shared" ref="AL535:AL544" si="262">SUM(U535:X535)</f>
        <v>0</v>
      </c>
      <c r="AM535">
        <f t="shared" ref="AM535:AM544" si="263">IF(COUNTA(S535:X535)=0,0,IF(OR(AND(S535=0,AK535&gt;0),AND(S535="ns",AL535&gt;0),AND(S535="ns",AK535=0,AL535=0)),1,IF(OR(AND(S535&gt;0,AK535=2),AND(S535="ns",AK535=2),AND(S535="ns",AL535=0,AK535&gt;0),S535=AL535),0,1)))</f>
        <v>0</v>
      </c>
      <c r="AN535">
        <f t="shared" ref="AN535:AN544" si="264">COUNTIF(AA535:AD535,"NS")</f>
        <v>0</v>
      </c>
      <c r="AO535">
        <f t="shared" ref="AO535:AO544" si="265">SUM(AA535:AD535)</f>
        <v>0</v>
      </c>
      <c r="AP535">
        <f t="shared" ref="AP535:AP544" si="266">IF(COUNTA(Y535:AD535)=0,0,IF(OR(AND(Y535=0,AN535&gt;0),AND(Y535="ns",AO535&gt;0),AND(Y535="ns",AN535=0,AO535=0)),1,IF(OR(AND(Y535&gt;0,AN535=2),AND(Y535="ns",AN535=2),AND(Y535="ns",AO535=0,AN535&gt;0),Y535=AO535),0,1)))</f>
        <v>0</v>
      </c>
    </row>
    <row r="536" spans="1:42" ht="24" customHeight="1">
      <c r="A536" s="107"/>
      <c r="B536" s="4"/>
      <c r="C536" s="264"/>
      <c r="D536" s="265"/>
      <c r="E536" s="121" t="s">
        <v>594</v>
      </c>
      <c r="F536" s="318" t="s">
        <v>595</v>
      </c>
      <c r="G536" s="249"/>
      <c r="H536" s="249"/>
      <c r="I536" s="249"/>
      <c r="J536" s="249"/>
      <c r="K536" s="249"/>
      <c r="L536" s="249"/>
      <c r="M536" s="249"/>
      <c r="N536" s="249"/>
      <c r="O536" s="249"/>
      <c r="P536" s="249"/>
      <c r="Q536" s="249"/>
      <c r="R536" s="250"/>
      <c r="S536" s="317"/>
      <c r="T536" s="250"/>
      <c r="U536" s="317"/>
      <c r="V536" s="250"/>
      <c r="W536" s="317"/>
      <c r="X536" s="250"/>
      <c r="Y536" s="317"/>
      <c r="Z536" s="250"/>
      <c r="AA536" s="317"/>
      <c r="AB536" s="250"/>
      <c r="AC536" s="317"/>
      <c r="AD536" s="250"/>
      <c r="AE536" s="4"/>
      <c r="AG536">
        <f t="shared" si="259"/>
        <v>0</v>
      </c>
      <c r="AH536">
        <f t="shared" si="260"/>
        <v>0</v>
      </c>
      <c r="AK536">
        <f t="shared" si="261"/>
        <v>0</v>
      </c>
      <c r="AL536">
        <f t="shared" si="262"/>
        <v>0</v>
      </c>
      <c r="AM536">
        <f t="shared" si="263"/>
        <v>0</v>
      </c>
      <c r="AN536">
        <f t="shared" si="264"/>
        <v>0</v>
      </c>
      <c r="AO536">
        <f t="shared" si="265"/>
        <v>0</v>
      </c>
      <c r="AP536">
        <f t="shared" si="266"/>
        <v>0</v>
      </c>
    </row>
    <row r="537" spans="1:42" ht="15" customHeight="1">
      <c r="A537" s="107"/>
      <c r="B537" s="4"/>
      <c r="C537" s="264"/>
      <c r="D537" s="265"/>
      <c r="E537" s="121" t="s">
        <v>596</v>
      </c>
      <c r="F537" s="318" t="s">
        <v>597</v>
      </c>
      <c r="G537" s="249"/>
      <c r="H537" s="249"/>
      <c r="I537" s="249"/>
      <c r="J537" s="249"/>
      <c r="K537" s="249"/>
      <c r="L537" s="249"/>
      <c r="M537" s="249"/>
      <c r="N537" s="249"/>
      <c r="O537" s="249"/>
      <c r="P537" s="249"/>
      <c r="Q537" s="249"/>
      <c r="R537" s="250"/>
      <c r="S537" s="317"/>
      <c r="T537" s="250"/>
      <c r="U537" s="317"/>
      <c r="V537" s="250"/>
      <c r="W537" s="317"/>
      <c r="X537" s="250"/>
      <c r="Y537" s="317"/>
      <c r="Z537" s="250"/>
      <c r="AA537" s="317"/>
      <c r="AB537" s="250"/>
      <c r="AC537" s="317"/>
      <c r="AD537" s="250"/>
      <c r="AE537" s="4"/>
      <c r="AG537">
        <f t="shared" si="259"/>
        <v>0</v>
      </c>
      <c r="AH537">
        <f t="shared" si="260"/>
        <v>0</v>
      </c>
      <c r="AK537">
        <f t="shared" si="261"/>
        <v>0</v>
      </c>
      <c r="AL537">
        <f t="shared" si="262"/>
        <v>0</v>
      </c>
      <c r="AM537">
        <f t="shared" si="263"/>
        <v>0</v>
      </c>
      <c r="AN537">
        <f t="shared" si="264"/>
        <v>0</v>
      </c>
      <c r="AO537">
        <f t="shared" si="265"/>
        <v>0</v>
      </c>
      <c r="AP537">
        <f t="shared" si="266"/>
        <v>0</v>
      </c>
    </row>
    <row r="538" spans="1:42" ht="24" customHeight="1">
      <c r="A538" s="107"/>
      <c r="B538" s="4"/>
      <c r="C538" s="264"/>
      <c r="D538" s="265"/>
      <c r="E538" s="121" t="s">
        <v>598</v>
      </c>
      <c r="F538" s="318" t="s">
        <v>599</v>
      </c>
      <c r="G538" s="249"/>
      <c r="H538" s="249"/>
      <c r="I538" s="249"/>
      <c r="J538" s="249"/>
      <c r="K538" s="249"/>
      <c r="L538" s="249"/>
      <c r="M538" s="249"/>
      <c r="N538" s="249"/>
      <c r="O538" s="249"/>
      <c r="P538" s="249"/>
      <c r="Q538" s="249"/>
      <c r="R538" s="250"/>
      <c r="S538" s="317"/>
      <c r="T538" s="250"/>
      <c r="U538" s="317"/>
      <c r="V538" s="250"/>
      <c r="W538" s="317"/>
      <c r="X538" s="250"/>
      <c r="Y538" s="317"/>
      <c r="Z538" s="250"/>
      <c r="AA538" s="317"/>
      <c r="AB538" s="250"/>
      <c r="AC538" s="317"/>
      <c r="AD538" s="250"/>
      <c r="AE538" s="4"/>
      <c r="AG538">
        <f t="shared" si="259"/>
        <v>0</v>
      </c>
      <c r="AH538">
        <f t="shared" si="260"/>
        <v>0</v>
      </c>
      <c r="AK538">
        <f t="shared" si="261"/>
        <v>0</v>
      </c>
      <c r="AL538">
        <f t="shared" si="262"/>
        <v>0</v>
      </c>
      <c r="AM538">
        <f t="shared" si="263"/>
        <v>0</v>
      </c>
      <c r="AN538">
        <f t="shared" si="264"/>
        <v>0</v>
      </c>
      <c r="AO538">
        <f t="shared" si="265"/>
        <v>0</v>
      </c>
      <c r="AP538">
        <f t="shared" si="266"/>
        <v>0</v>
      </c>
    </row>
    <row r="539" spans="1:42" ht="15" customHeight="1">
      <c r="A539" s="107"/>
      <c r="B539" s="140"/>
      <c r="C539" s="264"/>
      <c r="D539" s="265"/>
      <c r="E539" s="121" t="s">
        <v>600</v>
      </c>
      <c r="F539" s="318" t="s">
        <v>601</v>
      </c>
      <c r="G539" s="249"/>
      <c r="H539" s="249"/>
      <c r="I539" s="249"/>
      <c r="J539" s="249"/>
      <c r="K539" s="249"/>
      <c r="L539" s="249"/>
      <c r="M539" s="249"/>
      <c r="N539" s="249"/>
      <c r="O539" s="249"/>
      <c r="P539" s="249"/>
      <c r="Q539" s="249"/>
      <c r="R539" s="250"/>
      <c r="S539" s="317"/>
      <c r="T539" s="250"/>
      <c r="U539" s="317"/>
      <c r="V539" s="250"/>
      <c r="W539" s="317"/>
      <c r="X539" s="250"/>
      <c r="Y539" s="317"/>
      <c r="Z539" s="250"/>
      <c r="AA539" s="317"/>
      <c r="AB539" s="250"/>
      <c r="AC539" s="317"/>
      <c r="AD539" s="250"/>
      <c r="AE539" s="4"/>
      <c r="AG539">
        <f t="shared" si="259"/>
        <v>0</v>
      </c>
      <c r="AH539">
        <f t="shared" si="260"/>
        <v>0</v>
      </c>
      <c r="AK539">
        <f t="shared" si="261"/>
        <v>0</v>
      </c>
      <c r="AL539">
        <f t="shared" si="262"/>
        <v>0</v>
      </c>
      <c r="AM539">
        <f t="shared" si="263"/>
        <v>0</v>
      </c>
      <c r="AN539">
        <f t="shared" si="264"/>
        <v>0</v>
      </c>
      <c r="AO539">
        <f t="shared" si="265"/>
        <v>0</v>
      </c>
      <c r="AP539">
        <f t="shared" si="266"/>
        <v>0</v>
      </c>
    </row>
    <row r="540" spans="1:42" ht="36" customHeight="1">
      <c r="A540" s="107"/>
      <c r="B540" s="4"/>
      <c r="C540" s="266"/>
      <c r="D540" s="267"/>
      <c r="E540" s="121" t="s">
        <v>602</v>
      </c>
      <c r="F540" s="321" t="s">
        <v>603</v>
      </c>
      <c r="G540" s="249"/>
      <c r="H540" s="249"/>
      <c r="I540" s="249"/>
      <c r="J540" s="249"/>
      <c r="K540" s="249"/>
      <c r="L540" s="249"/>
      <c r="M540" s="249"/>
      <c r="N540" s="249"/>
      <c r="O540" s="249"/>
      <c r="P540" s="249"/>
      <c r="Q540" s="249"/>
      <c r="R540" s="250"/>
      <c r="S540" s="317"/>
      <c r="T540" s="250"/>
      <c r="U540" s="317"/>
      <c r="V540" s="250"/>
      <c r="W540" s="317"/>
      <c r="X540" s="250"/>
      <c r="Y540" s="317"/>
      <c r="Z540" s="250"/>
      <c r="AA540" s="317"/>
      <c r="AB540" s="250"/>
      <c r="AC540" s="317"/>
      <c r="AD540" s="250"/>
      <c r="AE540" s="4"/>
      <c r="AG540">
        <f t="shared" si="259"/>
        <v>0</v>
      </c>
      <c r="AH540">
        <f t="shared" si="260"/>
        <v>0</v>
      </c>
      <c r="AK540">
        <f t="shared" si="261"/>
        <v>0</v>
      </c>
      <c r="AL540">
        <f t="shared" si="262"/>
        <v>0</v>
      </c>
      <c r="AM540">
        <f t="shared" si="263"/>
        <v>0</v>
      </c>
      <c r="AN540">
        <f t="shared" si="264"/>
        <v>0</v>
      </c>
      <c r="AO540">
        <f t="shared" si="265"/>
        <v>0</v>
      </c>
      <c r="AP540">
        <f t="shared" si="266"/>
        <v>0</v>
      </c>
    </row>
    <row r="541" spans="1:42" ht="24" customHeight="1">
      <c r="A541" s="107"/>
      <c r="B541" s="4"/>
      <c r="C541" s="342" t="s">
        <v>210</v>
      </c>
      <c r="D541" s="249"/>
      <c r="E541" s="250"/>
      <c r="F541" s="318" t="s">
        <v>604</v>
      </c>
      <c r="G541" s="249"/>
      <c r="H541" s="249"/>
      <c r="I541" s="249"/>
      <c r="J541" s="249"/>
      <c r="K541" s="249"/>
      <c r="L541" s="249"/>
      <c r="M541" s="249"/>
      <c r="N541" s="249"/>
      <c r="O541" s="249"/>
      <c r="P541" s="249"/>
      <c r="Q541" s="249"/>
      <c r="R541" s="250"/>
      <c r="S541" s="317"/>
      <c r="T541" s="250"/>
      <c r="U541" s="317"/>
      <c r="V541" s="250"/>
      <c r="W541" s="317"/>
      <c r="X541" s="250"/>
      <c r="Y541" s="317"/>
      <c r="Z541" s="250"/>
      <c r="AA541" s="317"/>
      <c r="AB541" s="250"/>
      <c r="AC541" s="317"/>
      <c r="AD541" s="250"/>
      <c r="AE541" s="4"/>
      <c r="AG541">
        <f t="shared" si="259"/>
        <v>0</v>
      </c>
      <c r="AH541">
        <f t="shared" si="260"/>
        <v>0</v>
      </c>
      <c r="AK541">
        <f t="shared" si="261"/>
        <v>0</v>
      </c>
      <c r="AL541">
        <f t="shared" si="262"/>
        <v>0</v>
      </c>
      <c r="AM541">
        <f t="shared" si="263"/>
        <v>0</v>
      </c>
      <c r="AN541">
        <f t="shared" si="264"/>
        <v>0</v>
      </c>
      <c r="AO541">
        <f t="shared" si="265"/>
        <v>0</v>
      </c>
      <c r="AP541">
        <f t="shared" si="266"/>
        <v>0</v>
      </c>
    </row>
    <row r="542" spans="1:42" ht="24" customHeight="1">
      <c r="A542" s="107"/>
      <c r="B542" s="4"/>
      <c r="C542" s="367" t="s">
        <v>212</v>
      </c>
      <c r="D542" s="249"/>
      <c r="E542" s="250"/>
      <c r="F542" s="318" t="s">
        <v>605</v>
      </c>
      <c r="G542" s="249"/>
      <c r="H542" s="249"/>
      <c r="I542" s="249"/>
      <c r="J542" s="249"/>
      <c r="K542" s="249"/>
      <c r="L542" s="249"/>
      <c r="M542" s="249"/>
      <c r="N542" s="249"/>
      <c r="O542" s="249"/>
      <c r="P542" s="249"/>
      <c r="Q542" s="249"/>
      <c r="R542" s="250"/>
      <c r="S542" s="317"/>
      <c r="T542" s="250"/>
      <c r="U542" s="317"/>
      <c r="V542" s="250"/>
      <c r="W542" s="317"/>
      <c r="X542" s="250"/>
      <c r="Y542" s="317"/>
      <c r="Z542" s="250"/>
      <c r="AA542" s="317"/>
      <c r="AB542" s="250"/>
      <c r="AC542" s="317"/>
      <c r="AD542" s="250"/>
      <c r="AE542" s="4"/>
      <c r="AG542">
        <f t="shared" si="259"/>
        <v>0</v>
      </c>
      <c r="AH542">
        <f t="shared" si="260"/>
        <v>0</v>
      </c>
      <c r="AK542">
        <f t="shared" si="261"/>
        <v>0</v>
      </c>
      <c r="AL542">
        <f t="shared" si="262"/>
        <v>0</v>
      </c>
      <c r="AM542">
        <f t="shared" si="263"/>
        <v>0</v>
      </c>
      <c r="AN542">
        <f t="shared" si="264"/>
        <v>0</v>
      </c>
      <c r="AO542">
        <f t="shared" si="265"/>
        <v>0</v>
      </c>
      <c r="AP542">
        <f t="shared" si="266"/>
        <v>0</v>
      </c>
    </row>
    <row r="543" spans="1:42" ht="15" customHeight="1">
      <c r="A543" s="107"/>
      <c r="B543" s="4"/>
      <c r="C543" s="342" t="s">
        <v>214</v>
      </c>
      <c r="D543" s="249"/>
      <c r="E543" s="250"/>
      <c r="F543" s="318" t="s">
        <v>606</v>
      </c>
      <c r="G543" s="249"/>
      <c r="H543" s="249"/>
      <c r="I543" s="249"/>
      <c r="J543" s="249"/>
      <c r="K543" s="249"/>
      <c r="L543" s="249"/>
      <c r="M543" s="249"/>
      <c r="N543" s="249"/>
      <c r="O543" s="249"/>
      <c r="P543" s="249"/>
      <c r="Q543" s="249"/>
      <c r="R543" s="250"/>
      <c r="S543" s="317"/>
      <c r="T543" s="250"/>
      <c r="U543" s="317"/>
      <c r="V543" s="250"/>
      <c r="W543" s="317"/>
      <c r="X543" s="250"/>
      <c r="Y543" s="317"/>
      <c r="Z543" s="250"/>
      <c r="AA543" s="317"/>
      <c r="AB543" s="250"/>
      <c r="AC543" s="317"/>
      <c r="AD543" s="250"/>
      <c r="AE543" s="4"/>
      <c r="AG543">
        <f t="shared" si="259"/>
        <v>0</v>
      </c>
      <c r="AH543">
        <f t="shared" si="260"/>
        <v>0</v>
      </c>
      <c r="AK543">
        <f t="shared" si="261"/>
        <v>0</v>
      </c>
      <c r="AL543">
        <f t="shared" si="262"/>
        <v>0</v>
      </c>
      <c r="AM543">
        <f t="shared" si="263"/>
        <v>0</v>
      </c>
      <c r="AN543">
        <f t="shared" si="264"/>
        <v>0</v>
      </c>
      <c r="AO543">
        <f t="shared" si="265"/>
        <v>0</v>
      </c>
      <c r="AP543">
        <f t="shared" si="266"/>
        <v>0</v>
      </c>
    </row>
    <row r="544" spans="1:42" ht="15" customHeight="1">
      <c r="A544" s="107"/>
      <c r="B544" s="4"/>
      <c r="C544" s="342" t="s">
        <v>215</v>
      </c>
      <c r="D544" s="249"/>
      <c r="E544" s="250"/>
      <c r="F544" s="318" t="s">
        <v>427</v>
      </c>
      <c r="G544" s="249"/>
      <c r="H544" s="249"/>
      <c r="I544" s="249"/>
      <c r="J544" s="249"/>
      <c r="K544" s="249"/>
      <c r="L544" s="249"/>
      <c r="M544" s="249"/>
      <c r="N544" s="249"/>
      <c r="O544" s="249"/>
      <c r="P544" s="249"/>
      <c r="Q544" s="249"/>
      <c r="R544" s="250"/>
      <c r="S544" s="317"/>
      <c r="T544" s="250"/>
      <c r="U544" s="317"/>
      <c r="V544" s="250"/>
      <c r="W544" s="317"/>
      <c r="X544" s="250"/>
      <c r="Y544" s="317"/>
      <c r="Z544" s="250"/>
      <c r="AA544" s="317"/>
      <c r="AB544" s="250"/>
      <c r="AC544" s="317"/>
      <c r="AD544" s="250"/>
      <c r="AE544" s="4"/>
      <c r="AG544">
        <f t="shared" si="259"/>
        <v>0</v>
      </c>
      <c r="AH544">
        <f t="shared" si="260"/>
        <v>0</v>
      </c>
      <c r="AK544">
        <f t="shared" si="261"/>
        <v>0</v>
      </c>
      <c r="AL544">
        <f t="shared" si="262"/>
        <v>0</v>
      </c>
      <c r="AM544">
        <f t="shared" si="263"/>
        <v>0</v>
      </c>
      <c r="AN544">
        <f t="shared" si="264"/>
        <v>0</v>
      </c>
      <c r="AO544">
        <f t="shared" si="265"/>
        <v>0</v>
      </c>
      <c r="AP544">
        <f t="shared" si="266"/>
        <v>0</v>
      </c>
    </row>
    <row r="545" spans="1:42" ht="15" customHeight="1">
      <c r="A545" s="107"/>
      <c r="B545" s="4"/>
      <c r="C545" s="9"/>
      <c r="D545" s="9"/>
      <c r="E545" s="9"/>
      <c r="F545" s="9"/>
      <c r="G545" s="9"/>
      <c r="H545" s="9"/>
      <c r="I545" s="141"/>
      <c r="J545" s="142"/>
      <c r="K545" s="142"/>
      <c r="L545" s="4"/>
      <c r="M545" s="4"/>
      <c r="N545" s="4"/>
      <c r="O545" s="4"/>
      <c r="P545" s="4"/>
      <c r="Q545" s="4"/>
      <c r="R545" s="122" t="s">
        <v>456</v>
      </c>
      <c r="S545" s="317"/>
      <c r="T545" s="250"/>
      <c r="U545" s="317"/>
      <c r="V545" s="250"/>
      <c r="W545" s="317"/>
      <c r="X545" s="250"/>
      <c r="Y545" s="317"/>
      <c r="Z545" s="250"/>
      <c r="AA545" s="317"/>
      <c r="AB545" s="250"/>
      <c r="AC545" s="317"/>
      <c r="AD545" s="250"/>
      <c r="AE545" s="4"/>
      <c r="AG545">
        <f>SUM(AG535:AG544)</f>
        <v>0</v>
      </c>
      <c r="AH545" s="198">
        <f>SUM(AH535:AH544)</f>
        <v>0</v>
      </c>
      <c r="AK545">
        <f>SUM(AK535:AK544)</f>
        <v>0</v>
      </c>
      <c r="AM545">
        <f>SUM(AM535:AM544)</f>
        <v>0</v>
      </c>
      <c r="AN545">
        <f>SUM(AN535:AN544)</f>
        <v>0</v>
      </c>
      <c r="AP545">
        <f>SUM(AP535:AP544)</f>
        <v>0</v>
      </c>
    </row>
    <row r="546" spans="1:42" ht="1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row>
    <row r="547" spans="1:42" ht="45" customHeight="1">
      <c r="A547" s="107"/>
      <c r="B547" s="4"/>
      <c r="C547" s="366" t="s">
        <v>607</v>
      </c>
      <c r="D547" s="231"/>
      <c r="E547" s="231"/>
      <c r="F547" s="317"/>
      <c r="G547" s="249"/>
      <c r="H547" s="249"/>
      <c r="I547" s="249"/>
      <c r="J547" s="249"/>
      <c r="K547" s="249"/>
      <c r="L547" s="249"/>
      <c r="M547" s="249"/>
      <c r="N547" s="249"/>
      <c r="O547" s="249"/>
      <c r="P547" s="249"/>
      <c r="Q547" s="249"/>
      <c r="R547" s="249"/>
      <c r="S547" s="249"/>
      <c r="T547" s="249"/>
      <c r="U547" s="249"/>
      <c r="V547" s="249"/>
      <c r="W547" s="249"/>
      <c r="X547" s="249"/>
      <c r="Y547" s="249"/>
      <c r="Z547" s="249"/>
      <c r="AA547" s="249"/>
      <c r="AB547" s="249"/>
      <c r="AC547" s="249"/>
      <c r="AD547" s="250"/>
      <c r="AE547" s="4"/>
    </row>
    <row r="548" spans="1:42" ht="15" customHeight="1">
      <c r="A548" s="1"/>
      <c r="B548" s="199" t="str">
        <f>IF(OR(AND(S543&gt;0,S543&lt;&gt;"NA",S543&lt;&gt;"NS",F547=""),AND(Y543&gt;0,Y543&lt;&gt;"NA",Y543&lt;&gt;"NS",F547="")),"Alerta: Debido a que cuenta con un valor mayor a cero en el numeral 4, debe anotar el nombre de dicho(s) cargo(s) y/o función(es).","")</f>
        <v/>
      </c>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row>
    <row r="549" spans="1:42" ht="24" customHeight="1">
      <c r="A549" s="107"/>
      <c r="B549" s="4"/>
      <c r="C549" s="333" t="s">
        <v>310</v>
      </c>
      <c r="D549" s="231"/>
      <c r="E549" s="231"/>
      <c r="F549" s="231"/>
      <c r="G549" s="231"/>
      <c r="H549" s="231"/>
      <c r="I549" s="231"/>
      <c r="J549" s="231"/>
      <c r="K549" s="231"/>
      <c r="L549" s="231"/>
      <c r="M549" s="231"/>
      <c r="N549" s="231"/>
      <c r="O549" s="231"/>
      <c r="P549" s="231"/>
      <c r="Q549" s="231"/>
      <c r="R549" s="231"/>
      <c r="S549" s="231"/>
      <c r="T549" s="231"/>
      <c r="U549" s="231"/>
      <c r="V549" s="231"/>
      <c r="W549" s="231"/>
      <c r="X549" s="231"/>
      <c r="Y549" s="231"/>
      <c r="Z549" s="231"/>
      <c r="AA549" s="231"/>
      <c r="AB549" s="231"/>
      <c r="AC549" s="231"/>
      <c r="AD549" s="231"/>
      <c r="AE549" s="4"/>
    </row>
    <row r="550" spans="1:42" ht="60" customHeight="1">
      <c r="A550" s="107"/>
      <c r="B550" s="4"/>
      <c r="C550" s="323"/>
      <c r="D550" s="249"/>
      <c r="E550" s="249"/>
      <c r="F550" s="249"/>
      <c r="G550" s="249"/>
      <c r="H550" s="249"/>
      <c r="I550" s="249"/>
      <c r="J550" s="249"/>
      <c r="K550" s="249"/>
      <c r="L550" s="249"/>
      <c r="M550" s="249"/>
      <c r="N550" s="249"/>
      <c r="O550" s="249"/>
      <c r="P550" s="249"/>
      <c r="Q550" s="249"/>
      <c r="R550" s="249"/>
      <c r="S550" s="249"/>
      <c r="T550" s="249"/>
      <c r="U550" s="249"/>
      <c r="V550" s="249"/>
      <c r="W550" s="249"/>
      <c r="X550" s="249"/>
      <c r="Y550" s="249"/>
      <c r="Z550" s="249"/>
      <c r="AA550" s="249"/>
      <c r="AB550" s="249"/>
      <c r="AC550" s="249"/>
      <c r="AD550" s="250"/>
      <c r="AE550" s="4"/>
    </row>
    <row r="551" spans="1:42" ht="15" customHeight="1">
      <c r="A551" s="1"/>
      <c r="B551" s="199" t="str">
        <f>IF(AG545&gt;0,"Favor de ingresar toda la información requerida en la pregunta y/o verifique que no tenga información en celdas sombreadas.","")</f>
        <v/>
      </c>
      <c r="C551" s="199"/>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row>
    <row r="552" spans="1:42" ht="15" customHeight="1">
      <c r="A552" s="1"/>
      <c r="B552" s="199" t="str">
        <f>IF(AND(AH545&lt;&gt;0,C550=""),"Alerta: Debido a que cuenta con registros NS, debe proporcionar una justificación en el area de comentarios al final de la pregunta.","")</f>
        <v/>
      </c>
      <c r="C552" s="199"/>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row>
    <row r="553" spans="1:42" ht="15" customHeight="1">
      <c r="A553" s="1"/>
      <c r="B553" s="199" t="str">
        <f>IF(OR(AM545&gt;=1,AP545&gt;=1),"Favor de revisar la sumatoria y consistencia de totales y/o subtotales por filas (numéricos y NS).","")</f>
        <v/>
      </c>
      <c r="C553" s="199"/>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row>
    <row r="554" spans="1:42" ht="15" customHeight="1">
      <c r="A554" s="1"/>
      <c r="B554" s="199"/>
      <c r="C554" s="199"/>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row>
    <row r="555" spans="1:42" ht="15" customHeight="1">
      <c r="A555" s="1"/>
      <c r="B555" s="199"/>
      <c r="C555" s="199"/>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row>
    <row r="556" spans="1:42" ht="15" customHeight="1">
      <c r="A556" s="1"/>
      <c r="B556" s="199"/>
      <c r="C556" s="199"/>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row>
    <row r="557" spans="1:42" ht="24" customHeight="1">
      <c r="A557" s="105" t="s">
        <v>608</v>
      </c>
      <c r="B557" s="326" t="s">
        <v>609</v>
      </c>
      <c r="C557" s="231"/>
      <c r="D557" s="231"/>
      <c r="E557" s="231"/>
      <c r="F557" s="231"/>
      <c r="G557" s="231"/>
      <c r="H557" s="231"/>
      <c r="I557" s="231"/>
      <c r="J557" s="231"/>
      <c r="K557" s="231"/>
      <c r="L557" s="231"/>
      <c r="M557" s="231"/>
      <c r="N557" s="231"/>
      <c r="O557" s="231"/>
      <c r="P557" s="231"/>
      <c r="Q557" s="231"/>
      <c r="R557" s="231"/>
      <c r="S557" s="231"/>
      <c r="T557" s="231"/>
      <c r="U557" s="231"/>
      <c r="V557" s="231"/>
      <c r="W557" s="231"/>
      <c r="X557" s="231"/>
      <c r="Y557" s="231"/>
      <c r="Z557" s="231"/>
      <c r="AA557" s="231"/>
      <c r="AB557" s="231"/>
      <c r="AC557" s="231"/>
      <c r="AD557" s="231"/>
      <c r="AE557" s="4"/>
    </row>
    <row r="558" spans="1:42" ht="24" customHeight="1">
      <c r="A558" s="105"/>
      <c r="B558" s="9"/>
      <c r="C558" s="319" t="s">
        <v>610</v>
      </c>
      <c r="D558" s="231"/>
      <c r="E558" s="231"/>
      <c r="F558" s="231"/>
      <c r="G558" s="231"/>
      <c r="H558" s="231"/>
      <c r="I558" s="231"/>
      <c r="J558" s="231"/>
      <c r="K558" s="231"/>
      <c r="L558" s="231"/>
      <c r="M558" s="231"/>
      <c r="N558" s="231"/>
      <c r="O558" s="231"/>
      <c r="P558" s="231"/>
      <c r="Q558" s="231"/>
      <c r="R558" s="231"/>
      <c r="S558" s="231"/>
      <c r="T558" s="231"/>
      <c r="U558" s="231"/>
      <c r="V558" s="231"/>
      <c r="W558" s="231"/>
      <c r="X558" s="231"/>
      <c r="Y558" s="231"/>
      <c r="Z558" s="231"/>
      <c r="AA558" s="231"/>
      <c r="AB558" s="231"/>
      <c r="AC558" s="231"/>
      <c r="AD558" s="231"/>
      <c r="AE558" s="1"/>
    </row>
    <row r="559" spans="1:42" ht="24" customHeight="1">
      <c r="A559" s="105"/>
      <c r="B559" s="9"/>
      <c r="C559" s="319" t="s">
        <v>611</v>
      </c>
      <c r="D559" s="231"/>
      <c r="E559" s="231"/>
      <c r="F559" s="231"/>
      <c r="G559" s="231"/>
      <c r="H559" s="231"/>
      <c r="I559" s="231"/>
      <c r="J559" s="231"/>
      <c r="K559" s="231"/>
      <c r="L559" s="231"/>
      <c r="M559" s="231"/>
      <c r="N559" s="231"/>
      <c r="O559" s="231"/>
      <c r="P559" s="231"/>
      <c r="Q559" s="231"/>
      <c r="R559" s="231"/>
      <c r="S559" s="231"/>
      <c r="T559" s="231"/>
      <c r="U559" s="231"/>
      <c r="V559" s="231"/>
      <c r="W559" s="231"/>
      <c r="X559" s="231"/>
      <c r="Y559" s="231"/>
      <c r="Z559" s="231"/>
      <c r="AA559" s="231"/>
      <c r="AB559" s="231"/>
      <c r="AC559" s="231"/>
      <c r="AD559" s="231"/>
      <c r="AE559" s="1"/>
    </row>
    <row r="560" spans="1:42" ht="1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row>
    <row r="561" spans="1:42" ht="15" customHeight="1">
      <c r="A561" s="107"/>
      <c r="B561" s="4"/>
      <c r="C561" s="248" t="s">
        <v>612</v>
      </c>
      <c r="D561" s="249"/>
      <c r="E561" s="249"/>
      <c r="F561" s="249"/>
      <c r="G561" s="249"/>
      <c r="H561" s="249"/>
      <c r="I561" s="249"/>
      <c r="J561" s="249"/>
      <c r="K561" s="249"/>
      <c r="L561" s="249"/>
      <c r="M561" s="249"/>
      <c r="N561" s="249"/>
      <c r="O561" s="249"/>
      <c r="P561" s="250"/>
      <c r="Q561" s="316" t="s">
        <v>613</v>
      </c>
      <c r="R561" s="249"/>
      <c r="S561" s="249"/>
      <c r="T561" s="249"/>
      <c r="U561" s="249"/>
      <c r="V561" s="249"/>
      <c r="W561" s="249"/>
      <c r="X561" s="249"/>
      <c r="Y561" s="249"/>
      <c r="Z561" s="249"/>
      <c r="AA561" s="249"/>
      <c r="AB561" s="249"/>
      <c r="AC561" s="249"/>
      <c r="AD561" s="250"/>
      <c r="AE561" s="4"/>
      <c r="AG561">
        <f>COUNTBLANK(C563:AD563)</f>
        <v>28</v>
      </c>
    </row>
    <row r="562" spans="1:42" ht="15" customHeight="1">
      <c r="A562" s="107"/>
      <c r="B562" s="4"/>
      <c r="C562" s="248" t="s">
        <v>444</v>
      </c>
      <c r="D562" s="249"/>
      <c r="E562" s="249"/>
      <c r="F562" s="249"/>
      <c r="G562" s="249"/>
      <c r="H562" s="250"/>
      <c r="I562" s="251" t="s">
        <v>445</v>
      </c>
      <c r="J562" s="249"/>
      <c r="K562" s="249"/>
      <c r="L562" s="250"/>
      <c r="M562" s="251" t="s">
        <v>446</v>
      </c>
      <c r="N562" s="249"/>
      <c r="O562" s="249"/>
      <c r="P562" s="250"/>
      <c r="Q562" s="248" t="s">
        <v>444</v>
      </c>
      <c r="R562" s="249"/>
      <c r="S562" s="249"/>
      <c r="T562" s="249"/>
      <c r="U562" s="249"/>
      <c r="V562" s="250"/>
      <c r="W562" s="251" t="s">
        <v>445</v>
      </c>
      <c r="X562" s="249"/>
      <c r="Y562" s="249"/>
      <c r="Z562" s="250"/>
      <c r="AA562" s="251" t="s">
        <v>446</v>
      </c>
      <c r="AB562" s="249"/>
      <c r="AC562" s="249"/>
      <c r="AD562" s="250"/>
      <c r="AE562" s="4"/>
      <c r="AG562" t="s">
        <v>282</v>
      </c>
      <c r="AH562" t="s">
        <v>283</v>
      </c>
      <c r="AK562" t="s">
        <v>283</v>
      </c>
      <c r="AL562" t="s">
        <v>447</v>
      </c>
      <c r="AM562" t="s">
        <v>448</v>
      </c>
      <c r="AN562" t="s">
        <v>283</v>
      </c>
      <c r="AO562" t="s">
        <v>447</v>
      </c>
      <c r="AP562" t="s">
        <v>448</v>
      </c>
    </row>
    <row r="563" spans="1:42" ht="15" customHeight="1">
      <c r="A563" s="1"/>
      <c r="B563" s="1"/>
      <c r="C563" s="261"/>
      <c r="D563" s="249"/>
      <c r="E563" s="249"/>
      <c r="F563" s="249"/>
      <c r="G563" s="249"/>
      <c r="H563" s="250"/>
      <c r="I563" s="261"/>
      <c r="J563" s="249"/>
      <c r="K563" s="249"/>
      <c r="L563" s="250"/>
      <c r="M563" s="261"/>
      <c r="N563" s="249"/>
      <c r="O563" s="249"/>
      <c r="P563" s="250"/>
      <c r="Q563" s="261"/>
      <c r="R563" s="249"/>
      <c r="S563" s="249"/>
      <c r="T563" s="249"/>
      <c r="U563" s="249"/>
      <c r="V563" s="250"/>
      <c r="W563" s="261"/>
      <c r="X563" s="249"/>
      <c r="Y563" s="249"/>
      <c r="Z563" s="250"/>
      <c r="AA563" s="261"/>
      <c r="AB563" s="249"/>
      <c r="AC563" s="249"/>
      <c r="AD563" s="250"/>
      <c r="AE563" s="1"/>
      <c r="AG563">
        <f>IF(AND(COUNTBLANK(C563:AD563)&lt;&gt;22,COUNTBLANK(C563:AD563)&lt;&gt;28),1,0)</f>
        <v>0</v>
      </c>
      <c r="AH563">
        <f>IF(COUNTIF(C563:AD563,"NS"),1,0)</f>
        <v>0</v>
      </c>
      <c r="AK563">
        <f>COUNTIF(I563:P563,"NS")</f>
        <v>0</v>
      </c>
      <c r="AL563">
        <f>SUM(I563:P563)</f>
        <v>0</v>
      </c>
      <c r="AM563">
        <f>IF(COUNTA(C563:P563)=0,0,IF(OR(AND(C563=0,AK563&gt;0),AND(C563="ns",AL563&gt;0),AND(C563="ns",AK563=0,AL563=0)),1,IF(OR(AND(C563&gt;0,AK563=2),AND(C563="ns",AK563=2),AND(C563="ns",AL563=0,AK563&gt;0),C563=AL563),0,1)))</f>
        <v>0</v>
      </c>
      <c r="AN563">
        <f>COUNTIF(W563:AD563,"NS")</f>
        <v>0</v>
      </c>
      <c r="AO563">
        <f>SUM(W563:AD563)</f>
        <v>0</v>
      </c>
      <c r="AP563">
        <f>IF(COUNTA(Q563:AD563)=0,0,IF(OR(AND(Q563=0,AN563&gt;0),AND(Q563="ns",AO563&gt;0),AND(Q563="ns",AN563=0,AO563=0)),1,IF(OR(AND(Q563&gt;0,AN563=2),AND(Q563="ns",AN563=2),AND(Q563="ns",AO563=0,AN563&gt;0),Q563=AO563),0,1)))</f>
        <v>0</v>
      </c>
    </row>
    <row r="564" spans="1:42" ht="1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G564">
        <f>SUM(AG563:AG563)</f>
        <v>0</v>
      </c>
      <c r="AH564" s="198">
        <f>SUM(AH563:AH563)</f>
        <v>0</v>
      </c>
      <c r="AK564">
        <f>SUM(AK563:AK563)</f>
        <v>0</v>
      </c>
      <c r="AM564">
        <f>SUM(AM563:AM563)</f>
        <v>0</v>
      </c>
      <c r="AN564">
        <f>SUM(AN563:AN563)</f>
        <v>0</v>
      </c>
      <c r="AP564">
        <f>SUM(AP563:AP563)</f>
        <v>0</v>
      </c>
    </row>
    <row r="565" spans="1:42" ht="24" customHeight="1">
      <c r="A565" s="107"/>
      <c r="B565" s="4"/>
      <c r="C565" s="333" t="s">
        <v>310</v>
      </c>
      <c r="D565" s="231"/>
      <c r="E565" s="231"/>
      <c r="F565" s="231"/>
      <c r="G565" s="231"/>
      <c r="H565" s="231"/>
      <c r="I565" s="231"/>
      <c r="J565" s="231"/>
      <c r="K565" s="231"/>
      <c r="L565" s="231"/>
      <c r="M565" s="231"/>
      <c r="N565" s="231"/>
      <c r="O565" s="231"/>
      <c r="P565" s="231"/>
      <c r="Q565" s="231"/>
      <c r="R565" s="231"/>
      <c r="S565" s="231"/>
      <c r="T565" s="231"/>
      <c r="U565" s="231"/>
      <c r="V565" s="231"/>
      <c r="W565" s="231"/>
      <c r="X565" s="231"/>
      <c r="Y565" s="231"/>
      <c r="Z565" s="231"/>
      <c r="AA565" s="231"/>
      <c r="AB565" s="231"/>
      <c r="AC565" s="231"/>
      <c r="AD565" s="231"/>
      <c r="AE565" s="4"/>
    </row>
    <row r="566" spans="1:42" ht="60" customHeight="1">
      <c r="A566" s="107"/>
      <c r="B566" s="4"/>
      <c r="C566" s="323"/>
      <c r="D566" s="249"/>
      <c r="E566" s="249"/>
      <c r="F566" s="249"/>
      <c r="G566" s="249"/>
      <c r="H566" s="249"/>
      <c r="I566" s="249"/>
      <c r="J566" s="249"/>
      <c r="K566" s="249"/>
      <c r="L566" s="249"/>
      <c r="M566" s="249"/>
      <c r="N566" s="249"/>
      <c r="O566" s="249"/>
      <c r="P566" s="249"/>
      <c r="Q566" s="249"/>
      <c r="R566" s="249"/>
      <c r="S566" s="249"/>
      <c r="T566" s="249"/>
      <c r="U566" s="249"/>
      <c r="V566" s="249"/>
      <c r="W566" s="249"/>
      <c r="X566" s="249"/>
      <c r="Y566" s="249"/>
      <c r="Z566" s="249"/>
      <c r="AA566" s="249"/>
      <c r="AB566" s="249"/>
      <c r="AC566" s="249"/>
      <c r="AD566" s="250"/>
      <c r="AE566" s="4"/>
    </row>
    <row r="567" spans="1:42" ht="15" customHeight="1">
      <c r="A567" s="1"/>
      <c r="B567" s="199" t="str">
        <f>IF(AG564&gt;0,"Favor de ingresar toda la información requerida en la pregunta y/o verifique que no tenga información en celdas sombreadas.","")</f>
        <v/>
      </c>
      <c r="C567" s="199"/>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row>
    <row r="568" spans="1:42" ht="15" customHeight="1">
      <c r="A568" s="1"/>
      <c r="B568" s="199" t="str">
        <f>IF(AND(AH564&lt;&gt;0,C566=""),"Alerta: Debido a que cuenta con registros NS, debe proporcionar una justificación en el area de comentarios al final de la pregunta.","")</f>
        <v/>
      </c>
      <c r="C568" s="199"/>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row>
    <row r="569" spans="1:42" ht="15" customHeight="1">
      <c r="A569" s="1"/>
      <c r="B569" s="199" t="str">
        <f>IF(OR(AM564&gt;=1,AP564&gt;=1),"Favor de revisar la sumatoria y consistencia de totales y/o subtotales por filas (numéricos y NS).","")</f>
        <v/>
      </c>
      <c r="C569" s="199"/>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row>
    <row r="570" spans="1:42" ht="15" customHeight="1">
      <c r="A570" s="1"/>
      <c r="B570" s="199"/>
      <c r="C570" s="199"/>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row>
    <row r="571" spans="1:42" ht="15" customHeight="1">
      <c r="A571" s="1"/>
      <c r="B571" s="199"/>
      <c r="C571" s="199"/>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row>
    <row r="572" spans="1:42" ht="15" customHeight="1">
      <c r="A572" s="1"/>
      <c r="B572" s="199"/>
      <c r="C572" s="199"/>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row>
    <row r="573" spans="1:42" ht="24" customHeight="1">
      <c r="A573" s="105" t="s">
        <v>614</v>
      </c>
      <c r="B573" s="326" t="s">
        <v>615</v>
      </c>
      <c r="C573" s="231"/>
      <c r="D573" s="231"/>
      <c r="E573" s="231"/>
      <c r="F573" s="231"/>
      <c r="G573" s="231"/>
      <c r="H573" s="231"/>
      <c r="I573" s="231"/>
      <c r="J573" s="231"/>
      <c r="K573" s="231"/>
      <c r="L573" s="231"/>
      <c r="M573" s="231"/>
      <c r="N573" s="231"/>
      <c r="O573" s="231"/>
      <c r="P573" s="231"/>
      <c r="Q573" s="231"/>
      <c r="R573" s="231"/>
      <c r="S573" s="231"/>
      <c r="T573" s="231"/>
      <c r="U573" s="231"/>
      <c r="V573" s="231"/>
      <c r="W573" s="231"/>
      <c r="X573" s="231"/>
      <c r="Y573" s="231"/>
      <c r="Z573" s="231"/>
      <c r="AA573" s="231"/>
      <c r="AB573" s="231"/>
      <c r="AC573" s="231"/>
      <c r="AD573" s="231"/>
      <c r="AE573" s="4"/>
    </row>
    <row r="574" spans="1:42" ht="36" customHeight="1">
      <c r="A574" s="107"/>
      <c r="B574" s="31"/>
      <c r="C574" s="333" t="s">
        <v>616</v>
      </c>
      <c r="D574" s="231"/>
      <c r="E574" s="231"/>
      <c r="F574" s="231"/>
      <c r="G574" s="231"/>
      <c r="H574" s="231"/>
      <c r="I574" s="231"/>
      <c r="J574" s="231"/>
      <c r="K574" s="231"/>
      <c r="L574" s="231"/>
      <c r="M574" s="231"/>
      <c r="N574" s="231"/>
      <c r="O574" s="231"/>
      <c r="P574" s="231"/>
      <c r="Q574" s="231"/>
      <c r="R574" s="231"/>
      <c r="S574" s="231"/>
      <c r="T574" s="231"/>
      <c r="U574" s="231"/>
      <c r="V574" s="231"/>
      <c r="W574" s="231"/>
      <c r="X574" s="231"/>
      <c r="Y574" s="231"/>
      <c r="Z574" s="231"/>
      <c r="AA574" s="231"/>
      <c r="AB574" s="231"/>
      <c r="AC574" s="231"/>
      <c r="AD574" s="231"/>
      <c r="AE574" s="4"/>
    </row>
    <row r="575" spans="1:42" ht="48" customHeight="1">
      <c r="A575" s="107"/>
      <c r="B575" s="31"/>
      <c r="C575" s="319" t="s">
        <v>617</v>
      </c>
      <c r="D575" s="231"/>
      <c r="E575" s="231"/>
      <c r="F575" s="231"/>
      <c r="G575" s="231"/>
      <c r="H575" s="231"/>
      <c r="I575" s="231"/>
      <c r="J575" s="231"/>
      <c r="K575" s="231"/>
      <c r="L575" s="231"/>
      <c r="M575" s="231"/>
      <c r="N575" s="231"/>
      <c r="O575" s="231"/>
      <c r="P575" s="231"/>
      <c r="Q575" s="231"/>
      <c r="R575" s="231"/>
      <c r="S575" s="231"/>
      <c r="T575" s="231"/>
      <c r="U575" s="231"/>
      <c r="V575" s="231"/>
      <c r="W575" s="231"/>
      <c r="X575" s="231"/>
      <c r="Y575" s="231"/>
      <c r="Z575" s="231"/>
      <c r="AA575" s="231"/>
      <c r="AB575" s="231"/>
      <c r="AC575" s="231"/>
      <c r="AD575" s="231"/>
      <c r="AE575" s="4"/>
    </row>
    <row r="576" spans="1:42" ht="36" customHeight="1">
      <c r="A576" s="107"/>
      <c r="B576" s="31"/>
      <c r="C576" s="333" t="s">
        <v>618</v>
      </c>
      <c r="D576" s="231"/>
      <c r="E576" s="231"/>
      <c r="F576" s="231"/>
      <c r="G576" s="231"/>
      <c r="H576" s="231"/>
      <c r="I576" s="231"/>
      <c r="J576" s="231"/>
      <c r="K576" s="231"/>
      <c r="L576" s="231"/>
      <c r="M576" s="231"/>
      <c r="N576" s="231"/>
      <c r="O576" s="231"/>
      <c r="P576" s="231"/>
      <c r="Q576" s="231"/>
      <c r="R576" s="231"/>
      <c r="S576" s="231"/>
      <c r="T576" s="231"/>
      <c r="U576" s="231"/>
      <c r="V576" s="231"/>
      <c r="W576" s="231"/>
      <c r="X576" s="231"/>
      <c r="Y576" s="231"/>
      <c r="Z576" s="231"/>
      <c r="AA576" s="231"/>
      <c r="AB576" s="231"/>
      <c r="AC576" s="231"/>
      <c r="AD576" s="231"/>
      <c r="AE576" s="4"/>
    </row>
    <row r="577" spans="1:42" ht="36" customHeight="1">
      <c r="A577" s="107"/>
      <c r="B577" s="31"/>
      <c r="C577" s="319" t="s">
        <v>619</v>
      </c>
      <c r="D577" s="231"/>
      <c r="E577" s="231"/>
      <c r="F577" s="231"/>
      <c r="G577" s="231"/>
      <c r="H577" s="231"/>
      <c r="I577" s="231"/>
      <c r="J577" s="231"/>
      <c r="K577" s="231"/>
      <c r="L577" s="231"/>
      <c r="M577" s="231"/>
      <c r="N577" s="231"/>
      <c r="O577" s="231"/>
      <c r="P577" s="231"/>
      <c r="Q577" s="231"/>
      <c r="R577" s="231"/>
      <c r="S577" s="231"/>
      <c r="T577" s="231"/>
      <c r="U577" s="231"/>
      <c r="V577" s="231"/>
      <c r="W577" s="231"/>
      <c r="X577" s="231"/>
      <c r="Y577" s="231"/>
      <c r="Z577" s="231"/>
      <c r="AA577" s="231"/>
      <c r="AB577" s="231"/>
      <c r="AC577" s="231"/>
      <c r="AD577" s="231"/>
      <c r="AE577" s="4"/>
    </row>
    <row r="578" spans="1:42" ht="24" customHeight="1">
      <c r="A578" s="107"/>
      <c r="B578" s="4"/>
      <c r="C578" s="319" t="s">
        <v>620</v>
      </c>
      <c r="D578" s="231"/>
      <c r="E578" s="231"/>
      <c r="F578" s="231"/>
      <c r="G578" s="231"/>
      <c r="H578" s="231"/>
      <c r="I578" s="231"/>
      <c r="J578" s="231"/>
      <c r="K578" s="231"/>
      <c r="L578" s="231"/>
      <c r="M578" s="231"/>
      <c r="N578" s="231"/>
      <c r="O578" s="231"/>
      <c r="P578" s="231"/>
      <c r="Q578" s="231"/>
      <c r="R578" s="231"/>
      <c r="S578" s="231"/>
      <c r="T578" s="231"/>
      <c r="U578" s="231"/>
      <c r="V578" s="231"/>
      <c r="W578" s="231"/>
      <c r="X578" s="231"/>
      <c r="Y578" s="231"/>
      <c r="Z578" s="231"/>
      <c r="AA578" s="231"/>
      <c r="AB578" s="231"/>
      <c r="AC578" s="231"/>
      <c r="AD578" s="231"/>
      <c r="AE578" s="4"/>
    </row>
    <row r="579" spans="1:42" ht="24" customHeight="1">
      <c r="A579" s="93"/>
      <c r="B579" s="4"/>
      <c r="C579" s="319" t="s">
        <v>621</v>
      </c>
      <c r="D579" s="231"/>
      <c r="E579" s="231"/>
      <c r="F579" s="231"/>
      <c r="G579" s="231"/>
      <c r="H579" s="231"/>
      <c r="I579" s="231"/>
      <c r="J579" s="231"/>
      <c r="K579" s="231"/>
      <c r="L579" s="231"/>
      <c r="M579" s="231"/>
      <c r="N579" s="231"/>
      <c r="O579" s="231"/>
      <c r="P579" s="231"/>
      <c r="Q579" s="231"/>
      <c r="R579" s="231"/>
      <c r="S579" s="231"/>
      <c r="T579" s="231"/>
      <c r="U579" s="231"/>
      <c r="V579" s="231"/>
      <c r="W579" s="231"/>
      <c r="X579" s="231"/>
      <c r="Y579" s="231"/>
      <c r="Z579" s="231"/>
      <c r="AA579" s="231"/>
      <c r="AB579" s="231"/>
      <c r="AC579" s="231"/>
      <c r="AD579" s="231"/>
      <c r="AE579" s="4"/>
    </row>
    <row r="580" spans="1:42" ht="15" customHeight="1">
      <c r="A580" s="1"/>
      <c r="B580" s="1"/>
      <c r="C580" s="1"/>
      <c r="D580" s="1"/>
      <c r="E580" s="1"/>
      <c r="F580" s="1"/>
      <c r="G580" s="1"/>
      <c r="H580" s="1"/>
      <c r="I580" s="142"/>
      <c r="J580" s="142"/>
      <c r="K580" s="142"/>
      <c r="L580" s="142"/>
      <c r="M580" s="142"/>
      <c r="N580" s="142"/>
      <c r="O580" s="142"/>
      <c r="P580" s="142"/>
      <c r="Q580" s="142"/>
      <c r="R580" s="142"/>
      <c r="S580" s="142"/>
      <c r="T580" s="142"/>
      <c r="U580" s="142"/>
      <c r="V580" s="142"/>
      <c r="W580" s="142"/>
      <c r="X580" s="142"/>
      <c r="Y580" s="142"/>
      <c r="Z580" s="142"/>
      <c r="AA580" s="142"/>
      <c r="AB580" s="142"/>
      <c r="AC580" s="142"/>
      <c r="AD580" s="142"/>
      <c r="AE580" s="142"/>
    </row>
    <row r="581" spans="1:42" ht="24" customHeight="1">
      <c r="A581" s="93"/>
      <c r="B581" s="4"/>
      <c r="C581" s="316" t="s">
        <v>622</v>
      </c>
      <c r="D581" s="262"/>
      <c r="E581" s="262"/>
      <c r="F581" s="262"/>
      <c r="G581" s="262"/>
      <c r="H581" s="262"/>
      <c r="I581" s="262"/>
      <c r="J581" s="262"/>
      <c r="K581" s="262"/>
      <c r="L581" s="262"/>
      <c r="M581" s="262"/>
      <c r="N581" s="262"/>
      <c r="O581" s="262"/>
      <c r="P581" s="262"/>
      <c r="Q581" s="262"/>
      <c r="R581" s="263"/>
      <c r="S581" s="316" t="s">
        <v>568</v>
      </c>
      <c r="T581" s="249"/>
      <c r="U581" s="249"/>
      <c r="V581" s="249"/>
      <c r="W581" s="249"/>
      <c r="X581" s="250"/>
      <c r="Y581" s="316" t="s">
        <v>569</v>
      </c>
      <c r="Z581" s="249"/>
      <c r="AA581" s="249"/>
      <c r="AB581" s="249"/>
      <c r="AC581" s="249"/>
      <c r="AD581" s="250"/>
      <c r="AE581" s="4"/>
      <c r="AG581">
        <f>COUNTBLANK(S583:AD598)</f>
        <v>192</v>
      </c>
    </row>
    <row r="582" spans="1:42" ht="48" customHeight="1">
      <c r="A582" s="93"/>
      <c r="B582" s="4"/>
      <c r="C582" s="266"/>
      <c r="D582" s="252"/>
      <c r="E582" s="252"/>
      <c r="F582" s="252"/>
      <c r="G582" s="252"/>
      <c r="H582" s="252"/>
      <c r="I582" s="252"/>
      <c r="J582" s="252"/>
      <c r="K582" s="252"/>
      <c r="L582" s="252"/>
      <c r="M582" s="252"/>
      <c r="N582" s="252"/>
      <c r="O582" s="252"/>
      <c r="P582" s="252"/>
      <c r="Q582" s="252"/>
      <c r="R582" s="267"/>
      <c r="S582" s="316" t="s">
        <v>444</v>
      </c>
      <c r="T582" s="250"/>
      <c r="U582" s="320" t="s">
        <v>445</v>
      </c>
      <c r="V582" s="250"/>
      <c r="W582" s="320" t="s">
        <v>446</v>
      </c>
      <c r="X582" s="250"/>
      <c r="Y582" s="316" t="s">
        <v>444</v>
      </c>
      <c r="Z582" s="250"/>
      <c r="AA582" s="320" t="s">
        <v>445</v>
      </c>
      <c r="AB582" s="250"/>
      <c r="AC582" s="320" t="s">
        <v>446</v>
      </c>
      <c r="AD582" s="250"/>
      <c r="AE582" s="4"/>
      <c r="AG582" t="s">
        <v>282</v>
      </c>
      <c r="AH582" t="s">
        <v>283</v>
      </c>
      <c r="AK582" t="s">
        <v>283</v>
      </c>
      <c r="AL582" t="s">
        <v>447</v>
      </c>
      <c r="AM582" t="s">
        <v>448</v>
      </c>
      <c r="AN582" t="s">
        <v>283</v>
      </c>
      <c r="AO582" t="s">
        <v>447</v>
      </c>
      <c r="AP582" t="s">
        <v>448</v>
      </c>
    </row>
    <row r="583" spans="1:42" ht="15" customHeight="1">
      <c r="A583" s="93"/>
      <c r="B583" s="4"/>
      <c r="C583" s="128" t="s">
        <v>209</v>
      </c>
      <c r="D583" s="318" t="s">
        <v>623</v>
      </c>
      <c r="E583" s="249"/>
      <c r="F583" s="249"/>
      <c r="G583" s="249"/>
      <c r="H583" s="249"/>
      <c r="I583" s="249"/>
      <c r="J583" s="249"/>
      <c r="K583" s="249"/>
      <c r="L583" s="249"/>
      <c r="M583" s="249"/>
      <c r="N583" s="249"/>
      <c r="O583" s="249"/>
      <c r="P583" s="249"/>
      <c r="Q583" s="249"/>
      <c r="R583" s="250"/>
      <c r="S583" s="317"/>
      <c r="T583" s="250"/>
      <c r="U583" s="317"/>
      <c r="V583" s="250"/>
      <c r="W583" s="317"/>
      <c r="X583" s="250"/>
      <c r="Y583" s="317"/>
      <c r="Z583" s="250"/>
      <c r="AA583" s="317"/>
      <c r="AB583" s="250"/>
      <c r="AC583" s="317"/>
      <c r="AD583" s="250"/>
      <c r="AE583" s="4"/>
      <c r="AG583">
        <f t="shared" ref="AG583:AG598" si="267">IF(AND(COUNTBLANK(S583:AD583)&lt;&gt;6,COUNTBLANK(S583:AD583)&lt;&gt;12),1,0)</f>
        <v>0</v>
      </c>
      <c r="AH583">
        <f t="shared" ref="AH583:AH598" si="268">IF(COUNTIF(C583:AD583,"NS"),1,0)</f>
        <v>0</v>
      </c>
      <c r="AK583">
        <f t="shared" ref="AK583:AK598" si="269">COUNTIF(U583:X583,"NS")</f>
        <v>0</v>
      </c>
      <c r="AL583">
        <f t="shared" ref="AL583:AL598" si="270">SUM(U583:X583)</f>
        <v>0</v>
      </c>
      <c r="AM583">
        <f t="shared" ref="AM583:AM598" si="271">IF(COUNTA(S583:X583)=0,0,IF(OR(AND(S583=0,AK583&gt;0),AND(S583="ns",AL583&gt;0),AND(S583="ns",AK583=0,AL583=0)),1,IF(OR(AND(S583&gt;0,AK583=2),AND(S583="ns",AK583=2),AND(S583="ns",AL583=0,AK583&gt;0),S583=AL583),0,1)))</f>
        <v>0</v>
      </c>
      <c r="AN583">
        <f t="shared" ref="AN583:AN598" si="272">COUNTIF(AA583:AD583,"NS")</f>
        <v>0</v>
      </c>
      <c r="AO583">
        <f t="shared" ref="AO583:AO598" si="273">SUM(AA583:AD583)</f>
        <v>0</v>
      </c>
      <c r="AP583">
        <f t="shared" ref="AP583:AP598" si="274">IF(COUNTA(Y583:AD583)=0,0,IF(OR(AND(Y583=0,AN583&gt;0),AND(Y583="ns",AO583&gt;0),AND(Y583="ns",AN583=0,AO583=0)),1,IF(OR(AND(Y583&gt;0,AN583=2),AND(Y583="ns",AN583=2),AND(Y583="ns",AO583=0,AN583&gt;0),Y583=AO583),0,1)))</f>
        <v>0</v>
      </c>
    </row>
    <row r="584" spans="1:42" ht="15" customHeight="1">
      <c r="A584" s="93"/>
      <c r="B584" s="4"/>
      <c r="C584" s="129" t="s">
        <v>210</v>
      </c>
      <c r="D584" s="318" t="s">
        <v>624</v>
      </c>
      <c r="E584" s="249"/>
      <c r="F584" s="249"/>
      <c r="G584" s="249"/>
      <c r="H584" s="249"/>
      <c r="I584" s="249"/>
      <c r="J584" s="249"/>
      <c r="K584" s="249"/>
      <c r="L584" s="249"/>
      <c r="M584" s="249"/>
      <c r="N584" s="249"/>
      <c r="O584" s="249"/>
      <c r="P584" s="249"/>
      <c r="Q584" s="249"/>
      <c r="R584" s="250"/>
      <c r="S584" s="317"/>
      <c r="T584" s="250"/>
      <c r="U584" s="317"/>
      <c r="V584" s="250"/>
      <c r="W584" s="317"/>
      <c r="X584" s="250"/>
      <c r="Y584" s="317"/>
      <c r="Z584" s="250"/>
      <c r="AA584" s="317"/>
      <c r="AB584" s="250"/>
      <c r="AC584" s="317"/>
      <c r="AD584" s="250"/>
      <c r="AE584" s="4"/>
      <c r="AG584">
        <f t="shared" si="267"/>
        <v>0</v>
      </c>
      <c r="AH584">
        <f t="shared" si="268"/>
        <v>0</v>
      </c>
      <c r="AK584">
        <f t="shared" si="269"/>
        <v>0</v>
      </c>
      <c r="AL584">
        <f t="shared" si="270"/>
        <v>0</v>
      </c>
      <c r="AM584">
        <f t="shared" si="271"/>
        <v>0</v>
      </c>
      <c r="AN584">
        <f t="shared" si="272"/>
        <v>0</v>
      </c>
      <c r="AO584">
        <f t="shared" si="273"/>
        <v>0</v>
      </c>
      <c r="AP584">
        <f t="shared" si="274"/>
        <v>0</v>
      </c>
    </row>
    <row r="585" spans="1:42" ht="15" customHeight="1">
      <c r="A585" s="93"/>
      <c r="B585" s="4"/>
      <c r="C585" s="129" t="s">
        <v>212</v>
      </c>
      <c r="D585" s="318" t="s">
        <v>625</v>
      </c>
      <c r="E585" s="249"/>
      <c r="F585" s="249"/>
      <c r="G585" s="249"/>
      <c r="H585" s="249"/>
      <c r="I585" s="249"/>
      <c r="J585" s="249"/>
      <c r="K585" s="249"/>
      <c r="L585" s="249"/>
      <c r="M585" s="249"/>
      <c r="N585" s="249"/>
      <c r="O585" s="249"/>
      <c r="P585" s="249"/>
      <c r="Q585" s="249"/>
      <c r="R585" s="250"/>
      <c r="S585" s="317"/>
      <c r="T585" s="250"/>
      <c r="U585" s="317"/>
      <c r="V585" s="250"/>
      <c r="W585" s="317"/>
      <c r="X585" s="250"/>
      <c r="Y585" s="317"/>
      <c r="Z585" s="250"/>
      <c r="AA585" s="317"/>
      <c r="AB585" s="250"/>
      <c r="AC585" s="317"/>
      <c r="AD585" s="250"/>
      <c r="AE585" s="4"/>
      <c r="AG585">
        <f t="shared" si="267"/>
        <v>0</v>
      </c>
      <c r="AH585">
        <f t="shared" si="268"/>
        <v>0</v>
      </c>
      <c r="AK585">
        <f t="shared" si="269"/>
        <v>0</v>
      </c>
      <c r="AL585">
        <f t="shared" si="270"/>
        <v>0</v>
      </c>
      <c r="AM585">
        <f t="shared" si="271"/>
        <v>0</v>
      </c>
      <c r="AN585">
        <f t="shared" si="272"/>
        <v>0</v>
      </c>
      <c r="AO585">
        <f t="shared" si="273"/>
        <v>0</v>
      </c>
      <c r="AP585">
        <f t="shared" si="274"/>
        <v>0</v>
      </c>
    </row>
    <row r="586" spans="1:42" ht="15" customHeight="1">
      <c r="A586" s="93"/>
      <c r="B586" s="4"/>
      <c r="C586" s="129" t="s">
        <v>214</v>
      </c>
      <c r="D586" s="318" t="s">
        <v>626</v>
      </c>
      <c r="E586" s="249"/>
      <c r="F586" s="249"/>
      <c r="G586" s="249"/>
      <c r="H586" s="249"/>
      <c r="I586" s="249"/>
      <c r="J586" s="249"/>
      <c r="K586" s="249"/>
      <c r="L586" s="249"/>
      <c r="M586" s="249"/>
      <c r="N586" s="249"/>
      <c r="O586" s="249"/>
      <c r="P586" s="249"/>
      <c r="Q586" s="249"/>
      <c r="R586" s="250"/>
      <c r="S586" s="317"/>
      <c r="T586" s="250"/>
      <c r="U586" s="317"/>
      <c r="V586" s="250"/>
      <c r="W586" s="317"/>
      <c r="X586" s="250"/>
      <c r="Y586" s="317"/>
      <c r="Z586" s="250"/>
      <c r="AA586" s="317"/>
      <c r="AB586" s="250"/>
      <c r="AC586" s="317"/>
      <c r="AD586" s="250"/>
      <c r="AE586" s="4"/>
      <c r="AG586">
        <f t="shared" si="267"/>
        <v>0</v>
      </c>
      <c r="AH586">
        <f t="shared" si="268"/>
        <v>0</v>
      </c>
      <c r="AK586">
        <f t="shared" si="269"/>
        <v>0</v>
      </c>
      <c r="AL586">
        <f t="shared" si="270"/>
        <v>0</v>
      </c>
      <c r="AM586">
        <f t="shared" si="271"/>
        <v>0</v>
      </c>
      <c r="AN586">
        <f t="shared" si="272"/>
        <v>0</v>
      </c>
      <c r="AO586">
        <f t="shared" si="273"/>
        <v>0</v>
      </c>
      <c r="AP586">
        <f t="shared" si="274"/>
        <v>0</v>
      </c>
    </row>
    <row r="587" spans="1:42" ht="15" customHeight="1">
      <c r="A587" s="93"/>
      <c r="B587" s="4"/>
      <c r="C587" s="129" t="s">
        <v>215</v>
      </c>
      <c r="D587" s="318" t="s">
        <v>627</v>
      </c>
      <c r="E587" s="249"/>
      <c r="F587" s="249"/>
      <c r="G587" s="249"/>
      <c r="H587" s="249"/>
      <c r="I587" s="249"/>
      <c r="J587" s="249"/>
      <c r="K587" s="249"/>
      <c r="L587" s="249"/>
      <c r="M587" s="249"/>
      <c r="N587" s="249"/>
      <c r="O587" s="249"/>
      <c r="P587" s="249"/>
      <c r="Q587" s="249"/>
      <c r="R587" s="250"/>
      <c r="S587" s="317"/>
      <c r="T587" s="250"/>
      <c r="U587" s="317"/>
      <c r="V587" s="250"/>
      <c r="W587" s="317"/>
      <c r="X587" s="250"/>
      <c r="Y587" s="317"/>
      <c r="Z587" s="250"/>
      <c r="AA587" s="317"/>
      <c r="AB587" s="250"/>
      <c r="AC587" s="317"/>
      <c r="AD587" s="250"/>
      <c r="AE587" s="4"/>
      <c r="AG587">
        <f t="shared" si="267"/>
        <v>0</v>
      </c>
      <c r="AH587">
        <f t="shared" si="268"/>
        <v>0</v>
      </c>
      <c r="AK587">
        <f t="shared" si="269"/>
        <v>0</v>
      </c>
      <c r="AL587">
        <f t="shared" si="270"/>
        <v>0</v>
      </c>
      <c r="AM587">
        <f t="shared" si="271"/>
        <v>0</v>
      </c>
      <c r="AN587">
        <f t="shared" si="272"/>
        <v>0</v>
      </c>
      <c r="AO587">
        <f t="shared" si="273"/>
        <v>0</v>
      </c>
      <c r="AP587">
        <f t="shared" si="274"/>
        <v>0</v>
      </c>
    </row>
    <row r="588" spans="1:42" ht="15" customHeight="1">
      <c r="A588" s="93"/>
      <c r="B588" s="4"/>
      <c r="C588" s="129" t="s">
        <v>217</v>
      </c>
      <c r="D588" s="318" t="s">
        <v>628</v>
      </c>
      <c r="E588" s="249"/>
      <c r="F588" s="249"/>
      <c r="G588" s="249"/>
      <c r="H588" s="249"/>
      <c r="I588" s="249"/>
      <c r="J588" s="249"/>
      <c r="K588" s="249"/>
      <c r="L588" s="249"/>
      <c r="M588" s="249"/>
      <c r="N588" s="249"/>
      <c r="O588" s="249"/>
      <c r="P588" s="249"/>
      <c r="Q588" s="249"/>
      <c r="R588" s="250"/>
      <c r="S588" s="317"/>
      <c r="T588" s="250"/>
      <c r="U588" s="317"/>
      <c r="V588" s="250"/>
      <c r="W588" s="317"/>
      <c r="X588" s="250"/>
      <c r="Y588" s="317"/>
      <c r="Z588" s="250"/>
      <c r="AA588" s="317"/>
      <c r="AB588" s="250"/>
      <c r="AC588" s="317"/>
      <c r="AD588" s="250"/>
      <c r="AE588" s="4"/>
      <c r="AG588">
        <f t="shared" si="267"/>
        <v>0</v>
      </c>
      <c r="AH588">
        <f t="shared" si="268"/>
        <v>0</v>
      </c>
      <c r="AK588">
        <f t="shared" si="269"/>
        <v>0</v>
      </c>
      <c r="AL588">
        <f t="shared" si="270"/>
        <v>0</v>
      </c>
      <c r="AM588">
        <f t="shared" si="271"/>
        <v>0</v>
      </c>
      <c r="AN588">
        <f t="shared" si="272"/>
        <v>0</v>
      </c>
      <c r="AO588">
        <f t="shared" si="273"/>
        <v>0</v>
      </c>
      <c r="AP588">
        <f t="shared" si="274"/>
        <v>0</v>
      </c>
    </row>
    <row r="589" spans="1:42" ht="15" customHeight="1">
      <c r="A589" s="93"/>
      <c r="B589" s="4"/>
      <c r="C589" s="129" t="s">
        <v>219</v>
      </c>
      <c r="D589" s="318" t="s">
        <v>629</v>
      </c>
      <c r="E589" s="249"/>
      <c r="F589" s="249"/>
      <c r="G589" s="249"/>
      <c r="H589" s="249"/>
      <c r="I589" s="249"/>
      <c r="J589" s="249"/>
      <c r="K589" s="249"/>
      <c r="L589" s="249"/>
      <c r="M589" s="249"/>
      <c r="N589" s="249"/>
      <c r="O589" s="249"/>
      <c r="P589" s="249"/>
      <c r="Q589" s="249"/>
      <c r="R589" s="250"/>
      <c r="S589" s="317"/>
      <c r="T589" s="250"/>
      <c r="U589" s="317"/>
      <c r="V589" s="250"/>
      <c r="W589" s="317"/>
      <c r="X589" s="250"/>
      <c r="Y589" s="317"/>
      <c r="Z589" s="250"/>
      <c r="AA589" s="317"/>
      <c r="AB589" s="250"/>
      <c r="AC589" s="317"/>
      <c r="AD589" s="250"/>
      <c r="AE589" s="4"/>
      <c r="AG589">
        <f t="shared" si="267"/>
        <v>0</v>
      </c>
      <c r="AH589">
        <f t="shared" si="268"/>
        <v>0</v>
      </c>
      <c r="AK589">
        <f t="shared" si="269"/>
        <v>0</v>
      </c>
      <c r="AL589">
        <f t="shared" si="270"/>
        <v>0</v>
      </c>
      <c r="AM589">
        <f t="shared" si="271"/>
        <v>0</v>
      </c>
      <c r="AN589">
        <f t="shared" si="272"/>
        <v>0</v>
      </c>
      <c r="AO589">
        <f t="shared" si="273"/>
        <v>0</v>
      </c>
      <c r="AP589">
        <f t="shared" si="274"/>
        <v>0</v>
      </c>
    </row>
    <row r="590" spans="1:42" ht="15" customHeight="1">
      <c r="A590" s="93"/>
      <c r="B590" s="4"/>
      <c r="C590" s="129" t="s">
        <v>221</v>
      </c>
      <c r="D590" s="318" t="s">
        <v>630</v>
      </c>
      <c r="E590" s="249"/>
      <c r="F590" s="249"/>
      <c r="G590" s="249"/>
      <c r="H590" s="249"/>
      <c r="I590" s="249"/>
      <c r="J590" s="249"/>
      <c r="K590" s="249"/>
      <c r="L590" s="249"/>
      <c r="M590" s="249"/>
      <c r="N590" s="249"/>
      <c r="O590" s="249"/>
      <c r="P590" s="249"/>
      <c r="Q590" s="249"/>
      <c r="R590" s="250"/>
      <c r="S590" s="317"/>
      <c r="T590" s="250"/>
      <c r="U590" s="317"/>
      <c r="V590" s="250"/>
      <c r="W590" s="317"/>
      <c r="X590" s="250"/>
      <c r="Y590" s="317"/>
      <c r="Z590" s="250"/>
      <c r="AA590" s="317"/>
      <c r="AB590" s="250"/>
      <c r="AC590" s="317"/>
      <c r="AD590" s="250"/>
      <c r="AE590" s="4"/>
      <c r="AG590">
        <f t="shared" si="267"/>
        <v>0</v>
      </c>
      <c r="AH590">
        <f t="shared" si="268"/>
        <v>0</v>
      </c>
      <c r="AK590">
        <f t="shared" si="269"/>
        <v>0</v>
      </c>
      <c r="AL590">
        <f t="shared" si="270"/>
        <v>0</v>
      </c>
      <c r="AM590">
        <f t="shared" si="271"/>
        <v>0</v>
      </c>
      <c r="AN590">
        <f t="shared" si="272"/>
        <v>0</v>
      </c>
      <c r="AO590">
        <f t="shared" si="273"/>
        <v>0</v>
      </c>
      <c r="AP590">
        <f t="shared" si="274"/>
        <v>0</v>
      </c>
    </row>
    <row r="591" spans="1:42" ht="15" customHeight="1">
      <c r="A591" s="93"/>
      <c r="B591" s="4"/>
      <c r="C591" s="129" t="s">
        <v>223</v>
      </c>
      <c r="D591" s="318" t="s">
        <v>364</v>
      </c>
      <c r="E591" s="249"/>
      <c r="F591" s="249"/>
      <c r="G591" s="249"/>
      <c r="H591" s="249"/>
      <c r="I591" s="249"/>
      <c r="J591" s="249"/>
      <c r="K591" s="249"/>
      <c r="L591" s="249"/>
      <c r="M591" s="249"/>
      <c r="N591" s="249"/>
      <c r="O591" s="249"/>
      <c r="P591" s="249"/>
      <c r="Q591" s="249"/>
      <c r="R591" s="250"/>
      <c r="S591" s="317"/>
      <c r="T591" s="250"/>
      <c r="U591" s="317"/>
      <c r="V591" s="250"/>
      <c r="W591" s="317"/>
      <c r="X591" s="250"/>
      <c r="Y591" s="317"/>
      <c r="Z591" s="250"/>
      <c r="AA591" s="317"/>
      <c r="AB591" s="250"/>
      <c r="AC591" s="317"/>
      <c r="AD591" s="250"/>
      <c r="AE591" s="4"/>
      <c r="AG591">
        <f t="shared" si="267"/>
        <v>0</v>
      </c>
      <c r="AH591">
        <f t="shared" si="268"/>
        <v>0</v>
      </c>
      <c r="AK591">
        <f t="shared" si="269"/>
        <v>0</v>
      </c>
      <c r="AL591">
        <f t="shared" si="270"/>
        <v>0</v>
      </c>
      <c r="AM591">
        <f t="shared" si="271"/>
        <v>0</v>
      </c>
      <c r="AN591">
        <f t="shared" si="272"/>
        <v>0</v>
      </c>
      <c r="AO591">
        <f t="shared" si="273"/>
        <v>0</v>
      </c>
      <c r="AP591">
        <f t="shared" si="274"/>
        <v>0</v>
      </c>
    </row>
    <row r="592" spans="1:42" ht="15" customHeight="1">
      <c r="A592" s="93"/>
      <c r="B592" s="4"/>
      <c r="C592" s="129" t="s">
        <v>225</v>
      </c>
      <c r="D592" s="318" t="s">
        <v>631</v>
      </c>
      <c r="E592" s="249"/>
      <c r="F592" s="249"/>
      <c r="G592" s="249"/>
      <c r="H592" s="249"/>
      <c r="I592" s="249"/>
      <c r="J592" s="249"/>
      <c r="K592" s="249"/>
      <c r="L592" s="249"/>
      <c r="M592" s="249"/>
      <c r="N592" s="249"/>
      <c r="O592" s="249"/>
      <c r="P592" s="249"/>
      <c r="Q592" s="249"/>
      <c r="R592" s="250"/>
      <c r="S592" s="317"/>
      <c r="T592" s="250"/>
      <c r="U592" s="317"/>
      <c r="V592" s="250"/>
      <c r="W592" s="317"/>
      <c r="X592" s="250"/>
      <c r="Y592" s="317"/>
      <c r="Z592" s="250"/>
      <c r="AA592" s="317"/>
      <c r="AB592" s="250"/>
      <c r="AC592" s="317"/>
      <c r="AD592" s="250"/>
      <c r="AE592" s="4"/>
      <c r="AG592">
        <f t="shared" si="267"/>
        <v>0</v>
      </c>
      <c r="AH592">
        <f t="shared" si="268"/>
        <v>0</v>
      </c>
      <c r="AK592">
        <f t="shared" si="269"/>
        <v>0</v>
      </c>
      <c r="AL592">
        <f t="shared" si="270"/>
        <v>0</v>
      </c>
      <c r="AM592">
        <f t="shared" si="271"/>
        <v>0</v>
      </c>
      <c r="AN592">
        <f t="shared" si="272"/>
        <v>0</v>
      </c>
      <c r="AO592">
        <f t="shared" si="273"/>
        <v>0</v>
      </c>
      <c r="AP592">
        <f t="shared" si="274"/>
        <v>0</v>
      </c>
    </row>
    <row r="593" spans="1:42" ht="15" customHeight="1">
      <c r="A593" s="93"/>
      <c r="B593" s="4"/>
      <c r="C593" s="129" t="s">
        <v>227</v>
      </c>
      <c r="D593" s="318" t="s">
        <v>632</v>
      </c>
      <c r="E593" s="249"/>
      <c r="F593" s="249"/>
      <c r="G593" s="249"/>
      <c r="H593" s="249"/>
      <c r="I593" s="249"/>
      <c r="J593" s="249"/>
      <c r="K593" s="249"/>
      <c r="L593" s="249"/>
      <c r="M593" s="249"/>
      <c r="N593" s="249"/>
      <c r="O593" s="249"/>
      <c r="P593" s="249"/>
      <c r="Q593" s="249"/>
      <c r="R593" s="250"/>
      <c r="S593" s="317"/>
      <c r="T593" s="250"/>
      <c r="U593" s="317"/>
      <c r="V593" s="250"/>
      <c r="W593" s="317"/>
      <c r="X593" s="250"/>
      <c r="Y593" s="317"/>
      <c r="Z593" s="250"/>
      <c r="AA593" s="317"/>
      <c r="AB593" s="250"/>
      <c r="AC593" s="317"/>
      <c r="AD593" s="250"/>
      <c r="AE593" s="4"/>
      <c r="AG593">
        <f t="shared" si="267"/>
        <v>0</v>
      </c>
      <c r="AH593">
        <f t="shared" si="268"/>
        <v>0</v>
      </c>
      <c r="AK593">
        <f t="shared" si="269"/>
        <v>0</v>
      </c>
      <c r="AL593">
        <f t="shared" si="270"/>
        <v>0</v>
      </c>
      <c r="AM593">
        <f t="shared" si="271"/>
        <v>0</v>
      </c>
      <c r="AN593">
        <f t="shared" si="272"/>
        <v>0</v>
      </c>
      <c r="AO593">
        <f t="shared" si="273"/>
        <v>0</v>
      </c>
      <c r="AP593">
        <f t="shared" si="274"/>
        <v>0</v>
      </c>
    </row>
    <row r="594" spans="1:42" ht="15" customHeight="1">
      <c r="A594" s="93"/>
      <c r="B594" s="4"/>
      <c r="C594" s="129" t="s">
        <v>228</v>
      </c>
      <c r="D594" s="318" t="s">
        <v>633</v>
      </c>
      <c r="E594" s="249"/>
      <c r="F594" s="249"/>
      <c r="G594" s="249"/>
      <c r="H594" s="249"/>
      <c r="I594" s="249"/>
      <c r="J594" s="249"/>
      <c r="K594" s="249"/>
      <c r="L594" s="249"/>
      <c r="M594" s="249"/>
      <c r="N594" s="249"/>
      <c r="O594" s="249"/>
      <c r="P594" s="249"/>
      <c r="Q594" s="249"/>
      <c r="R594" s="250"/>
      <c r="S594" s="317"/>
      <c r="T594" s="250"/>
      <c r="U594" s="317"/>
      <c r="V594" s="250"/>
      <c r="W594" s="317"/>
      <c r="X594" s="250"/>
      <c r="Y594" s="317"/>
      <c r="Z594" s="250"/>
      <c r="AA594" s="317"/>
      <c r="AB594" s="250"/>
      <c r="AC594" s="317"/>
      <c r="AD594" s="250"/>
      <c r="AE594" s="4"/>
      <c r="AG594">
        <f t="shared" si="267"/>
        <v>0</v>
      </c>
      <c r="AH594">
        <f t="shared" si="268"/>
        <v>0</v>
      </c>
      <c r="AK594">
        <f t="shared" si="269"/>
        <v>0</v>
      </c>
      <c r="AL594">
        <f t="shared" si="270"/>
        <v>0</v>
      </c>
      <c r="AM594">
        <f t="shared" si="271"/>
        <v>0</v>
      </c>
      <c r="AN594">
        <f t="shared" si="272"/>
        <v>0</v>
      </c>
      <c r="AO594">
        <f t="shared" si="273"/>
        <v>0</v>
      </c>
      <c r="AP594">
        <f t="shared" si="274"/>
        <v>0</v>
      </c>
    </row>
    <row r="595" spans="1:42" ht="15" customHeight="1">
      <c r="A595" s="107"/>
      <c r="B595" s="4"/>
      <c r="C595" s="110" t="s">
        <v>229</v>
      </c>
      <c r="D595" s="321" t="s">
        <v>634</v>
      </c>
      <c r="E595" s="249"/>
      <c r="F595" s="249"/>
      <c r="G595" s="249"/>
      <c r="H595" s="249"/>
      <c r="I595" s="249"/>
      <c r="J595" s="249"/>
      <c r="K595" s="249"/>
      <c r="L595" s="249"/>
      <c r="M595" s="249"/>
      <c r="N595" s="249"/>
      <c r="O595" s="249"/>
      <c r="P595" s="249"/>
      <c r="Q595" s="249"/>
      <c r="R595" s="250"/>
      <c r="S595" s="317"/>
      <c r="T595" s="250"/>
      <c r="U595" s="317"/>
      <c r="V595" s="250"/>
      <c r="W595" s="317"/>
      <c r="X595" s="250"/>
      <c r="Y595" s="317"/>
      <c r="Z595" s="250"/>
      <c r="AA595" s="317"/>
      <c r="AB595" s="250"/>
      <c r="AC595" s="317"/>
      <c r="AD595" s="250"/>
      <c r="AE595" s="4"/>
      <c r="AG595">
        <f t="shared" si="267"/>
        <v>0</v>
      </c>
      <c r="AH595">
        <f t="shared" si="268"/>
        <v>0</v>
      </c>
      <c r="AK595">
        <f t="shared" si="269"/>
        <v>0</v>
      </c>
      <c r="AL595">
        <f t="shared" si="270"/>
        <v>0</v>
      </c>
      <c r="AM595">
        <f t="shared" si="271"/>
        <v>0</v>
      </c>
      <c r="AN595">
        <f t="shared" si="272"/>
        <v>0</v>
      </c>
      <c r="AO595">
        <f t="shared" si="273"/>
        <v>0</v>
      </c>
      <c r="AP595">
        <f t="shared" si="274"/>
        <v>0</v>
      </c>
    </row>
    <row r="596" spans="1:42" ht="15" customHeight="1">
      <c r="A596" s="107"/>
      <c r="B596" s="4"/>
      <c r="C596" s="110" t="s">
        <v>230</v>
      </c>
      <c r="D596" s="321" t="s">
        <v>635</v>
      </c>
      <c r="E596" s="249"/>
      <c r="F596" s="249"/>
      <c r="G596" s="249"/>
      <c r="H596" s="249"/>
      <c r="I596" s="249"/>
      <c r="J596" s="249"/>
      <c r="K596" s="249"/>
      <c r="L596" s="249"/>
      <c r="M596" s="249"/>
      <c r="N596" s="249"/>
      <c r="O596" s="249"/>
      <c r="P596" s="249"/>
      <c r="Q596" s="249"/>
      <c r="R596" s="250"/>
      <c r="S596" s="317"/>
      <c r="T596" s="250"/>
      <c r="U596" s="317"/>
      <c r="V596" s="250"/>
      <c r="W596" s="317"/>
      <c r="X596" s="250"/>
      <c r="Y596" s="317"/>
      <c r="Z596" s="250"/>
      <c r="AA596" s="317"/>
      <c r="AB596" s="250"/>
      <c r="AC596" s="317"/>
      <c r="AD596" s="250"/>
      <c r="AE596" s="4"/>
      <c r="AG596">
        <f t="shared" si="267"/>
        <v>0</v>
      </c>
      <c r="AH596">
        <f t="shared" si="268"/>
        <v>0</v>
      </c>
      <c r="AK596">
        <f t="shared" si="269"/>
        <v>0</v>
      </c>
      <c r="AL596">
        <f t="shared" si="270"/>
        <v>0</v>
      </c>
      <c r="AM596">
        <f t="shared" si="271"/>
        <v>0</v>
      </c>
      <c r="AN596">
        <f t="shared" si="272"/>
        <v>0</v>
      </c>
      <c r="AO596">
        <f t="shared" si="273"/>
        <v>0</v>
      </c>
      <c r="AP596">
        <f t="shared" si="274"/>
        <v>0</v>
      </c>
    </row>
    <row r="597" spans="1:42" ht="15" customHeight="1">
      <c r="A597" s="107"/>
      <c r="B597" s="4"/>
      <c r="C597" s="110" t="s">
        <v>231</v>
      </c>
      <c r="D597" s="321" t="s">
        <v>427</v>
      </c>
      <c r="E597" s="249"/>
      <c r="F597" s="249"/>
      <c r="G597" s="249"/>
      <c r="H597" s="249"/>
      <c r="I597" s="249"/>
      <c r="J597" s="249"/>
      <c r="K597" s="249"/>
      <c r="L597" s="249"/>
      <c r="M597" s="249"/>
      <c r="N597" s="249"/>
      <c r="O597" s="249"/>
      <c r="P597" s="249"/>
      <c r="Q597" s="249"/>
      <c r="R597" s="250"/>
      <c r="S597" s="317"/>
      <c r="T597" s="250"/>
      <c r="U597" s="317"/>
      <c r="V597" s="250"/>
      <c r="W597" s="317"/>
      <c r="X597" s="250"/>
      <c r="Y597" s="317"/>
      <c r="Z597" s="250"/>
      <c r="AA597" s="317"/>
      <c r="AB597" s="250"/>
      <c r="AC597" s="317"/>
      <c r="AD597" s="250"/>
      <c r="AE597" s="4"/>
      <c r="AG597">
        <f t="shared" si="267"/>
        <v>0</v>
      </c>
      <c r="AH597">
        <f t="shared" si="268"/>
        <v>0</v>
      </c>
      <c r="AK597">
        <f t="shared" si="269"/>
        <v>0</v>
      </c>
      <c r="AL597">
        <f t="shared" si="270"/>
        <v>0</v>
      </c>
      <c r="AM597">
        <f t="shared" si="271"/>
        <v>0</v>
      </c>
      <c r="AN597">
        <f t="shared" si="272"/>
        <v>0</v>
      </c>
      <c r="AO597">
        <f t="shared" si="273"/>
        <v>0</v>
      </c>
      <c r="AP597">
        <f t="shared" si="274"/>
        <v>0</v>
      </c>
    </row>
    <row r="598" spans="1:42" ht="15" customHeight="1">
      <c r="A598" s="107"/>
      <c r="B598" s="4"/>
      <c r="C598" s="110" t="s">
        <v>232</v>
      </c>
      <c r="D598" s="321" t="s">
        <v>357</v>
      </c>
      <c r="E598" s="249"/>
      <c r="F598" s="249"/>
      <c r="G598" s="249"/>
      <c r="H598" s="249"/>
      <c r="I598" s="249"/>
      <c r="J598" s="249"/>
      <c r="K598" s="249"/>
      <c r="L598" s="249"/>
      <c r="M598" s="249"/>
      <c r="N598" s="249"/>
      <c r="O598" s="249"/>
      <c r="P598" s="249"/>
      <c r="Q598" s="249"/>
      <c r="R598" s="250"/>
      <c r="S598" s="317"/>
      <c r="T598" s="250"/>
      <c r="U598" s="317"/>
      <c r="V598" s="250"/>
      <c r="W598" s="317"/>
      <c r="X598" s="250"/>
      <c r="Y598" s="317"/>
      <c r="Z598" s="250"/>
      <c r="AA598" s="317"/>
      <c r="AB598" s="250"/>
      <c r="AC598" s="317"/>
      <c r="AD598" s="250"/>
      <c r="AE598" s="4"/>
      <c r="AG598">
        <f t="shared" si="267"/>
        <v>0</v>
      </c>
      <c r="AH598">
        <f t="shared" si="268"/>
        <v>0</v>
      </c>
      <c r="AK598">
        <f t="shared" si="269"/>
        <v>0</v>
      </c>
      <c r="AL598">
        <f t="shared" si="270"/>
        <v>0</v>
      </c>
      <c r="AM598">
        <f t="shared" si="271"/>
        <v>0</v>
      </c>
      <c r="AN598">
        <f t="shared" si="272"/>
        <v>0</v>
      </c>
      <c r="AO598">
        <f t="shared" si="273"/>
        <v>0</v>
      </c>
      <c r="AP598">
        <f t="shared" si="274"/>
        <v>0</v>
      </c>
    </row>
    <row r="599" spans="1:42" ht="15" customHeight="1">
      <c r="A599" s="107"/>
      <c r="B599" s="4"/>
      <c r="C599" s="77"/>
      <c r="D599" s="50"/>
      <c r="E599" s="50"/>
      <c r="F599" s="50"/>
      <c r="G599" s="50"/>
      <c r="H599" s="50"/>
      <c r="I599" s="50"/>
      <c r="J599" s="50"/>
      <c r="K599" s="50"/>
      <c r="L599" s="4"/>
      <c r="M599" s="4"/>
      <c r="N599" s="4"/>
      <c r="O599" s="4"/>
      <c r="P599" s="4"/>
      <c r="Q599" s="4"/>
      <c r="R599" s="122" t="s">
        <v>456</v>
      </c>
      <c r="S599" s="317"/>
      <c r="T599" s="250"/>
      <c r="U599" s="317"/>
      <c r="V599" s="250"/>
      <c r="W599" s="317"/>
      <c r="X599" s="250"/>
      <c r="Y599" s="317"/>
      <c r="Z599" s="250"/>
      <c r="AA599" s="317"/>
      <c r="AB599" s="250"/>
      <c r="AC599" s="317"/>
      <c r="AD599" s="250"/>
      <c r="AE599" s="4"/>
      <c r="AG599">
        <f>SUM(AG583:AG598)</f>
        <v>0</v>
      </c>
      <c r="AH599" s="198">
        <f>SUM(AH583:AH598)</f>
        <v>0</v>
      </c>
      <c r="AK599">
        <f>SUM(AK583:AK598)</f>
        <v>0</v>
      </c>
      <c r="AM599">
        <f>SUM(AM583:AM598)</f>
        <v>0</v>
      </c>
      <c r="AN599">
        <f>SUM(AN583:AN598)</f>
        <v>0</v>
      </c>
      <c r="AP599">
        <f>SUM(AP583:AP598)</f>
        <v>0</v>
      </c>
    </row>
    <row r="600" spans="1:42" ht="1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row>
    <row r="601" spans="1:42" ht="45" customHeight="1">
      <c r="A601" s="107"/>
      <c r="B601" s="4"/>
      <c r="C601" s="347" t="s">
        <v>636</v>
      </c>
      <c r="D601" s="231"/>
      <c r="E601" s="265"/>
      <c r="F601" s="261"/>
      <c r="G601" s="249"/>
      <c r="H601" s="249"/>
      <c r="I601" s="249"/>
      <c r="J601" s="249"/>
      <c r="K601" s="249"/>
      <c r="L601" s="249"/>
      <c r="M601" s="249"/>
      <c r="N601" s="249"/>
      <c r="O601" s="249"/>
      <c r="P601" s="249"/>
      <c r="Q601" s="249"/>
      <c r="R601" s="249"/>
      <c r="S601" s="249"/>
      <c r="T601" s="249"/>
      <c r="U601" s="249"/>
      <c r="V601" s="249"/>
      <c r="W601" s="249"/>
      <c r="X601" s="249"/>
      <c r="Y601" s="249"/>
      <c r="Z601" s="249"/>
      <c r="AA601" s="249"/>
      <c r="AB601" s="249"/>
      <c r="AC601" s="249"/>
      <c r="AD601" s="250"/>
      <c r="AE601" s="4"/>
    </row>
    <row r="602" spans="1:42" ht="15" customHeight="1">
      <c r="A602" s="1"/>
      <c r="B602" s="199" t="str">
        <f>IF(OR(AND(S595&gt;0,S595&lt;&gt;"NA",S595&lt;&gt;"NS",F601=""),AND(Y595&gt;0,Y595&lt;&gt;"NA",Y595&lt;&gt;"NS",F601="")),"Alerta: Debido a que cuenta con un valor mayor a cero en el numeral 4 debe anotar el nombre de dicho(s) cargo(s) y/o función(es).","")</f>
        <v/>
      </c>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row>
    <row r="603" spans="1:42" ht="24" customHeight="1">
      <c r="A603" s="93"/>
      <c r="B603" s="4"/>
      <c r="C603" s="333" t="s">
        <v>310</v>
      </c>
      <c r="D603" s="231"/>
      <c r="E603" s="231"/>
      <c r="F603" s="231"/>
      <c r="G603" s="231"/>
      <c r="H603" s="231"/>
      <c r="I603" s="231"/>
      <c r="J603" s="231"/>
      <c r="K603" s="231"/>
      <c r="L603" s="231"/>
      <c r="M603" s="231"/>
      <c r="N603" s="231"/>
      <c r="O603" s="231"/>
      <c r="P603" s="231"/>
      <c r="Q603" s="231"/>
      <c r="R603" s="231"/>
      <c r="S603" s="231"/>
      <c r="T603" s="231"/>
      <c r="U603" s="231"/>
      <c r="V603" s="231"/>
      <c r="W603" s="231"/>
      <c r="X603" s="231"/>
      <c r="Y603" s="231"/>
      <c r="Z603" s="231"/>
      <c r="AA603" s="231"/>
      <c r="AB603" s="231"/>
      <c r="AC603" s="231"/>
      <c r="AD603" s="231"/>
      <c r="AE603" s="4"/>
    </row>
    <row r="604" spans="1:42" ht="60" customHeight="1">
      <c r="A604" s="93"/>
      <c r="B604" s="4"/>
      <c r="C604" s="323"/>
      <c r="D604" s="249"/>
      <c r="E604" s="249"/>
      <c r="F604" s="249"/>
      <c r="G604" s="249"/>
      <c r="H604" s="249"/>
      <c r="I604" s="249"/>
      <c r="J604" s="249"/>
      <c r="K604" s="249"/>
      <c r="L604" s="249"/>
      <c r="M604" s="249"/>
      <c r="N604" s="249"/>
      <c r="O604" s="249"/>
      <c r="P604" s="249"/>
      <c r="Q604" s="249"/>
      <c r="R604" s="249"/>
      <c r="S604" s="249"/>
      <c r="T604" s="249"/>
      <c r="U604" s="249"/>
      <c r="V604" s="249"/>
      <c r="W604" s="249"/>
      <c r="X604" s="249"/>
      <c r="Y604" s="249"/>
      <c r="Z604" s="249"/>
      <c r="AA604" s="249"/>
      <c r="AB604" s="249"/>
      <c r="AC604" s="249"/>
      <c r="AD604" s="250"/>
      <c r="AE604" s="4"/>
    </row>
    <row r="605" spans="1:42" ht="15" customHeight="1">
      <c r="A605" s="1"/>
      <c r="B605" s="199" t="str">
        <f>IF(AG599&gt;0,"Favor de ingresar toda la información requerida en la pregunta y/o verifique que no tenga información en celdas sombreadas.","")</f>
        <v/>
      </c>
      <c r="C605" s="199"/>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row>
    <row r="606" spans="1:42" ht="15" customHeight="1">
      <c r="A606" s="1"/>
      <c r="B606" s="199" t="str">
        <f>IF(AND(AH599&lt;&gt;0,C604=""),"Alerta: Debido a que cuenta con registros NS, debe proporcionar una justificación en el area de comentarios al final de la pregunta.","")</f>
        <v/>
      </c>
      <c r="C606" s="199"/>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row>
    <row r="607" spans="1:42" ht="15" customHeight="1">
      <c r="A607" s="1"/>
      <c r="B607" s="199" t="str">
        <f>IF(OR(AM599&gt;=1,AP599&gt;=1),"Favor de revisar la sumatoria y consistencia de totales y/o subtotales por filas (numéricos y NS).","")</f>
        <v/>
      </c>
      <c r="C607" s="199"/>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row>
    <row r="608" spans="1:42" ht="15" customHeight="1">
      <c r="A608" s="1"/>
      <c r="B608" s="199"/>
      <c r="C608" s="199"/>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row>
    <row r="609" spans="1:31" ht="15" customHeight="1">
      <c r="A609" s="1"/>
      <c r="B609" s="199"/>
      <c r="C609" s="199"/>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row>
    <row r="610" spans="1:31" ht="15" customHeight="1" thickBot="1">
      <c r="A610" s="1"/>
      <c r="B610" s="199"/>
      <c r="C610" s="199"/>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row>
    <row r="611" spans="1:31" ht="15" customHeight="1" thickBot="1">
      <c r="A611" s="102" t="s">
        <v>264</v>
      </c>
      <c r="B611" s="327" t="s">
        <v>637</v>
      </c>
      <c r="C611" s="328"/>
      <c r="D611" s="328"/>
      <c r="E611" s="328"/>
      <c r="F611" s="328"/>
      <c r="G611" s="328"/>
      <c r="H611" s="328"/>
      <c r="I611" s="328"/>
      <c r="J611" s="328"/>
      <c r="K611" s="328"/>
      <c r="L611" s="328"/>
      <c r="M611" s="328"/>
      <c r="N611" s="328"/>
      <c r="O611" s="328"/>
      <c r="P611" s="328"/>
      <c r="Q611" s="328"/>
      <c r="R611" s="328"/>
      <c r="S611" s="328"/>
      <c r="T611" s="328"/>
      <c r="U611" s="328"/>
      <c r="V611" s="328"/>
      <c r="W611" s="328"/>
      <c r="X611" s="328"/>
      <c r="Y611" s="328"/>
      <c r="Z611" s="328"/>
      <c r="AA611" s="328"/>
      <c r="AB611" s="328"/>
      <c r="AC611" s="328"/>
      <c r="AD611" s="329"/>
      <c r="AE611" s="1"/>
    </row>
    <row r="612" spans="1:31" ht="15" customHeight="1">
      <c r="A612" s="93"/>
      <c r="B612" s="364" t="s">
        <v>429</v>
      </c>
      <c r="C612" s="331"/>
      <c r="D612" s="331"/>
      <c r="E612" s="331"/>
      <c r="F612" s="331"/>
      <c r="G612" s="331"/>
      <c r="H612" s="331"/>
      <c r="I612" s="331"/>
      <c r="J612" s="331"/>
      <c r="K612" s="331"/>
      <c r="L612" s="331"/>
      <c r="M612" s="331"/>
      <c r="N612" s="331"/>
      <c r="O612" s="331"/>
      <c r="P612" s="331"/>
      <c r="Q612" s="331"/>
      <c r="R612" s="331"/>
      <c r="S612" s="331"/>
      <c r="T612" s="331"/>
      <c r="U612" s="331"/>
      <c r="V612" s="331"/>
      <c r="W612" s="331"/>
      <c r="X612" s="331"/>
      <c r="Y612" s="331"/>
      <c r="Z612" s="331"/>
      <c r="AA612" s="331"/>
      <c r="AB612" s="331"/>
      <c r="AC612" s="331"/>
      <c r="AD612" s="332"/>
      <c r="AE612" s="1"/>
    </row>
    <row r="613" spans="1:31" ht="24" customHeight="1">
      <c r="A613" s="93"/>
      <c r="B613" s="143"/>
      <c r="C613" s="273" t="s">
        <v>638</v>
      </c>
      <c r="D613" s="231"/>
      <c r="E613" s="231"/>
      <c r="F613" s="231"/>
      <c r="G613" s="231"/>
      <c r="H613" s="231"/>
      <c r="I613" s="231"/>
      <c r="J613" s="231"/>
      <c r="K613" s="231"/>
      <c r="L613" s="231"/>
      <c r="M613" s="231"/>
      <c r="N613" s="231"/>
      <c r="O613" s="231"/>
      <c r="P613" s="231"/>
      <c r="Q613" s="231"/>
      <c r="R613" s="231"/>
      <c r="S613" s="231"/>
      <c r="T613" s="231"/>
      <c r="U613" s="231"/>
      <c r="V613" s="231"/>
      <c r="W613" s="231"/>
      <c r="X613" s="231"/>
      <c r="Y613" s="231"/>
      <c r="Z613" s="231"/>
      <c r="AA613" s="231"/>
      <c r="AB613" s="231"/>
      <c r="AC613" s="231"/>
      <c r="AD613" s="265"/>
      <c r="AE613" s="4"/>
    </row>
    <row r="614" spans="1:31" ht="24" customHeight="1">
      <c r="A614" s="93"/>
      <c r="B614" s="143"/>
      <c r="C614" s="365" t="s">
        <v>639</v>
      </c>
      <c r="D614" s="231"/>
      <c r="E614" s="231"/>
      <c r="F614" s="231"/>
      <c r="G614" s="231"/>
      <c r="H614" s="231"/>
      <c r="I614" s="231"/>
      <c r="J614" s="231"/>
      <c r="K614" s="231"/>
      <c r="L614" s="231"/>
      <c r="M614" s="231"/>
      <c r="N614" s="231"/>
      <c r="O614" s="231"/>
      <c r="P614" s="231"/>
      <c r="Q614" s="231"/>
      <c r="R614" s="231"/>
      <c r="S614" s="231"/>
      <c r="T614" s="231"/>
      <c r="U614" s="231"/>
      <c r="V614" s="231"/>
      <c r="W614" s="231"/>
      <c r="X614" s="231"/>
      <c r="Y614" s="231"/>
      <c r="Z614" s="231"/>
      <c r="AA614" s="231"/>
      <c r="AB614" s="231"/>
      <c r="AC614" s="231"/>
      <c r="AD614" s="265"/>
      <c r="AE614" s="4"/>
    </row>
    <row r="615" spans="1:31" ht="15" customHeight="1">
      <c r="A615" s="93"/>
      <c r="B615" s="363" t="s">
        <v>432</v>
      </c>
      <c r="C615" s="262"/>
      <c r="D615" s="262"/>
      <c r="E615" s="262"/>
      <c r="F615" s="262"/>
      <c r="G615" s="262"/>
      <c r="H615" s="262"/>
      <c r="I615" s="262"/>
      <c r="J615" s="262"/>
      <c r="K615" s="262"/>
      <c r="L615" s="262"/>
      <c r="M615" s="262"/>
      <c r="N615" s="262"/>
      <c r="O615" s="262"/>
      <c r="P615" s="262"/>
      <c r="Q615" s="262"/>
      <c r="R615" s="262"/>
      <c r="S615" s="262"/>
      <c r="T615" s="262"/>
      <c r="U615" s="262"/>
      <c r="V615" s="262"/>
      <c r="W615" s="262"/>
      <c r="X615" s="262"/>
      <c r="Y615" s="262"/>
      <c r="Z615" s="262"/>
      <c r="AA615" s="262"/>
      <c r="AB615" s="262"/>
      <c r="AC615" s="262"/>
      <c r="AD615" s="263"/>
      <c r="AE615" s="4"/>
    </row>
    <row r="616" spans="1:31" ht="36" customHeight="1">
      <c r="A616" s="93"/>
      <c r="B616" s="94"/>
      <c r="C616" s="273" t="s">
        <v>640</v>
      </c>
      <c r="D616" s="231"/>
      <c r="E616" s="231"/>
      <c r="F616" s="231"/>
      <c r="G616" s="231"/>
      <c r="H616" s="231"/>
      <c r="I616" s="231"/>
      <c r="J616" s="231"/>
      <c r="K616" s="231"/>
      <c r="L616" s="231"/>
      <c r="M616" s="231"/>
      <c r="N616" s="231"/>
      <c r="O616" s="231"/>
      <c r="P616" s="231"/>
      <c r="Q616" s="231"/>
      <c r="R616" s="231"/>
      <c r="S616" s="231"/>
      <c r="T616" s="231"/>
      <c r="U616" s="231"/>
      <c r="V616" s="231"/>
      <c r="W616" s="231"/>
      <c r="X616" s="231"/>
      <c r="Y616" s="231"/>
      <c r="Z616" s="231"/>
      <c r="AA616" s="231"/>
      <c r="AB616" s="231"/>
      <c r="AC616" s="231"/>
      <c r="AD616" s="265"/>
      <c r="AE616" s="4"/>
    </row>
    <row r="617" spans="1:31" ht="15" customHeight="1">
      <c r="A617" s="93"/>
      <c r="B617" s="94"/>
      <c r="C617" s="77"/>
      <c r="D617" s="273" t="s">
        <v>641</v>
      </c>
      <c r="E617" s="231"/>
      <c r="F617" s="231"/>
      <c r="G617" s="231"/>
      <c r="H617" s="231"/>
      <c r="I617" s="231"/>
      <c r="J617" s="231"/>
      <c r="K617" s="231"/>
      <c r="L617" s="231"/>
      <c r="M617" s="231"/>
      <c r="N617" s="231"/>
      <c r="O617" s="231"/>
      <c r="P617" s="231"/>
      <c r="Q617" s="231"/>
      <c r="R617" s="231"/>
      <c r="S617" s="231"/>
      <c r="T617" s="231"/>
      <c r="U617" s="231"/>
      <c r="V617" s="231"/>
      <c r="W617" s="231"/>
      <c r="X617" s="231"/>
      <c r="Y617" s="231"/>
      <c r="Z617" s="231"/>
      <c r="AA617" s="231"/>
      <c r="AB617" s="231"/>
      <c r="AC617" s="231"/>
      <c r="AD617" s="265"/>
      <c r="AE617" s="4"/>
    </row>
    <row r="618" spans="1:31" ht="36" customHeight="1">
      <c r="A618" s="93"/>
      <c r="B618" s="94"/>
      <c r="C618" s="77"/>
      <c r="D618" s="273" t="s">
        <v>642</v>
      </c>
      <c r="E618" s="231"/>
      <c r="F618" s="231"/>
      <c r="G618" s="231"/>
      <c r="H618" s="231"/>
      <c r="I618" s="231"/>
      <c r="J618" s="231"/>
      <c r="K618" s="231"/>
      <c r="L618" s="231"/>
      <c r="M618" s="231"/>
      <c r="N618" s="231"/>
      <c r="O618" s="231"/>
      <c r="P618" s="231"/>
      <c r="Q618" s="231"/>
      <c r="R618" s="231"/>
      <c r="S618" s="231"/>
      <c r="T618" s="231"/>
      <c r="U618" s="231"/>
      <c r="V618" s="231"/>
      <c r="W618" s="231"/>
      <c r="X618" s="231"/>
      <c r="Y618" s="231"/>
      <c r="Z618" s="231"/>
      <c r="AA618" s="231"/>
      <c r="AB618" s="231"/>
      <c r="AC618" s="231"/>
      <c r="AD618" s="265"/>
      <c r="AE618" s="4"/>
    </row>
    <row r="619" spans="1:31" ht="24" customHeight="1">
      <c r="A619" s="93"/>
      <c r="B619" s="100"/>
      <c r="C619" s="83"/>
      <c r="D619" s="287" t="s">
        <v>643</v>
      </c>
      <c r="E619" s="252"/>
      <c r="F619" s="252"/>
      <c r="G619" s="252"/>
      <c r="H619" s="252"/>
      <c r="I619" s="252"/>
      <c r="J619" s="252"/>
      <c r="K619" s="252"/>
      <c r="L619" s="252"/>
      <c r="M619" s="252"/>
      <c r="N619" s="252"/>
      <c r="O619" s="252"/>
      <c r="P619" s="252"/>
      <c r="Q619" s="252"/>
      <c r="R619" s="252"/>
      <c r="S619" s="252"/>
      <c r="T619" s="252"/>
      <c r="U619" s="252"/>
      <c r="V619" s="252"/>
      <c r="W619" s="252"/>
      <c r="X619" s="252"/>
      <c r="Y619" s="252"/>
      <c r="Z619" s="252"/>
      <c r="AA619" s="252"/>
      <c r="AB619" s="252"/>
      <c r="AC619" s="252"/>
      <c r="AD619" s="267"/>
      <c r="AE619" s="4"/>
    </row>
    <row r="620" spans="1:31" ht="1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row>
    <row r="621" spans="1:31" ht="36" customHeight="1">
      <c r="A621" s="105" t="s">
        <v>644</v>
      </c>
      <c r="B621" s="340" t="s">
        <v>645</v>
      </c>
      <c r="C621" s="231"/>
      <c r="D621" s="231"/>
      <c r="E621" s="231"/>
      <c r="F621" s="231"/>
      <c r="G621" s="231"/>
      <c r="H621" s="231"/>
      <c r="I621" s="231"/>
      <c r="J621" s="231"/>
      <c r="K621" s="231"/>
      <c r="L621" s="231"/>
      <c r="M621" s="231"/>
      <c r="N621" s="231"/>
      <c r="O621" s="231"/>
      <c r="P621" s="231"/>
      <c r="Q621" s="231"/>
      <c r="R621" s="231"/>
      <c r="S621" s="231"/>
      <c r="T621" s="231"/>
      <c r="U621" s="231"/>
      <c r="V621" s="231"/>
      <c r="W621" s="231"/>
      <c r="X621" s="231"/>
      <c r="Y621" s="231"/>
      <c r="Z621" s="231"/>
      <c r="AA621" s="231"/>
      <c r="AB621" s="231"/>
      <c r="AC621" s="231"/>
      <c r="AD621" s="231"/>
      <c r="AE621" s="4"/>
    </row>
    <row r="622" spans="1:31" ht="24" customHeight="1">
      <c r="A622" s="105"/>
      <c r="B622" s="113"/>
      <c r="C622" s="319" t="s">
        <v>646</v>
      </c>
      <c r="D622" s="231"/>
      <c r="E622" s="231"/>
      <c r="F622" s="231"/>
      <c r="G622" s="231"/>
      <c r="H622" s="231"/>
      <c r="I622" s="231"/>
      <c r="J622" s="231"/>
      <c r="K622" s="231"/>
      <c r="L622" s="231"/>
      <c r="M622" s="231"/>
      <c r="N622" s="231"/>
      <c r="O622" s="231"/>
      <c r="P622" s="231"/>
      <c r="Q622" s="231"/>
      <c r="R622" s="231"/>
      <c r="S622" s="231"/>
      <c r="T622" s="231"/>
      <c r="U622" s="231"/>
      <c r="V622" s="231"/>
      <c r="W622" s="231"/>
      <c r="X622" s="231"/>
      <c r="Y622" s="231"/>
      <c r="Z622" s="231"/>
      <c r="AA622" s="231"/>
      <c r="AB622" s="231"/>
      <c r="AC622" s="231"/>
      <c r="AD622" s="231"/>
      <c r="AE622" s="4"/>
    </row>
    <row r="623" spans="1:31" ht="24" customHeight="1">
      <c r="A623" s="105"/>
      <c r="B623" s="113"/>
      <c r="C623" s="341" t="s">
        <v>647</v>
      </c>
      <c r="D623" s="231"/>
      <c r="E623" s="231"/>
      <c r="F623" s="231"/>
      <c r="G623" s="231"/>
      <c r="H623" s="231"/>
      <c r="I623" s="231"/>
      <c r="J623" s="231"/>
      <c r="K623" s="231"/>
      <c r="L623" s="231"/>
      <c r="M623" s="231"/>
      <c r="N623" s="231"/>
      <c r="O623" s="231"/>
      <c r="P623" s="231"/>
      <c r="Q623" s="231"/>
      <c r="R623" s="231"/>
      <c r="S623" s="231"/>
      <c r="T623" s="231"/>
      <c r="U623" s="231"/>
      <c r="V623" s="231"/>
      <c r="W623" s="231"/>
      <c r="X623" s="231"/>
      <c r="Y623" s="231"/>
      <c r="Z623" s="231"/>
      <c r="AA623" s="231"/>
      <c r="AB623" s="231"/>
      <c r="AC623" s="231"/>
      <c r="AD623" s="231"/>
      <c r="AE623" s="4"/>
    </row>
    <row r="624" spans="1:31" ht="48" customHeight="1">
      <c r="A624" s="105"/>
      <c r="B624" s="57"/>
      <c r="C624" s="341" t="s">
        <v>648</v>
      </c>
      <c r="D624" s="231"/>
      <c r="E624" s="231"/>
      <c r="F624" s="231"/>
      <c r="G624" s="231"/>
      <c r="H624" s="231"/>
      <c r="I624" s="231"/>
      <c r="J624" s="231"/>
      <c r="K624" s="231"/>
      <c r="L624" s="231"/>
      <c r="M624" s="231"/>
      <c r="N624" s="231"/>
      <c r="O624" s="231"/>
      <c r="P624" s="231"/>
      <c r="Q624" s="231"/>
      <c r="R624" s="231"/>
      <c r="S624" s="231"/>
      <c r="T624" s="231"/>
      <c r="U624" s="231"/>
      <c r="V624" s="231"/>
      <c r="W624" s="231"/>
      <c r="X624" s="231"/>
      <c r="Y624" s="231"/>
      <c r="Z624" s="231"/>
      <c r="AA624" s="231"/>
      <c r="AB624" s="231"/>
      <c r="AC624" s="231"/>
      <c r="AD624" s="231"/>
      <c r="AE624" s="4"/>
    </row>
    <row r="625" spans="1:45" ht="36" customHeight="1">
      <c r="A625" s="105"/>
      <c r="B625" s="57"/>
      <c r="C625" s="341" t="s">
        <v>649</v>
      </c>
      <c r="D625" s="231"/>
      <c r="E625" s="231"/>
      <c r="F625" s="231"/>
      <c r="G625" s="231"/>
      <c r="H625" s="231"/>
      <c r="I625" s="231"/>
      <c r="J625" s="231"/>
      <c r="K625" s="231"/>
      <c r="L625" s="231"/>
      <c r="M625" s="231"/>
      <c r="N625" s="231"/>
      <c r="O625" s="231"/>
      <c r="P625" s="231"/>
      <c r="Q625" s="231"/>
      <c r="R625" s="231"/>
      <c r="S625" s="231"/>
      <c r="T625" s="231"/>
      <c r="U625" s="231"/>
      <c r="V625" s="231"/>
      <c r="W625" s="231"/>
      <c r="X625" s="231"/>
      <c r="Y625" s="231"/>
      <c r="Z625" s="231"/>
      <c r="AA625" s="231"/>
      <c r="AB625" s="231"/>
      <c r="AC625" s="231"/>
      <c r="AD625" s="231"/>
      <c r="AE625" s="4"/>
    </row>
    <row r="626" spans="1:45" ht="24" customHeight="1">
      <c r="A626" s="105"/>
      <c r="B626" s="57"/>
      <c r="C626" s="333" t="s">
        <v>650</v>
      </c>
      <c r="D626" s="231"/>
      <c r="E626" s="231"/>
      <c r="F626" s="231"/>
      <c r="G626" s="231"/>
      <c r="H626" s="231"/>
      <c r="I626" s="231"/>
      <c r="J626" s="231"/>
      <c r="K626" s="231"/>
      <c r="L626" s="231"/>
      <c r="M626" s="231"/>
      <c r="N626" s="231"/>
      <c r="O626" s="231"/>
      <c r="P626" s="231"/>
      <c r="Q626" s="231"/>
      <c r="R626" s="231"/>
      <c r="S626" s="231"/>
      <c r="T626" s="231"/>
      <c r="U626" s="231"/>
      <c r="V626" s="231"/>
      <c r="W626" s="231"/>
      <c r="X626" s="231"/>
      <c r="Y626" s="231"/>
      <c r="Z626" s="231"/>
      <c r="AA626" s="231"/>
      <c r="AB626" s="231"/>
      <c r="AC626" s="231"/>
      <c r="AD626" s="231"/>
      <c r="AE626" s="4"/>
    </row>
    <row r="627" spans="1:45" ht="1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row>
    <row r="628" spans="1:45" ht="48" customHeight="1">
      <c r="A628" s="93"/>
      <c r="B628" s="4"/>
      <c r="C628" s="248" t="s">
        <v>651</v>
      </c>
      <c r="D628" s="262"/>
      <c r="E628" s="262"/>
      <c r="F628" s="262"/>
      <c r="G628" s="262"/>
      <c r="H628" s="263"/>
      <c r="I628" s="248" t="s">
        <v>652</v>
      </c>
      <c r="J628" s="249"/>
      <c r="K628" s="249"/>
      <c r="L628" s="249"/>
      <c r="M628" s="249"/>
      <c r="N628" s="249"/>
      <c r="O628" s="249"/>
      <c r="P628" s="250"/>
      <c r="Q628" s="248" t="s">
        <v>653</v>
      </c>
      <c r="R628" s="249"/>
      <c r="S628" s="249"/>
      <c r="T628" s="249"/>
      <c r="U628" s="249"/>
      <c r="V628" s="249"/>
      <c r="W628" s="249"/>
      <c r="X628" s="250"/>
      <c r="Y628" s="316" t="s">
        <v>654</v>
      </c>
      <c r="Z628" s="249"/>
      <c r="AA628" s="249"/>
      <c r="AB628" s="249"/>
      <c r="AC628" s="249"/>
      <c r="AD628" s="250"/>
      <c r="AE628" s="4"/>
    </row>
    <row r="629" spans="1:45" ht="60" customHeight="1">
      <c r="A629" s="107"/>
      <c r="B629" s="4"/>
      <c r="C629" s="266"/>
      <c r="D629" s="252"/>
      <c r="E629" s="252"/>
      <c r="F629" s="252"/>
      <c r="G629" s="252"/>
      <c r="H629" s="267"/>
      <c r="I629" s="248" t="s">
        <v>444</v>
      </c>
      <c r="J629" s="250"/>
      <c r="K629" s="343" t="s">
        <v>655</v>
      </c>
      <c r="L629" s="250"/>
      <c r="M629" s="343" t="s">
        <v>656</v>
      </c>
      <c r="N629" s="250"/>
      <c r="O629" s="343" t="s">
        <v>657</v>
      </c>
      <c r="P629" s="250"/>
      <c r="Q629" s="248" t="s">
        <v>444</v>
      </c>
      <c r="R629" s="250"/>
      <c r="S629" s="343" t="s">
        <v>655</v>
      </c>
      <c r="T629" s="250"/>
      <c r="U629" s="343" t="s">
        <v>656</v>
      </c>
      <c r="V629" s="250"/>
      <c r="W629" s="343" t="s">
        <v>657</v>
      </c>
      <c r="X629" s="250"/>
      <c r="Y629" s="316" t="s">
        <v>444</v>
      </c>
      <c r="Z629" s="250"/>
      <c r="AA629" s="320" t="s">
        <v>445</v>
      </c>
      <c r="AB629" s="250"/>
      <c r="AC629" s="320" t="s">
        <v>446</v>
      </c>
      <c r="AD629" s="250"/>
      <c r="AE629" s="4"/>
      <c r="AG629" t="s">
        <v>282</v>
      </c>
      <c r="AH629" t="s">
        <v>283</v>
      </c>
      <c r="AI629" t="s">
        <v>658</v>
      </c>
      <c r="AK629" t="s">
        <v>659</v>
      </c>
      <c r="AL629" t="s">
        <v>466</v>
      </c>
      <c r="AM629" t="s">
        <v>467</v>
      </c>
      <c r="AN629" t="s">
        <v>660</v>
      </c>
      <c r="AO629" t="s">
        <v>469</v>
      </c>
      <c r="AP629" t="s">
        <v>470</v>
      </c>
      <c r="AQ629" t="s">
        <v>661</v>
      </c>
      <c r="AR629" t="s">
        <v>472</v>
      </c>
      <c r="AS629" t="s">
        <v>473</v>
      </c>
    </row>
    <row r="630" spans="1:45" ht="15" customHeight="1">
      <c r="A630" s="107"/>
      <c r="B630" s="4"/>
      <c r="C630" s="261"/>
      <c r="D630" s="249"/>
      <c r="E630" s="249"/>
      <c r="F630" s="249"/>
      <c r="G630" s="249"/>
      <c r="H630" s="250"/>
      <c r="I630" s="261"/>
      <c r="J630" s="250"/>
      <c r="K630" s="261"/>
      <c r="L630" s="250"/>
      <c r="M630" s="261"/>
      <c r="N630" s="250"/>
      <c r="O630" s="261"/>
      <c r="P630" s="250"/>
      <c r="Q630" s="261"/>
      <c r="R630" s="250"/>
      <c r="S630" s="261"/>
      <c r="T630" s="250"/>
      <c r="U630" s="261"/>
      <c r="V630" s="250"/>
      <c r="W630" s="261"/>
      <c r="X630" s="250"/>
      <c r="Y630" s="261"/>
      <c r="Z630" s="250"/>
      <c r="AA630" s="261"/>
      <c r="AB630" s="250"/>
      <c r="AC630" s="261"/>
      <c r="AD630" s="250"/>
      <c r="AE630" s="4"/>
      <c r="AG630">
        <f>IF(AND(C630&lt;&gt;1,COUNTA(I630:AD630)&gt;0),1,IF(AND(C630=1,COUNTA(I630:AD630)&lt;11),1,0))</f>
        <v>0</v>
      </c>
      <c r="AH630">
        <f>IF(COUNTIF(I630:AD630,"NS"),1,0)</f>
        <v>0</v>
      </c>
      <c r="AI630">
        <f>IF(AND(Q630&lt;=I630,S630&lt;=K630,U630&lt;=M630,W630&lt;=O630),0,1)</f>
        <v>0</v>
      </c>
      <c r="AK630">
        <f>COUNTIF(K630:P630,"NS")</f>
        <v>0</v>
      </c>
      <c r="AL630">
        <f>SUM(K630:P630)</f>
        <v>0</v>
      </c>
      <c r="AM630">
        <f>IF(COUNTA(I630:P630)=0,0,IF(OR(AND(I630=0,AK630&gt;0),AND(I630="ns",AL630&gt;0),AND(I630="ns",AK630=0,AL630=0)),1,IF(OR(AND(AK630&gt;=2,I630&gt;AL630),AND(I630="ns",AL630=0,AK630&gt;0),I630=AL630),0,1)))</f>
        <v>0</v>
      </c>
      <c r="AN630">
        <f>COUNTIF(S630:X630,"NS")</f>
        <v>0</v>
      </c>
      <c r="AO630">
        <f>SUM(S630:X630)</f>
        <v>0</v>
      </c>
      <c r="AP630">
        <f>IF(COUNTA(Q630:X630)=0,0,IF(OR(AND(Q630=0,AN630&gt;0),AND(Q630="ns",AO630&gt;0),AND(Q630="ns",AN630=0,AO630=0)),1,IF(OR(AND(AN630&gt;=2,Q630&gt;AO630),AND(Q630="ns",AO630=0,AN630&gt;0),Q630=AO630),0,1)))</f>
        <v>0</v>
      </c>
      <c r="AQ630">
        <f>COUNTIF(AA630:AF630,"NS")</f>
        <v>0</v>
      </c>
      <c r="AR630">
        <f>SUM(AA630:AF630)</f>
        <v>0</v>
      </c>
      <c r="AS630">
        <f>IF(COUNTA(Y630:AF630)=0,0,IF(OR(AND(Y630=0,AQ630&gt;0),AND(Y630="ns",AR630&gt;0),AND(Y630="ns",AQ630=0,AR630=0)),1,IF(OR(AND(AQ630&gt;=2,Y630&gt;AR630),AND(Y630="ns",AR630=0,AQ630&gt;0),Y630=AR630),0,1)))</f>
        <v>0</v>
      </c>
    </row>
    <row r="631" spans="1:45" ht="1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H631" s="198">
        <f>SUM(AH630:AH630)</f>
        <v>0</v>
      </c>
      <c r="AK631">
        <f>SUM(AK630:AK630)</f>
        <v>0</v>
      </c>
      <c r="AM631">
        <f>SUM(AM630:AM630)</f>
        <v>0</v>
      </c>
      <c r="AN631">
        <f>SUM(AN630:AN630)</f>
        <v>0</v>
      </c>
      <c r="AP631">
        <f>SUM(AP630:AP630)</f>
        <v>0</v>
      </c>
      <c r="AQ631">
        <f>SUM(AQ630:AQ630)</f>
        <v>0</v>
      </c>
      <c r="AS631">
        <f>SUM(AS630:AS630)</f>
        <v>0</v>
      </c>
    </row>
    <row r="632" spans="1:45" ht="24" customHeight="1">
      <c r="A632" s="107"/>
      <c r="B632" s="144"/>
      <c r="C632" s="333" t="s">
        <v>310</v>
      </c>
      <c r="D632" s="231"/>
      <c r="E632" s="231"/>
      <c r="F632" s="231"/>
      <c r="G632" s="231"/>
      <c r="H632" s="231"/>
      <c r="I632" s="231"/>
      <c r="J632" s="231"/>
      <c r="K632" s="231"/>
      <c r="L632" s="231"/>
      <c r="M632" s="231"/>
      <c r="N632" s="231"/>
      <c r="O632" s="231"/>
      <c r="P632" s="231"/>
      <c r="Q632" s="231"/>
      <c r="R632" s="231"/>
      <c r="S632" s="231"/>
      <c r="T632" s="231"/>
      <c r="U632" s="231"/>
      <c r="V632" s="231"/>
      <c r="W632" s="231"/>
      <c r="X632" s="231"/>
      <c r="Y632" s="231"/>
      <c r="Z632" s="231"/>
      <c r="AA632" s="231"/>
      <c r="AB632" s="231"/>
      <c r="AC632" s="231"/>
      <c r="AD632" s="231"/>
      <c r="AE632" s="4"/>
      <c r="AK632" t="s">
        <v>494</v>
      </c>
      <c r="AL632">
        <f>SUM(AM631,AP631,AS631)</f>
        <v>0</v>
      </c>
    </row>
    <row r="633" spans="1:45" ht="60" customHeight="1">
      <c r="A633" s="107"/>
      <c r="B633" s="4"/>
      <c r="C633" s="323"/>
      <c r="D633" s="249"/>
      <c r="E633" s="249"/>
      <c r="F633" s="249"/>
      <c r="G633" s="249"/>
      <c r="H633" s="249"/>
      <c r="I633" s="249"/>
      <c r="J633" s="249"/>
      <c r="K633" s="249"/>
      <c r="L633" s="249"/>
      <c r="M633" s="249"/>
      <c r="N633" s="249"/>
      <c r="O633" s="249"/>
      <c r="P633" s="249"/>
      <c r="Q633" s="249"/>
      <c r="R633" s="249"/>
      <c r="S633" s="249"/>
      <c r="T633" s="249"/>
      <c r="U633" s="249"/>
      <c r="V633" s="249"/>
      <c r="W633" s="249"/>
      <c r="X633" s="249"/>
      <c r="Y633" s="249"/>
      <c r="Z633" s="249"/>
      <c r="AA633" s="249"/>
      <c r="AB633" s="249"/>
      <c r="AC633" s="249"/>
      <c r="AD633" s="250"/>
      <c r="AE633" s="4"/>
    </row>
    <row r="634" spans="1:45" ht="15" customHeight="1">
      <c r="A634" s="1"/>
      <c r="B634" s="199" t="str">
        <f>IF(AG630&gt;0,"Favor de ingresar toda la información requerida en la pregunta y/o verifique que no tenga información en celdas sombreadas.","")</f>
        <v/>
      </c>
      <c r="C634" s="199"/>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row>
    <row r="635" spans="1:45" ht="15" customHeight="1">
      <c r="A635" s="1"/>
      <c r="B635" s="199" t="str">
        <f>IF(AND(AH631&lt;&gt;0,C633=""),"Alerta: Debido a que cuenta con registros NS, debe proporcionar una justificación en el area de comentarios al final de la pregunta.","")</f>
        <v/>
      </c>
      <c r="C635" s="199"/>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row>
    <row r="636" spans="1:45" ht="15" customHeight="1">
      <c r="A636" s="1"/>
      <c r="B636" s="199" t="str">
        <f>IF(SUM(AM631,AP631,AS631)&gt;=1,"Favor de revisar la sumatoria y consistencia de totales y/o subtotales por filas (numéricos y NS).","")</f>
        <v/>
      </c>
      <c r="C636" s="199"/>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row>
    <row r="637" spans="1:45" ht="15" customHeight="1">
      <c r="A637" s="1"/>
      <c r="B637" s="199" t="str">
        <f>IF(AI630&gt;0,"Favor de revisar la instrucción 3, debido a que no se cumplen con los criterios mencionados.","")</f>
        <v/>
      </c>
      <c r="C637" s="199"/>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row>
    <row r="638" spans="1:45" ht="15" customHeight="1">
      <c r="A638" s="1"/>
      <c r="B638" s="199"/>
      <c r="C638" s="199"/>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row>
    <row r="639" spans="1:45" ht="15" customHeight="1">
      <c r="A639" s="1"/>
      <c r="B639" s="199"/>
      <c r="C639" s="199"/>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row>
    <row r="640" spans="1:45" ht="24" customHeight="1">
      <c r="A640" s="105" t="s">
        <v>662</v>
      </c>
      <c r="B640" s="340" t="s">
        <v>663</v>
      </c>
      <c r="C640" s="231"/>
      <c r="D640" s="231"/>
      <c r="E640" s="231"/>
      <c r="F640" s="231"/>
      <c r="G640" s="231"/>
      <c r="H640" s="231"/>
      <c r="I640" s="231"/>
      <c r="J640" s="231"/>
      <c r="K640" s="231"/>
      <c r="L640" s="231"/>
      <c r="M640" s="231"/>
      <c r="N640" s="231"/>
      <c r="O640" s="231"/>
      <c r="P640" s="231"/>
      <c r="Q640" s="231"/>
      <c r="R640" s="231"/>
      <c r="S640" s="231"/>
      <c r="T640" s="231"/>
      <c r="U640" s="231"/>
      <c r="V640" s="231"/>
      <c r="W640" s="231"/>
      <c r="X640" s="231"/>
      <c r="Y640" s="231"/>
      <c r="Z640" s="231"/>
      <c r="AA640" s="231"/>
      <c r="AB640" s="231"/>
      <c r="AC640" s="231"/>
      <c r="AD640" s="231"/>
      <c r="AE640" s="4"/>
    </row>
    <row r="641" spans="1:38" ht="24" customHeight="1">
      <c r="A641" s="107"/>
      <c r="B641" s="145"/>
      <c r="C641" s="341" t="s">
        <v>664</v>
      </c>
      <c r="D641" s="231"/>
      <c r="E641" s="231"/>
      <c r="F641" s="231"/>
      <c r="G641" s="231"/>
      <c r="H641" s="231"/>
      <c r="I641" s="231"/>
      <c r="J641" s="231"/>
      <c r="K641" s="231"/>
      <c r="L641" s="231"/>
      <c r="M641" s="231"/>
      <c r="N641" s="231"/>
      <c r="O641" s="231"/>
      <c r="P641" s="231"/>
      <c r="Q641" s="231"/>
      <c r="R641" s="231"/>
      <c r="S641" s="231"/>
      <c r="T641" s="231"/>
      <c r="U641" s="231"/>
      <c r="V641" s="231"/>
      <c r="W641" s="231"/>
      <c r="X641" s="231"/>
      <c r="Y641" s="231"/>
      <c r="Z641" s="231"/>
      <c r="AA641" s="231"/>
      <c r="AB641" s="231"/>
      <c r="AC641" s="231"/>
      <c r="AD641" s="231"/>
      <c r="AE641" s="4"/>
    </row>
    <row r="642" spans="1:38" ht="24" customHeight="1">
      <c r="A642" s="107"/>
      <c r="C642" s="341" t="s">
        <v>665</v>
      </c>
      <c r="D642" s="231"/>
      <c r="E642" s="231"/>
      <c r="F642" s="231"/>
      <c r="G642" s="231"/>
      <c r="H642" s="231"/>
      <c r="I642" s="231"/>
      <c r="J642" s="231"/>
      <c r="K642" s="231"/>
      <c r="L642" s="231"/>
      <c r="M642" s="231"/>
      <c r="N642" s="231"/>
      <c r="O642" s="231"/>
      <c r="P642" s="231"/>
      <c r="Q642" s="231"/>
      <c r="R642" s="231"/>
      <c r="S642" s="231"/>
      <c r="T642" s="231"/>
      <c r="U642" s="231"/>
      <c r="V642" s="231"/>
      <c r="W642" s="231"/>
      <c r="X642" s="231"/>
      <c r="Y642" s="231"/>
      <c r="Z642" s="231"/>
      <c r="AA642" s="231"/>
      <c r="AB642" s="231"/>
      <c r="AC642" s="231"/>
      <c r="AD642" s="231"/>
      <c r="AE642" s="4"/>
    </row>
    <row r="643" spans="1:38" ht="24" customHeight="1">
      <c r="A643" s="107"/>
      <c r="C643" s="333" t="s">
        <v>666</v>
      </c>
      <c r="D643" s="231"/>
      <c r="E643" s="231"/>
      <c r="F643" s="231"/>
      <c r="G643" s="231"/>
      <c r="H643" s="231"/>
      <c r="I643" s="231"/>
      <c r="J643" s="231"/>
      <c r="K643" s="231"/>
      <c r="L643" s="231"/>
      <c r="M643" s="231"/>
      <c r="N643" s="231"/>
      <c r="O643" s="231"/>
      <c r="P643" s="231"/>
      <c r="Q643" s="231"/>
      <c r="R643" s="231"/>
      <c r="S643" s="231"/>
      <c r="T643" s="231"/>
      <c r="U643" s="231"/>
      <c r="V643" s="231"/>
      <c r="W643" s="231"/>
      <c r="X643" s="231"/>
      <c r="Y643" s="231"/>
      <c r="Z643" s="231"/>
      <c r="AA643" s="231"/>
      <c r="AB643" s="231"/>
      <c r="AC643" s="231"/>
      <c r="AD643" s="231"/>
      <c r="AE643" s="4"/>
    </row>
    <row r="644" spans="1:38" ht="24" customHeight="1">
      <c r="A644" s="107"/>
      <c r="C644" s="341" t="s">
        <v>667</v>
      </c>
      <c r="D644" s="231"/>
      <c r="E644" s="231"/>
      <c r="F644" s="231"/>
      <c r="G644" s="231"/>
      <c r="H644" s="231"/>
      <c r="I644" s="231"/>
      <c r="J644" s="231"/>
      <c r="K644" s="231"/>
      <c r="L644" s="231"/>
      <c r="M644" s="231"/>
      <c r="N644" s="231"/>
      <c r="O644" s="231"/>
      <c r="P644" s="231"/>
      <c r="Q644" s="231"/>
      <c r="R644" s="231"/>
      <c r="S644" s="231"/>
      <c r="T644" s="231"/>
      <c r="U644" s="231"/>
      <c r="V644" s="231"/>
      <c r="W644" s="231"/>
      <c r="X644" s="231"/>
      <c r="Y644" s="231"/>
      <c r="Z644" s="231"/>
      <c r="AA644" s="231"/>
      <c r="AB644" s="231"/>
      <c r="AC644" s="231"/>
      <c r="AD644" s="231"/>
      <c r="AE644" s="4"/>
    </row>
    <row r="645" spans="1:38" ht="36" customHeight="1">
      <c r="A645" s="107"/>
      <c r="C645" s="333" t="s">
        <v>668</v>
      </c>
      <c r="D645" s="231"/>
      <c r="E645" s="231"/>
      <c r="F645" s="231"/>
      <c r="G645" s="231"/>
      <c r="H645" s="231"/>
      <c r="I645" s="231"/>
      <c r="J645" s="231"/>
      <c r="K645" s="231"/>
      <c r="L645" s="231"/>
      <c r="M645" s="231"/>
      <c r="N645" s="231"/>
      <c r="O645" s="231"/>
      <c r="P645" s="231"/>
      <c r="Q645" s="231"/>
      <c r="R645" s="231"/>
      <c r="S645" s="231"/>
      <c r="T645" s="231"/>
      <c r="U645" s="231"/>
      <c r="V645" s="231"/>
      <c r="W645" s="231"/>
      <c r="X645" s="231"/>
      <c r="Y645" s="231"/>
      <c r="Z645" s="231"/>
      <c r="AA645" s="231"/>
      <c r="AB645" s="231"/>
      <c r="AC645" s="231"/>
      <c r="AD645" s="231"/>
      <c r="AE645" s="4"/>
    </row>
    <row r="646" spans="1:38" ht="36" customHeight="1">
      <c r="A646" s="107"/>
      <c r="C646" s="341" t="s">
        <v>669</v>
      </c>
      <c r="D646" s="231"/>
      <c r="E646" s="231"/>
      <c r="F646" s="231"/>
      <c r="G646" s="231"/>
      <c r="H646" s="231"/>
      <c r="I646" s="231"/>
      <c r="J646" s="231"/>
      <c r="K646" s="231"/>
      <c r="L646" s="231"/>
      <c r="M646" s="231"/>
      <c r="N646" s="231"/>
      <c r="O646" s="231"/>
      <c r="P646" s="231"/>
      <c r="Q646" s="231"/>
      <c r="R646" s="231"/>
      <c r="S646" s="231"/>
      <c r="T646" s="231"/>
      <c r="U646" s="231"/>
      <c r="V646" s="231"/>
      <c r="W646" s="231"/>
      <c r="X646" s="231"/>
      <c r="Y646" s="231"/>
      <c r="Z646" s="231"/>
      <c r="AA646" s="231"/>
      <c r="AB646" s="231"/>
      <c r="AC646" s="231"/>
      <c r="AD646" s="231"/>
      <c r="AE646" s="4"/>
    </row>
    <row r="647" spans="1:38" ht="36" customHeight="1">
      <c r="A647" s="107"/>
      <c r="C647" s="333" t="s">
        <v>670</v>
      </c>
      <c r="D647" s="231"/>
      <c r="E647" s="231"/>
      <c r="F647" s="231"/>
      <c r="G647" s="231"/>
      <c r="H647" s="231"/>
      <c r="I647" s="231"/>
      <c r="J647" s="231"/>
      <c r="K647" s="231"/>
      <c r="L647" s="231"/>
      <c r="M647" s="231"/>
      <c r="N647" s="231"/>
      <c r="O647" s="231"/>
      <c r="P647" s="231"/>
      <c r="Q647" s="231"/>
      <c r="R647" s="231"/>
      <c r="S647" s="231"/>
      <c r="T647" s="231"/>
      <c r="U647" s="231"/>
      <c r="V647" s="231"/>
      <c r="W647" s="231"/>
      <c r="X647" s="231"/>
      <c r="Y647" s="231"/>
      <c r="Z647" s="231"/>
      <c r="AA647" s="231"/>
      <c r="AB647" s="231"/>
      <c r="AC647" s="231"/>
      <c r="AD647" s="231"/>
      <c r="AE647" s="4"/>
    </row>
    <row r="648" spans="1:38" ht="36" customHeight="1">
      <c r="A648" s="107"/>
      <c r="C648" s="319" t="s">
        <v>671</v>
      </c>
      <c r="D648" s="231"/>
      <c r="E648" s="231"/>
      <c r="F648" s="231"/>
      <c r="G648" s="231"/>
      <c r="H648" s="231"/>
      <c r="I648" s="231"/>
      <c r="J648" s="231"/>
      <c r="K648" s="231"/>
      <c r="L648" s="231"/>
      <c r="M648" s="231"/>
      <c r="N648" s="231"/>
      <c r="O648" s="231"/>
      <c r="P648" s="231"/>
      <c r="Q648" s="231"/>
      <c r="R648" s="231"/>
      <c r="S648" s="231"/>
      <c r="T648" s="231"/>
      <c r="U648" s="231"/>
      <c r="V648" s="231"/>
      <c r="W648" s="231"/>
      <c r="X648" s="231"/>
      <c r="Y648" s="231"/>
      <c r="Z648" s="231"/>
      <c r="AA648" s="231"/>
      <c r="AB648" s="231"/>
      <c r="AC648" s="231"/>
      <c r="AD648" s="231"/>
      <c r="AE648" s="4"/>
    </row>
    <row r="649" spans="1:38" ht="24" customHeight="1">
      <c r="A649" s="107"/>
      <c r="C649" s="333" t="s">
        <v>672</v>
      </c>
      <c r="D649" s="231"/>
      <c r="E649" s="231"/>
      <c r="F649" s="231"/>
      <c r="G649" s="231"/>
      <c r="H649" s="231"/>
      <c r="I649" s="231"/>
      <c r="J649" s="231"/>
      <c r="K649" s="231"/>
      <c r="L649" s="231"/>
      <c r="M649" s="231"/>
      <c r="N649" s="231"/>
      <c r="O649" s="231"/>
      <c r="P649" s="231"/>
      <c r="Q649" s="231"/>
      <c r="R649" s="231"/>
      <c r="S649" s="231"/>
      <c r="T649" s="231"/>
      <c r="U649" s="231"/>
      <c r="V649" s="231"/>
      <c r="W649" s="231"/>
      <c r="X649" s="231"/>
      <c r="Y649" s="231"/>
      <c r="Z649" s="231"/>
      <c r="AA649" s="231"/>
      <c r="AB649" s="231"/>
      <c r="AC649" s="231"/>
      <c r="AD649" s="231"/>
      <c r="AE649" s="4"/>
    </row>
    <row r="650" spans="1:38" ht="36" customHeight="1">
      <c r="A650" s="107"/>
      <c r="C650" s="341" t="s">
        <v>673</v>
      </c>
      <c r="D650" s="231"/>
      <c r="E650" s="231"/>
      <c r="F650" s="231"/>
      <c r="G650" s="231"/>
      <c r="H650" s="231"/>
      <c r="I650" s="231"/>
      <c r="J650" s="231"/>
      <c r="K650" s="231"/>
      <c r="L650" s="231"/>
      <c r="M650" s="231"/>
      <c r="N650" s="231"/>
      <c r="O650" s="231"/>
      <c r="P650" s="231"/>
      <c r="Q650" s="231"/>
      <c r="R650" s="231"/>
      <c r="S650" s="231"/>
      <c r="T650" s="231"/>
      <c r="U650" s="231"/>
      <c r="V650" s="231"/>
      <c r="W650" s="231"/>
      <c r="X650" s="231"/>
      <c r="Y650" s="231"/>
      <c r="Z650" s="231"/>
      <c r="AA650" s="231"/>
      <c r="AB650" s="231"/>
      <c r="AC650" s="231"/>
      <c r="AD650" s="231"/>
      <c r="AE650" s="4"/>
    </row>
    <row r="651" spans="1:38" ht="48" customHeight="1">
      <c r="A651" s="107"/>
      <c r="C651" s="341" t="s">
        <v>674</v>
      </c>
      <c r="D651" s="231"/>
      <c r="E651" s="231"/>
      <c r="F651" s="231"/>
      <c r="G651" s="231"/>
      <c r="H651" s="231"/>
      <c r="I651" s="231"/>
      <c r="J651" s="231"/>
      <c r="K651" s="231"/>
      <c r="L651" s="231"/>
      <c r="M651" s="231"/>
      <c r="N651" s="231"/>
      <c r="O651" s="231"/>
      <c r="P651" s="231"/>
      <c r="Q651" s="231"/>
      <c r="R651" s="231"/>
      <c r="S651" s="231"/>
      <c r="T651" s="231"/>
      <c r="U651" s="231"/>
      <c r="V651" s="231"/>
      <c r="W651" s="231"/>
      <c r="X651" s="231"/>
      <c r="Y651" s="231"/>
      <c r="Z651" s="231"/>
      <c r="AA651" s="231"/>
      <c r="AB651" s="231"/>
      <c r="AC651" s="231"/>
      <c r="AD651" s="231"/>
      <c r="AE651" s="4"/>
    </row>
    <row r="652" spans="1:38" ht="24" customHeight="1">
      <c r="A652" s="107"/>
      <c r="C652" s="319" t="s">
        <v>675</v>
      </c>
      <c r="D652" s="231"/>
      <c r="E652" s="231"/>
      <c r="F652" s="231"/>
      <c r="G652" s="231"/>
      <c r="H652" s="231"/>
      <c r="I652" s="231"/>
      <c r="J652" s="231"/>
      <c r="K652" s="231"/>
      <c r="L652" s="231"/>
      <c r="M652" s="231"/>
      <c r="N652" s="231"/>
      <c r="O652" s="231"/>
      <c r="P652" s="231"/>
      <c r="Q652" s="231"/>
      <c r="R652" s="231"/>
      <c r="S652" s="231"/>
      <c r="T652" s="231"/>
      <c r="U652" s="231"/>
      <c r="V652" s="231"/>
      <c r="W652" s="231"/>
      <c r="X652" s="231"/>
      <c r="Y652" s="231"/>
      <c r="Z652" s="231"/>
      <c r="AA652" s="231"/>
      <c r="AB652" s="231"/>
      <c r="AC652" s="231"/>
      <c r="AD652" s="231"/>
      <c r="AE652" s="4"/>
    </row>
    <row r="653" spans="1:38" ht="1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row>
    <row r="654" spans="1:38" ht="36" customHeight="1">
      <c r="A654" s="107"/>
      <c r="B654" s="1"/>
      <c r="C654" s="248" t="s">
        <v>676</v>
      </c>
      <c r="D654" s="262"/>
      <c r="E654" s="262"/>
      <c r="F654" s="262"/>
      <c r="G654" s="262"/>
      <c r="H654" s="262"/>
      <c r="I654" s="262"/>
      <c r="J654" s="262"/>
      <c r="K654" s="262"/>
      <c r="L654" s="263"/>
      <c r="M654" s="248" t="s">
        <v>677</v>
      </c>
      <c r="N654" s="262"/>
      <c r="O654" s="263"/>
      <c r="P654" s="248" t="s">
        <v>678</v>
      </c>
      <c r="Q654" s="262"/>
      <c r="R654" s="263"/>
      <c r="S654" s="248" t="s">
        <v>679</v>
      </c>
      <c r="T654" s="262"/>
      <c r="U654" s="263"/>
      <c r="V654" s="248" t="s">
        <v>654</v>
      </c>
      <c r="W654" s="249"/>
      <c r="X654" s="249"/>
      <c r="Y654" s="249"/>
      <c r="Z654" s="249"/>
      <c r="AA654" s="249"/>
      <c r="AB654" s="249"/>
      <c r="AC654" s="249"/>
      <c r="AD654" s="250"/>
      <c r="AE654" s="4"/>
    </row>
    <row r="655" spans="1:38" ht="15" customHeight="1">
      <c r="A655" s="107"/>
      <c r="B655" s="1"/>
      <c r="C655" s="266"/>
      <c r="D655" s="252"/>
      <c r="E655" s="252"/>
      <c r="F655" s="252"/>
      <c r="G655" s="252"/>
      <c r="H655" s="252"/>
      <c r="I655" s="252"/>
      <c r="J655" s="252"/>
      <c r="K655" s="252"/>
      <c r="L655" s="267"/>
      <c r="M655" s="266"/>
      <c r="N655" s="252"/>
      <c r="O655" s="267"/>
      <c r="P655" s="266"/>
      <c r="Q655" s="252"/>
      <c r="R655" s="267"/>
      <c r="S655" s="266"/>
      <c r="T655" s="252"/>
      <c r="U655" s="267"/>
      <c r="V655" s="248" t="s">
        <v>444</v>
      </c>
      <c r="W655" s="249"/>
      <c r="X655" s="250"/>
      <c r="Y655" s="251" t="s">
        <v>445</v>
      </c>
      <c r="Z655" s="249"/>
      <c r="AA655" s="250"/>
      <c r="AB655" s="251" t="s">
        <v>446</v>
      </c>
      <c r="AC655" s="249"/>
      <c r="AD655" s="250"/>
      <c r="AE655" s="4"/>
      <c r="AG655" t="s">
        <v>282</v>
      </c>
      <c r="AH655" t="s">
        <v>283</v>
      </c>
      <c r="AJ655" t="s">
        <v>283</v>
      </c>
      <c r="AK655" t="s">
        <v>447</v>
      </c>
      <c r="AL655" t="s">
        <v>448</v>
      </c>
    </row>
    <row r="656" spans="1:38" ht="15" customHeight="1">
      <c r="A656" s="107"/>
      <c r="B656" s="1"/>
      <c r="C656" s="146" t="s">
        <v>209</v>
      </c>
      <c r="D656" s="318" t="s">
        <v>680</v>
      </c>
      <c r="E656" s="249"/>
      <c r="F656" s="249"/>
      <c r="G656" s="249"/>
      <c r="H656" s="249"/>
      <c r="I656" s="249"/>
      <c r="J656" s="249"/>
      <c r="K656" s="249"/>
      <c r="L656" s="250"/>
      <c r="M656" s="317"/>
      <c r="N656" s="249"/>
      <c r="O656" s="250"/>
      <c r="P656" s="317"/>
      <c r="Q656" s="249"/>
      <c r="R656" s="250"/>
      <c r="S656" s="317"/>
      <c r="T656" s="249"/>
      <c r="U656" s="250"/>
      <c r="V656" s="317"/>
      <c r="W656" s="249"/>
      <c r="X656" s="250"/>
      <c r="Y656" s="317"/>
      <c r="Z656" s="249"/>
      <c r="AA656" s="250"/>
      <c r="AB656" s="317"/>
      <c r="AC656" s="249"/>
      <c r="AD656" s="250"/>
      <c r="AE656" s="4"/>
      <c r="AG656">
        <f>IF(AND(C630&lt;&gt;1,COUNTA(M656:AD656)=0),0,IF(AND(M656="X",COUNTA(M656:AD656)=0),0,IF(AND(M656="",COUNTA(P656:AD656)=5),0,1)))</f>
        <v>0</v>
      </c>
      <c r="AH656">
        <f t="shared" ref="AH656:AH673" si="275">IF(COUNTIF(P656:AD656,"NS"),1,0)</f>
        <v>0</v>
      </c>
      <c r="AJ656">
        <f t="shared" ref="AJ656:AJ673" si="276">COUNTIF(Y656:AD656,"NS")</f>
        <v>0</v>
      </c>
      <c r="AK656">
        <f t="shared" ref="AK656:AK673" si="277">SUM(Y656:AD656)</f>
        <v>0</v>
      </c>
      <c r="AL656">
        <f t="shared" ref="AL656:AL673" si="278">IF(COUNTA(V656:AD656)=0,0,IF(OR(AND(V656=0,AJ656&gt;0),AND(V656="ns",AK656&gt;0),AND(V656="ns",AJ656=0,AK656=0)),1,IF(OR(AND(V656&gt;0,AJ656=2),AND(V656="ns",AJ656=2),AND(V656="ns",AK656=0,AJ656&gt;0),V656=AK656),0,1)))</f>
        <v>0</v>
      </c>
    </row>
    <row r="657" spans="1:38" ht="15" customHeight="1">
      <c r="A657" s="107"/>
      <c r="B657" s="4"/>
      <c r="C657" s="146" t="s">
        <v>210</v>
      </c>
      <c r="D657" s="318" t="s">
        <v>681</v>
      </c>
      <c r="E657" s="249"/>
      <c r="F657" s="249"/>
      <c r="G657" s="249"/>
      <c r="H657" s="249"/>
      <c r="I657" s="249"/>
      <c r="J657" s="249"/>
      <c r="K657" s="249"/>
      <c r="L657" s="250"/>
      <c r="M657" s="317"/>
      <c r="N657" s="249"/>
      <c r="O657" s="250"/>
      <c r="P657" s="317"/>
      <c r="Q657" s="249"/>
      <c r="R657" s="250"/>
      <c r="S657" s="317"/>
      <c r="T657" s="249"/>
      <c r="U657" s="250"/>
      <c r="V657" s="317"/>
      <c r="W657" s="249"/>
      <c r="X657" s="250"/>
      <c r="Y657" s="317"/>
      <c r="Z657" s="249"/>
      <c r="AA657" s="250"/>
      <c r="AB657" s="317"/>
      <c r="AC657" s="249"/>
      <c r="AD657" s="250"/>
      <c r="AE657" s="4"/>
      <c r="AG657">
        <f>IF(AND(C630&lt;&gt;1,COUNTA(M657:AD657)=0),0,IF(AND(M657="X",COUNTA(M657:AD657)=0),0,IF(AND(M657="",COUNTA(P657:AD657)=5),0,1)))</f>
        <v>0</v>
      </c>
      <c r="AH657">
        <f t="shared" si="275"/>
        <v>0</v>
      </c>
      <c r="AJ657">
        <f t="shared" si="276"/>
        <v>0</v>
      </c>
      <c r="AK657">
        <f t="shared" si="277"/>
        <v>0</v>
      </c>
      <c r="AL657">
        <f t="shared" si="278"/>
        <v>0</v>
      </c>
    </row>
    <row r="658" spans="1:38" ht="15" customHeight="1">
      <c r="A658" s="107"/>
      <c r="B658" s="1"/>
      <c r="C658" s="146" t="s">
        <v>212</v>
      </c>
      <c r="D658" s="318" t="s">
        <v>682</v>
      </c>
      <c r="E658" s="249"/>
      <c r="F658" s="249"/>
      <c r="G658" s="249"/>
      <c r="H658" s="249"/>
      <c r="I658" s="249"/>
      <c r="J658" s="249"/>
      <c r="K658" s="249"/>
      <c r="L658" s="250"/>
      <c r="M658" s="317"/>
      <c r="N658" s="249"/>
      <c r="O658" s="250"/>
      <c r="P658" s="317"/>
      <c r="Q658" s="249"/>
      <c r="R658" s="250"/>
      <c r="S658" s="317"/>
      <c r="T658" s="249"/>
      <c r="U658" s="250"/>
      <c r="V658" s="317"/>
      <c r="W658" s="249"/>
      <c r="X658" s="250"/>
      <c r="Y658" s="317"/>
      <c r="Z658" s="249"/>
      <c r="AA658" s="250"/>
      <c r="AB658" s="317"/>
      <c r="AC658" s="249"/>
      <c r="AD658" s="250"/>
      <c r="AE658" s="4"/>
      <c r="AG658">
        <f>IF(AND(C630&lt;&gt;1,COUNTA(M658:AD658)=0),0,IF(AND(M658="X",COUNTA(M658:AD658)=0),0,IF(AND(M658="",COUNTA(P658:AD658)=5),0,1)))</f>
        <v>0</v>
      </c>
      <c r="AH658">
        <f t="shared" si="275"/>
        <v>0</v>
      </c>
      <c r="AJ658">
        <f t="shared" si="276"/>
        <v>0</v>
      </c>
      <c r="AK658">
        <f t="shared" si="277"/>
        <v>0</v>
      </c>
      <c r="AL658">
        <f t="shared" si="278"/>
        <v>0</v>
      </c>
    </row>
    <row r="659" spans="1:38" ht="15" customHeight="1">
      <c r="A659" s="107"/>
      <c r="B659" s="1"/>
      <c r="C659" s="146" t="s">
        <v>214</v>
      </c>
      <c r="D659" s="318" t="s">
        <v>683</v>
      </c>
      <c r="E659" s="249"/>
      <c r="F659" s="249"/>
      <c r="G659" s="249"/>
      <c r="H659" s="249"/>
      <c r="I659" s="249"/>
      <c r="J659" s="249"/>
      <c r="K659" s="249"/>
      <c r="L659" s="250"/>
      <c r="M659" s="317"/>
      <c r="N659" s="249"/>
      <c r="O659" s="250"/>
      <c r="P659" s="317"/>
      <c r="Q659" s="249"/>
      <c r="R659" s="250"/>
      <c r="S659" s="317"/>
      <c r="T659" s="249"/>
      <c r="U659" s="250"/>
      <c r="V659" s="317"/>
      <c r="W659" s="249"/>
      <c r="X659" s="250"/>
      <c r="Y659" s="317"/>
      <c r="Z659" s="249"/>
      <c r="AA659" s="250"/>
      <c r="AB659" s="317"/>
      <c r="AC659" s="249"/>
      <c r="AD659" s="250"/>
      <c r="AE659" s="4"/>
      <c r="AG659">
        <f>IF(AND(C630&lt;&gt;1,COUNTA(M659:AD659)=0),0,IF(AND(M659="X",COUNTA(M659:AD659)=0),0,IF(AND(M659="",COUNTA(P659:AD659)=5),0,1)))</f>
        <v>0</v>
      </c>
      <c r="AH659">
        <f t="shared" si="275"/>
        <v>0</v>
      </c>
      <c r="AJ659">
        <f t="shared" si="276"/>
        <v>0</v>
      </c>
      <c r="AK659">
        <f t="shared" si="277"/>
        <v>0</v>
      </c>
      <c r="AL659">
        <f t="shared" si="278"/>
        <v>0</v>
      </c>
    </row>
    <row r="660" spans="1:38" ht="24" customHeight="1">
      <c r="A660" s="107"/>
      <c r="B660" s="1"/>
      <c r="C660" s="146" t="s">
        <v>215</v>
      </c>
      <c r="D660" s="321" t="s">
        <v>684</v>
      </c>
      <c r="E660" s="249"/>
      <c r="F660" s="249"/>
      <c r="G660" s="249"/>
      <c r="H660" s="249"/>
      <c r="I660" s="249"/>
      <c r="J660" s="249"/>
      <c r="K660" s="249"/>
      <c r="L660" s="250"/>
      <c r="M660" s="317"/>
      <c r="N660" s="249"/>
      <c r="O660" s="250"/>
      <c r="P660" s="317"/>
      <c r="Q660" s="249"/>
      <c r="R660" s="250"/>
      <c r="S660" s="317"/>
      <c r="T660" s="249"/>
      <c r="U660" s="250"/>
      <c r="V660" s="317"/>
      <c r="W660" s="249"/>
      <c r="X660" s="250"/>
      <c r="Y660" s="317"/>
      <c r="Z660" s="249"/>
      <c r="AA660" s="250"/>
      <c r="AB660" s="317"/>
      <c r="AC660" s="249"/>
      <c r="AD660" s="250"/>
      <c r="AE660" s="4"/>
      <c r="AG660">
        <f>IF(AND(C630&lt;&gt;1,COUNTA(M660:AD660)=0),0,IF(AND(M660="X",COUNTA(M660:AD660)=0),0,IF(AND(M660="",COUNTA(P660:AD660)=5),0,1)))</f>
        <v>0</v>
      </c>
      <c r="AH660">
        <f t="shared" si="275"/>
        <v>0</v>
      </c>
      <c r="AJ660">
        <f t="shared" si="276"/>
        <v>0</v>
      </c>
      <c r="AK660">
        <f t="shared" si="277"/>
        <v>0</v>
      </c>
      <c r="AL660">
        <f t="shared" si="278"/>
        <v>0</v>
      </c>
    </row>
    <row r="661" spans="1:38" ht="24" customHeight="1">
      <c r="A661" s="107"/>
      <c r="B661" s="1"/>
      <c r="C661" s="146" t="s">
        <v>217</v>
      </c>
      <c r="D661" s="318" t="s">
        <v>685</v>
      </c>
      <c r="E661" s="249"/>
      <c r="F661" s="249"/>
      <c r="G661" s="249"/>
      <c r="H661" s="249"/>
      <c r="I661" s="249"/>
      <c r="J661" s="249"/>
      <c r="K661" s="249"/>
      <c r="L661" s="250"/>
      <c r="M661" s="317"/>
      <c r="N661" s="249"/>
      <c r="O661" s="250"/>
      <c r="P661" s="317"/>
      <c r="Q661" s="249"/>
      <c r="R661" s="250"/>
      <c r="S661" s="317"/>
      <c r="T661" s="249"/>
      <c r="U661" s="250"/>
      <c r="V661" s="317"/>
      <c r="W661" s="249"/>
      <c r="X661" s="250"/>
      <c r="Y661" s="317"/>
      <c r="Z661" s="249"/>
      <c r="AA661" s="250"/>
      <c r="AB661" s="317"/>
      <c r="AC661" s="249"/>
      <c r="AD661" s="250"/>
      <c r="AE661" s="4"/>
      <c r="AG661">
        <f>IF(AND(C630&lt;&gt;1,COUNTA(M661:AD661)=0),0,IF(AND(M661="X",COUNTA(M661:AD661)=0),0,IF(AND(M661="",COUNTA(P661:AD661)=5),0,1)))</f>
        <v>0</v>
      </c>
      <c r="AH661">
        <f t="shared" si="275"/>
        <v>0</v>
      </c>
      <c r="AJ661">
        <f t="shared" si="276"/>
        <v>0</v>
      </c>
      <c r="AK661">
        <f t="shared" si="277"/>
        <v>0</v>
      </c>
      <c r="AL661">
        <f t="shared" si="278"/>
        <v>0</v>
      </c>
    </row>
    <row r="662" spans="1:38" ht="15" customHeight="1">
      <c r="A662" s="107"/>
      <c r="B662" s="1"/>
      <c r="C662" s="146" t="s">
        <v>219</v>
      </c>
      <c r="D662" s="318" t="s">
        <v>686</v>
      </c>
      <c r="E662" s="249"/>
      <c r="F662" s="249"/>
      <c r="G662" s="249"/>
      <c r="H662" s="249"/>
      <c r="I662" s="249"/>
      <c r="J662" s="249"/>
      <c r="K662" s="249"/>
      <c r="L662" s="250"/>
      <c r="M662" s="317"/>
      <c r="N662" s="249"/>
      <c r="O662" s="250"/>
      <c r="P662" s="317"/>
      <c r="Q662" s="249"/>
      <c r="R662" s="250"/>
      <c r="S662" s="317"/>
      <c r="T662" s="249"/>
      <c r="U662" s="250"/>
      <c r="V662" s="317"/>
      <c r="W662" s="249"/>
      <c r="X662" s="250"/>
      <c r="Y662" s="317"/>
      <c r="Z662" s="249"/>
      <c r="AA662" s="250"/>
      <c r="AB662" s="317"/>
      <c r="AC662" s="249"/>
      <c r="AD662" s="250"/>
      <c r="AE662" s="4"/>
      <c r="AG662">
        <f>IF(AND(C630&lt;&gt;1,COUNTA(M662:AD662)=0),0,IF(AND(M662="X",COUNTA(M662:AD662)=0),0,IF(AND(M662="",COUNTA(P662:AD662)=5),0,1)))</f>
        <v>0</v>
      </c>
      <c r="AH662">
        <f t="shared" si="275"/>
        <v>0</v>
      </c>
      <c r="AJ662">
        <f t="shared" si="276"/>
        <v>0</v>
      </c>
      <c r="AK662">
        <f t="shared" si="277"/>
        <v>0</v>
      </c>
      <c r="AL662">
        <f t="shared" si="278"/>
        <v>0</v>
      </c>
    </row>
    <row r="663" spans="1:38" ht="24" customHeight="1">
      <c r="A663" s="107"/>
      <c r="B663" s="1"/>
      <c r="C663" s="146" t="s">
        <v>221</v>
      </c>
      <c r="D663" s="321" t="s">
        <v>687</v>
      </c>
      <c r="E663" s="249"/>
      <c r="F663" s="249"/>
      <c r="G663" s="249"/>
      <c r="H663" s="249"/>
      <c r="I663" s="249"/>
      <c r="J663" s="249"/>
      <c r="K663" s="249"/>
      <c r="L663" s="250"/>
      <c r="M663" s="317"/>
      <c r="N663" s="249"/>
      <c r="O663" s="250"/>
      <c r="P663" s="317"/>
      <c r="Q663" s="249"/>
      <c r="R663" s="250"/>
      <c r="S663" s="317"/>
      <c r="T663" s="249"/>
      <c r="U663" s="250"/>
      <c r="V663" s="317"/>
      <c r="W663" s="249"/>
      <c r="X663" s="250"/>
      <c r="Y663" s="317"/>
      <c r="Z663" s="249"/>
      <c r="AA663" s="250"/>
      <c r="AB663" s="317"/>
      <c r="AC663" s="249"/>
      <c r="AD663" s="250"/>
      <c r="AE663" s="4"/>
      <c r="AG663">
        <f>IF(AND(C630&lt;&gt;1,COUNTA(M663:AD663)=0),0,IF(AND(M663="X",COUNTA(M663:AD663)=0),0,IF(AND(M663="",COUNTA(P663:AD663)=5),0,1)))</f>
        <v>0</v>
      </c>
      <c r="AH663">
        <f t="shared" si="275"/>
        <v>0</v>
      </c>
      <c r="AJ663">
        <f t="shared" si="276"/>
        <v>0</v>
      </c>
      <c r="AK663">
        <f t="shared" si="277"/>
        <v>0</v>
      </c>
      <c r="AL663">
        <f t="shared" si="278"/>
        <v>0</v>
      </c>
    </row>
    <row r="664" spans="1:38" ht="36" customHeight="1">
      <c r="A664" s="107"/>
      <c r="B664" s="1"/>
      <c r="C664" s="146" t="s">
        <v>223</v>
      </c>
      <c r="D664" s="321" t="s">
        <v>688</v>
      </c>
      <c r="E664" s="249"/>
      <c r="F664" s="249"/>
      <c r="G664" s="249"/>
      <c r="H664" s="249"/>
      <c r="I664" s="249"/>
      <c r="J664" s="249"/>
      <c r="K664" s="249"/>
      <c r="L664" s="250"/>
      <c r="M664" s="317"/>
      <c r="N664" s="249"/>
      <c r="O664" s="250"/>
      <c r="P664" s="317"/>
      <c r="Q664" s="249"/>
      <c r="R664" s="250"/>
      <c r="S664" s="317"/>
      <c r="T664" s="249"/>
      <c r="U664" s="250"/>
      <c r="V664" s="317"/>
      <c r="W664" s="249"/>
      <c r="X664" s="250"/>
      <c r="Y664" s="317"/>
      <c r="Z664" s="249"/>
      <c r="AA664" s="250"/>
      <c r="AB664" s="317"/>
      <c r="AC664" s="249"/>
      <c r="AD664" s="250"/>
      <c r="AE664" s="4"/>
      <c r="AG664">
        <f>IF(AND(C630&lt;&gt;1,COUNTA(M664:AD664)=0),0,IF(AND(M664="X",COUNTA(M664:AD664)=0),0,IF(AND(M664="",COUNTA(P664:AD664)=5),0,1)))</f>
        <v>0</v>
      </c>
      <c r="AH664">
        <f t="shared" si="275"/>
        <v>0</v>
      </c>
      <c r="AJ664">
        <f t="shared" si="276"/>
        <v>0</v>
      </c>
      <c r="AK664">
        <f t="shared" si="277"/>
        <v>0</v>
      </c>
      <c r="AL664">
        <f t="shared" si="278"/>
        <v>0</v>
      </c>
    </row>
    <row r="665" spans="1:38" ht="15" customHeight="1">
      <c r="A665" s="107"/>
      <c r="B665" s="1"/>
      <c r="C665" s="146" t="s">
        <v>225</v>
      </c>
      <c r="D665" s="318" t="s">
        <v>689</v>
      </c>
      <c r="E665" s="249"/>
      <c r="F665" s="249"/>
      <c r="G665" s="249"/>
      <c r="H665" s="249"/>
      <c r="I665" s="249"/>
      <c r="J665" s="249"/>
      <c r="K665" s="249"/>
      <c r="L665" s="250"/>
      <c r="M665" s="317"/>
      <c r="N665" s="249"/>
      <c r="O665" s="250"/>
      <c r="P665" s="317"/>
      <c r="Q665" s="249"/>
      <c r="R665" s="250"/>
      <c r="S665" s="317"/>
      <c r="T665" s="249"/>
      <c r="U665" s="250"/>
      <c r="V665" s="317"/>
      <c r="W665" s="249"/>
      <c r="X665" s="250"/>
      <c r="Y665" s="317"/>
      <c r="Z665" s="249"/>
      <c r="AA665" s="250"/>
      <c r="AB665" s="317"/>
      <c r="AC665" s="249"/>
      <c r="AD665" s="250"/>
      <c r="AE665" s="4"/>
      <c r="AG665">
        <f>IF(AND(C630&lt;&gt;1,COUNTA(M665:AD665)=0),0,IF(AND(M665="X",COUNTA(M665:AD665)=0),0,IF(AND(M665="",COUNTA(P665:AD665)=5),0,1)))</f>
        <v>0</v>
      </c>
      <c r="AH665">
        <f t="shared" si="275"/>
        <v>0</v>
      </c>
      <c r="AJ665">
        <f t="shared" si="276"/>
        <v>0</v>
      </c>
      <c r="AK665">
        <f t="shared" si="277"/>
        <v>0</v>
      </c>
      <c r="AL665">
        <f t="shared" si="278"/>
        <v>0</v>
      </c>
    </row>
    <row r="666" spans="1:38" ht="24" customHeight="1">
      <c r="A666" s="107"/>
      <c r="B666" s="1"/>
      <c r="C666" s="146" t="s">
        <v>227</v>
      </c>
      <c r="D666" s="321" t="s">
        <v>690</v>
      </c>
      <c r="E666" s="249"/>
      <c r="F666" s="249"/>
      <c r="G666" s="249"/>
      <c r="H666" s="249"/>
      <c r="I666" s="249"/>
      <c r="J666" s="249"/>
      <c r="K666" s="249"/>
      <c r="L666" s="250"/>
      <c r="M666" s="317"/>
      <c r="N666" s="249"/>
      <c r="O666" s="250"/>
      <c r="P666" s="317"/>
      <c r="Q666" s="249"/>
      <c r="R666" s="250"/>
      <c r="S666" s="317"/>
      <c r="T666" s="249"/>
      <c r="U666" s="250"/>
      <c r="V666" s="317"/>
      <c r="W666" s="249"/>
      <c r="X666" s="250"/>
      <c r="Y666" s="317"/>
      <c r="Z666" s="249"/>
      <c r="AA666" s="250"/>
      <c r="AB666" s="317"/>
      <c r="AC666" s="249"/>
      <c r="AD666" s="250"/>
      <c r="AE666" s="4"/>
      <c r="AG666">
        <f>IF(AND(C630&lt;&gt;1,COUNTA(M666:AD666)=0),0,IF(AND(M666="X",COUNTA(M666:AD666)=0),0,IF(AND(M666="",COUNTA(P666:AD666)=5),0,1)))</f>
        <v>0</v>
      </c>
      <c r="AH666">
        <f t="shared" si="275"/>
        <v>0</v>
      </c>
      <c r="AJ666">
        <f t="shared" si="276"/>
        <v>0</v>
      </c>
      <c r="AK666">
        <f t="shared" si="277"/>
        <v>0</v>
      </c>
      <c r="AL666">
        <f t="shared" si="278"/>
        <v>0</v>
      </c>
    </row>
    <row r="667" spans="1:38" ht="15" customHeight="1">
      <c r="A667" s="107"/>
      <c r="B667" s="1"/>
      <c r="C667" s="146" t="s">
        <v>228</v>
      </c>
      <c r="D667" s="318" t="s">
        <v>691</v>
      </c>
      <c r="E667" s="249"/>
      <c r="F667" s="249"/>
      <c r="G667" s="249"/>
      <c r="H667" s="249"/>
      <c r="I667" s="249"/>
      <c r="J667" s="249"/>
      <c r="K667" s="249"/>
      <c r="L667" s="250"/>
      <c r="M667" s="317"/>
      <c r="N667" s="249"/>
      <c r="O667" s="250"/>
      <c r="P667" s="317"/>
      <c r="Q667" s="249"/>
      <c r="R667" s="250"/>
      <c r="S667" s="317"/>
      <c r="T667" s="249"/>
      <c r="U667" s="250"/>
      <c r="V667" s="317"/>
      <c r="W667" s="249"/>
      <c r="X667" s="250"/>
      <c r="Y667" s="317"/>
      <c r="Z667" s="249"/>
      <c r="AA667" s="250"/>
      <c r="AB667" s="317"/>
      <c r="AC667" s="249"/>
      <c r="AD667" s="250"/>
      <c r="AE667" s="4"/>
      <c r="AG667">
        <f>IF(AND(C630&lt;&gt;1,COUNTA(M667:AD667)=0),0,IF(AND(M667="X",COUNTA(M667:AD667)=0),0,IF(AND(M667="",COUNTA(P667:AD667)=5),0,1)))</f>
        <v>0</v>
      </c>
      <c r="AH667">
        <f t="shared" si="275"/>
        <v>0</v>
      </c>
      <c r="AJ667">
        <f t="shared" si="276"/>
        <v>0</v>
      </c>
      <c r="AK667">
        <f t="shared" si="277"/>
        <v>0</v>
      </c>
      <c r="AL667">
        <f t="shared" si="278"/>
        <v>0</v>
      </c>
    </row>
    <row r="668" spans="1:38" ht="24" customHeight="1">
      <c r="A668" s="107"/>
      <c r="B668" s="1"/>
      <c r="C668" s="146" t="s">
        <v>229</v>
      </c>
      <c r="D668" s="318" t="s">
        <v>692</v>
      </c>
      <c r="E668" s="249"/>
      <c r="F668" s="249"/>
      <c r="G668" s="249"/>
      <c r="H668" s="249"/>
      <c r="I668" s="249"/>
      <c r="J668" s="249"/>
      <c r="K668" s="249"/>
      <c r="L668" s="250"/>
      <c r="M668" s="317"/>
      <c r="N668" s="249"/>
      <c r="O668" s="250"/>
      <c r="P668" s="317"/>
      <c r="Q668" s="249"/>
      <c r="R668" s="250"/>
      <c r="S668" s="317"/>
      <c r="T668" s="249"/>
      <c r="U668" s="250"/>
      <c r="V668" s="317"/>
      <c r="W668" s="249"/>
      <c r="X668" s="250"/>
      <c r="Y668" s="317"/>
      <c r="Z668" s="249"/>
      <c r="AA668" s="250"/>
      <c r="AB668" s="317"/>
      <c r="AC668" s="249"/>
      <c r="AD668" s="250"/>
      <c r="AE668" s="4"/>
      <c r="AG668">
        <f>IF(AND(C630&lt;&gt;1,COUNTA(M668:AD668)=0),0,IF(AND(M668="X",COUNTA(M668:AD668)=0),0,IF(AND(M668="",COUNTA(P668:AD668)=5),0,1)))</f>
        <v>0</v>
      </c>
      <c r="AH668">
        <f t="shared" si="275"/>
        <v>0</v>
      </c>
      <c r="AJ668">
        <f t="shared" si="276"/>
        <v>0</v>
      </c>
      <c r="AK668">
        <f t="shared" si="277"/>
        <v>0</v>
      </c>
      <c r="AL668">
        <f t="shared" si="278"/>
        <v>0</v>
      </c>
    </row>
    <row r="669" spans="1:38" ht="15" customHeight="1">
      <c r="A669" s="107"/>
      <c r="B669" s="1"/>
      <c r="C669" s="146" t="s">
        <v>230</v>
      </c>
      <c r="D669" s="318" t="s">
        <v>693</v>
      </c>
      <c r="E669" s="249"/>
      <c r="F669" s="249"/>
      <c r="G669" s="249"/>
      <c r="H669" s="249"/>
      <c r="I669" s="249"/>
      <c r="J669" s="249"/>
      <c r="K669" s="249"/>
      <c r="L669" s="250"/>
      <c r="M669" s="317"/>
      <c r="N669" s="249"/>
      <c r="O669" s="250"/>
      <c r="P669" s="317"/>
      <c r="Q669" s="249"/>
      <c r="R669" s="250"/>
      <c r="S669" s="317"/>
      <c r="T669" s="249"/>
      <c r="U669" s="250"/>
      <c r="V669" s="317"/>
      <c r="W669" s="249"/>
      <c r="X669" s="250"/>
      <c r="Y669" s="317"/>
      <c r="Z669" s="249"/>
      <c r="AA669" s="250"/>
      <c r="AB669" s="317"/>
      <c r="AC669" s="249"/>
      <c r="AD669" s="250"/>
      <c r="AE669" s="4"/>
      <c r="AG669">
        <f>IF(AND(C630&lt;&gt;1,COUNTA(M669:AD669)=0),0,IF(AND(M669="X",COUNTA(M669:AD669)=0),0,IF(AND(M669="",COUNTA(P669:AD669)=5),0,1)))</f>
        <v>0</v>
      </c>
      <c r="AH669">
        <f t="shared" si="275"/>
        <v>0</v>
      </c>
      <c r="AJ669">
        <f t="shared" si="276"/>
        <v>0</v>
      </c>
      <c r="AK669">
        <f t="shared" si="277"/>
        <v>0</v>
      </c>
      <c r="AL669">
        <f t="shared" si="278"/>
        <v>0</v>
      </c>
    </row>
    <row r="670" spans="1:38" ht="15" customHeight="1">
      <c r="A670" s="107"/>
      <c r="B670" s="1"/>
      <c r="C670" s="146" t="s">
        <v>231</v>
      </c>
      <c r="D670" s="321" t="s">
        <v>694</v>
      </c>
      <c r="E670" s="249"/>
      <c r="F670" s="249"/>
      <c r="G670" s="249"/>
      <c r="H670" s="249"/>
      <c r="I670" s="249"/>
      <c r="J670" s="249"/>
      <c r="K670" s="249"/>
      <c r="L670" s="250"/>
      <c r="M670" s="317"/>
      <c r="N670" s="249"/>
      <c r="O670" s="250"/>
      <c r="P670" s="317"/>
      <c r="Q670" s="249"/>
      <c r="R670" s="250"/>
      <c r="S670" s="317"/>
      <c r="T670" s="249"/>
      <c r="U670" s="250"/>
      <c r="V670" s="317"/>
      <c r="W670" s="249"/>
      <c r="X670" s="250"/>
      <c r="Y670" s="317"/>
      <c r="Z670" s="249"/>
      <c r="AA670" s="250"/>
      <c r="AB670" s="317"/>
      <c r="AC670" s="249"/>
      <c r="AD670" s="250"/>
      <c r="AE670" s="4"/>
      <c r="AG670">
        <f>IF(AND(C630&lt;&gt;1,COUNTA(M670:AD670)=0),0,IF(AND(M670="X",COUNTA(M670:AD670)=0),0,IF(AND(M670="",COUNTA(P670:AD670)=5),0,1)))</f>
        <v>0</v>
      </c>
      <c r="AH670">
        <f t="shared" si="275"/>
        <v>0</v>
      </c>
      <c r="AJ670">
        <f t="shared" si="276"/>
        <v>0</v>
      </c>
      <c r="AK670">
        <f t="shared" si="277"/>
        <v>0</v>
      </c>
      <c r="AL670">
        <f t="shared" si="278"/>
        <v>0</v>
      </c>
    </row>
    <row r="671" spans="1:38" ht="15" customHeight="1">
      <c r="A671" s="107"/>
      <c r="B671" s="1"/>
      <c r="C671" s="147" t="s">
        <v>232</v>
      </c>
      <c r="D671" s="321" t="s">
        <v>695</v>
      </c>
      <c r="E671" s="249"/>
      <c r="F671" s="249"/>
      <c r="G671" s="249"/>
      <c r="H671" s="249"/>
      <c r="I671" s="249"/>
      <c r="J671" s="249"/>
      <c r="K671" s="249"/>
      <c r="L671" s="250"/>
      <c r="M671" s="317"/>
      <c r="N671" s="249"/>
      <c r="O671" s="250"/>
      <c r="P671" s="317"/>
      <c r="Q671" s="249"/>
      <c r="R671" s="250"/>
      <c r="S671" s="317"/>
      <c r="T671" s="249"/>
      <c r="U671" s="250"/>
      <c r="V671" s="317"/>
      <c r="W671" s="249"/>
      <c r="X671" s="250"/>
      <c r="Y671" s="317"/>
      <c r="Z671" s="249"/>
      <c r="AA671" s="250"/>
      <c r="AB671" s="317"/>
      <c r="AC671" s="249"/>
      <c r="AD671" s="250"/>
      <c r="AE671" s="4"/>
      <c r="AG671">
        <f>IF(AND(C630&lt;&gt;1,COUNTA(M671:AD671)=0),0,IF(AND(M671="X",COUNTA(M671:AD671)=0),0,IF(AND(M671="",COUNTA(P671:AD671)=5),0,1)))</f>
        <v>0</v>
      </c>
      <c r="AH671">
        <f t="shared" si="275"/>
        <v>0</v>
      </c>
      <c r="AJ671">
        <f t="shared" si="276"/>
        <v>0</v>
      </c>
      <c r="AK671">
        <f t="shared" si="277"/>
        <v>0</v>
      </c>
      <c r="AL671">
        <f t="shared" si="278"/>
        <v>0</v>
      </c>
    </row>
    <row r="672" spans="1:38" ht="15" customHeight="1">
      <c r="A672" s="107"/>
      <c r="B672" s="1"/>
      <c r="C672" s="130" t="s">
        <v>233</v>
      </c>
      <c r="D672" s="318" t="s">
        <v>696</v>
      </c>
      <c r="E672" s="249"/>
      <c r="F672" s="249"/>
      <c r="G672" s="249"/>
      <c r="H672" s="249"/>
      <c r="I672" s="249"/>
      <c r="J672" s="249"/>
      <c r="K672" s="249"/>
      <c r="L672" s="250"/>
      <c r="M672" s="317"/>
      <c r="N672" s="249"/>
      <c r="O672" s="250"/>
      <c r="P672" s="317"/>
      <c r="Q672" s="249"/>
      <c r="R672" s="250"/>
      <c r="S672" s="317"/>
      <c r="T672" s="249"/>
      <c r="U672" s="250"/>
      <c r="V672" s="317"/>
      <c r="W672" s="249"/>
      <c r="X672" s="250"/>
      <c r="Y672" s="317"/>
      <c r="Z672" s="249"/>
      <c r="AA672" s="250"/>
      <c r="AB672" s="317"/>
      <c r="AC672" s="249"/>
      <c r="AD672" s="250"/>
      <c r="AE672" s="4"/>
      <c r="AG672">
        <f>IF(AND(C630&lt;&gt;1,COUNTA(M672:AD672)=0),0,IF(AND(M672="X",COUNTA(M672:AD672)=0),0,IF(AND(M672="",COUNTA(P672:AD672)=5),0,1)))</f>
        <v>0</v>
      </c>
      <c r="AH672">
        <f t="shared" si="275"/>
        <v>0</v>
      </c>
      <c r="AJ672">
        <f t="shared" si="276"/>
        <v>0</v>
      </c>
      <c r="AK672">
        <f t="shared" si="277"/>
        <v>0</v>
      </c>
      <c r="AL672">
        <f t="shared" si="278"/>
        <v>0</v>
      </c>
    </row>
    <row r="673" spans="1:38" ht="15" customHeight="1">
      <c r="A673" s="107"/>
      <c r="B673" s="1"/>
      <c r="C673" s="146" t="s">
        <v>234</v>
      </c>
      <c r="D673" s="318" t="s">
        <v>697</v>
      </c>
      <c r="E673" s="249"/>
      <c r="F673" s="249"/>
      <c r="G673" s="249"/>
      <c r="H673" s="249"/>
      <c r="I673" s="249"/>
      <c r="J673" s="249"/>
      <c r="K673" s="249"/>
      <c r="L673" s="250"/>
      <c r="M673" s="317"/>
      <c r="N673" s="249"/>
      <c r="O673" s="250"/>
      <c r="P673" s="317"/>
      <c r="Q673" s="249"/>
      <c r="R673" s="250"/>
      <c r="S673" s="317"/>
      <c r="T673" s="249"/>
      <c r="U673" s="250"/>
      <c r="V673" s="317"/>
      <c r="W673" s="249"/>
      <c r="X673" s="250"/>
      <c r="Y673" s="317"/>
      <c r="Z673" s="249"/>
      <c r="AA673" s="250"/>
      <c r="AB673" s="317"/>
      <c r="AC673" s="249"/>
      <c r="AD673" s="250"/>
      <c r="AE673" s="4"/>
      <c r="AG673">
        <f>IF(AND(C630&lt;&gt;1,COUNTA(M673:AD673)=0),0,IF(AND(M673="X",COUNTA(M673:AD673)=0),0,IF(AND(M673="",COUNTA(P673:AD673)=5),0,1)))</f>
        <v>0</v>
      </c>
      <c r="AH673">
        <f t="shared" si="275"/>
        <v>0</v>
      </c>
      <c r="AI673" t="s">
        <v>698</v>
      </c>
      <c r="AJ673">
        <f t="shared" si="276"/>
        <v>0</v>
      </c>
      <c r="AK673">
        <f t="shared" si="277"/>
        <v>0</v>
      </c>
      <c r="AL673">
        <f t="shared" si="278"/>
        <v>0</v>
      </c>
    </row>
    <row r="674" spans="1:38" ht="15" customHeight="1">
      <c r="A674" s="107"/>
      <c r="B674" s="1"/>
      <c r="C674" s="2"/>
      <c r="D674" s="148"/>
      <c r="E674" s="148"/>
      <c r="F674" s="148"/>
      <c r="G674" s="148"/>
      <c r="H674" s="149"/>
      <c r="I674" s="4"/>
      <c r="J674" s="4"/>
      <c r="K674" s="4"/>
      <c r="L674" s="4"/>
      <c r="M674" s="4"/>
      <c r="N674" s="4"/>
      <c r="O674" s="150" t="s">
        <v>456</v>
      </c>
      <c r="P674" s="325">
        <f>IF(AND(SUM(P656:P673)=0,COUNTIF(P656:P673,"NS")&gt;0),"NS",IF(AND(SUM(P656:P673)=0,COUNTIF(P656:P673,0)&gt;0),0,IF(AND(SUM(P656:P673)=0,COUNTIF(P656:P673,"NA")&gt;0),"NA",SUM(P656:P673))))</f>
        <v>0</v>
      </c>
      <c r="Q674" s="249"/>
      <c r="R674" s="250"/>
      <c r="S674" s="325">
        <f>IF(AND(SUM(S656:S673)=0,COUNTIF(S656:S673,"NS")&gt;0),"NS",IF(AND(SUM(S656:S673)=0,COUNTIF(S656:S673,0)&gt;0),0,IF(AND(SUM(S656:S673)=0,COUNTIF(S656:S673,"NA")&gt;0),"NA",SUM(S656:S673))))</f>
        <v>0</v>
      </c>
      <c r="T674" s="249"/>
      <c r="U674" s="250"/>
      <c r="V674" s="325">
        <f>IF(AND(SUM(V656:V673)=0,COUNTIF(V656:V673,"NS")&gt;0),"NS",IF(AND(SUM(V656:V673)=0,COUNTIF(V656:V673,0)&gt;0),0,IF(AND(SUM(V656:V673)=0,COUNTIF(V656:V673,"NA")&gt;0),"NA",SUM(V656:V673))))</f>
        <v>0</v>
      </c>
      <c r="W674" s="249"/>
      <c r="X674" s="250"/>
      <c r="Y674" s="325">
        <f>IF(AND(SUM(Y656:Y673)=0,COUNTIF(Y656:Y673,"NS")&gt;0),"NS",IF(AND(SUM(Y656:Y673)=0,COUNTIF(Y656:Y673,0)&gt;0),0,IF(AND(SUM(Y656:Y673)=0,COUNTIF(Y656:Y673,"NA")&gt;0),"NA",SUM(Y656:Y673))))</f>
        <v>0</v>
      </c>
      <c r="Z674" s="249"/>
      <c r="AA674" s="250"/>
      <c r="AB674" s="325">
        <f>IF(AND(SUM(AB656:AB673)=0,COUNTIF(AB656:AB673,"NS")&gt;0),"NS",IF(AND(SUM(AB656:AB673)=0,COUNTIF(AB656:AB673,0)&gt;0),0,IF(AND(SUM(AB656:AB673)=0,COUNTIF(AB656:AB673,"NA")&gt;0),"NA",SUM(AB656:AB673))))</f>
        <v>0</v>
      </c>
      <c r="AC674" s="249"/>
      <c r="AD674" s="250"/>
      <c r="AE674" s="4"/>
      <c r="AG674">
        <f>SUM(AG656:AG673)</f>
        <v>0</v>
      </c>
      <c r="AH674" s="198">
        <f>SUM(AH656:AH673)</f>
        <v>0</v>
      </c>
      <c r="AI674">
        <f>IF(COUNTIF(P673:AD673,"&gt;0"),1,0)</f>
        <v>0</v>
      </c>
      <c r="AJ674">
        <f>SUM(AJ656:AJ673)</f>
        <v>0</v>
      </c>
      <c r="AL674">
        <f>SUM(AL656:AL673)</f>
        <v>0</v>
      </c>
    </row>
    <row r="675" spans="1:38" ht="1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row>
    <row r="676" spans="1:38" ht="45" customHeight="1">
      <c r="A676" s="107"/>
      <c r="B676" s="1"/>
      <c r="C676" s="362" t="s">
        <v>699</v>
      </c>
      <c r="D676" s="231"/>
      <c r="E676" s="231"/>
      <c r="F676" s="261"/>
      <c r="G676" s="249"/>
      <c r="H676" s="249"/>
      <c r="I676" s="249"/>
      <c r="J676" s="249"/>
      <c r="K676" s="249"/>
      <c r="L676" s="249"/>
      <c r="M676" s="249"/>
      <c r="N676" s="249"/>
      <c r="O676" s="249"/>
      <c r="P676" s="249"/>
      <c r="Q676" s="249"/>
      <c r="R676" s="249"/>
      <c r="S676" s="249"/>
      <c r="T676" s="249"/>
      <c r="U676" s="249"/>
      <c r="V676" s="249"/>
      <c r="W676" s="249"/>
      <c r="X676" s="249"/>
      <c r="Y676" s="249"/>
      <c r="Z676" s="249"/>
      <c r="AA676" s="249"/>
      <c r="AB676" s="249"/>
      <c r="AC676" s="249"/>
      <c r="AD676" s="250"/>
      <c r="AE676" s="4"/>
    </row>
    <row r="677" spans="1:38" ht="15" customHeight="1">
      <c r="A677" s="1"/>
      <c r="B677" s="199" t="str">
        <f>IF(AND(AI674&gt;0,F676=""),"Alerta: Debido a que cuenta con registros mayores a cero en el numeral 18, debe debe anotar el nombre de dicho(s) tema(s).","")</f>
        <v/>
      </c>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row>
    <row r="678" spans="1:38" ht="24" customHeight="1">
      <c r="A678" s="107"/>
      <c r="B678" s="4"/>
      <c r="C678" s="333" t="s">
        <v>310</v>
      </c>
      <c r="D678" s="231"/>
      <c r="E678" s="231"/>
      <c r="F678" s="231"/>
      <c r="G678" s="231"/>
      <c r="H678" s="231"/>
      <c r="I678" s="231"/>
      <c r="J678" s="231"/>
      <c r="K678" s="231"/>
      <c r="L678" s="231"/>
      <c r="M678" s="231"/>
      <c r="N678" s="231"/>
      <c r="O678" s="231"/>
      <c r="P678" s="231"/>
      <c r="Q678" s="231"/>
      <c r="R678" s="231"/>
      <c r="S678" s="231"/>
      <c r="T678" s="231"/>
      <c r="U678" s="231"/>
      <c r="V678" s="231"/>
      <c r="W678" s="231"/>
      <c r="X678" s="231"/>
      <c r="Y678" s="231"/>
      <c r="Z678" s="231"/>
      <c r="AA678" s="231"/>
      <c r="AB678" s="231"/>
      <c r="AC678" s="231"/>
      <c r="AD678" s="231"/>
      <c r="AE678" s="4"/>
    </row>
    <row r="679" spans="1:38" ht="60" customHeight="1">
      <c r="A679" s="107"/>
      <c r="B679" s="4"/>
      <c r="C679" s="323"/>
      <c r="D679" s="249"/>
      <c r="E679" s="249"/>
      <c r="F679" s="249"/>
      <c r="G679" s="249"/>
      <c r="H679" s="249"/>
      <c r="I679" s="249"/>
      <c r="J679" s="249"/>
      <c r="K679" s="249"/>
      <c r="L679" s="249"/>
      <c r="M679" s="249"/>
      <c r="N679" s="249"/>
      <c r="O679" s="249"/>
      <c r="P679" s="249"/>
      <c r="Q679" s="249"/>
      <c r="R679" s="249"/>
      <c r="S679" s="249"/>
      <c r="T679" s="249"/>
      <c r="U679" s="249"/>
      <c r="V679" s="249"/>
      <c r="W679" s="249"/>
      <c r="X679" s="249"/>
      <c r="Y679" s="249"/>
      <c r="Z679" s="249"/>
      <c r="AA679" s="249"/>
      <c r="AB679" s="249"/>
      <c r="AC679" s="249"/>
      <c r="AD679" s="250"/>
      <c r="AE679" s="4"/>
    </row>
    <row r="680" spans="1:38" ht="15" customHeight="1">
      <c r="A680" s="1"/>
      <c r="B680" s="199" t="str">
        <f>IF(AG674&gt;0,"Favor de ingresar toda la información requerida en la pregunta y/o verifique que no tenga información en celdas sombreadas.","")</f>
        <v/>
      </c>
      <c r="C680" s="199"/>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row>
    <row r="681" spans="1:38" ht="15" customHeight="1">
      <c r="A681" s="1"/>
      <c r="B681" s="199" t="str">
        <f>IF(AND(AH674&lt;&gt;0,C679=""),"Alerta: Debido a que cuenta con registros NS, debe proporcionar una justificación en el area de comentarios al final de la pregunta.","")</f>
        <v/>
      </c>
      <c r="C681" s="199"/>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row>
    <row r="682" spans="1:38" ht="15" customHeight="1">
      <c r="A682" s="1"/>
      <c r="B682" s="199" t="str">
        <f>IF(AL674&gt;=1,"Favor de revisar la sumatoria y consistencia de totales y/o subtotales por filas (numéricos y NS).","")</f>
        <v/>
      </c>
      <c r="C682" s="199"/>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row>
    <row r="683" spans="1:38" ht="15" customHeight="1">
      <c r="A683" s="1"/>
      <c r="B683" s="199"/>
      <c r="C683" s="199"/>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row>
    <row r="684" spans="1:38" ht="15" customHeight="1">
      <c r="A684" s="1"/>
      <c r="B684" s="199"/>
      <c r="C684" s="199"/>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row>
    <row r="685" spans="1:38" ht="15" customHeight="1" thickBot="1">
      <c r="A685" s="1"/>
      <c r="B685" s="199"/>
      <c r="C685" s="199"/>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row>
    <row r="686" spans="1:38" ht="15" customHeight="1" thickBot="1">
      <c r="A686" s="102" t="s">
        <v>264</v>
      </c>
      <c r="B686" s="361" t="s">
        <v>700</v>
      </c>
      <c r="C686" s="328"/>
      <c r="D686" s="328"/>
      <c r="E686" s="328"/>
      <c r="F686" s="328"/>
      <c r="G686" s="328"/>
      <c r="H686" s="328"/>
      <c r="I686" s="328"/>
      <c r="J686" s="328"/>
      <c r="K686" s="328"/>
      <c r="L686" s="328"/>
      <c r="M686" s="328"/>
      <c r="N686" s="328"/>
      <c r="O686" s="328"/>
      <c r="P686" s="328"/>
      <c r="Q686" s="328"/>
      <c r="R686" s="328"/>
      <c r="S686" s="328"/>
      <c r="T686" s="328"/>
      <c r="U686" s="328"/>
      <c r="V686" s="328"/>
      <c r="W686" s="328"/>
      <c r="X686" s="328"/>
      <c r="Y686" s="328"/>
      <c r="Z686" s="328"/>
      <c r="AA686" s="328"/>
      <c r="AB686" s="328"/>
      <c r="AC686" s="328"/>
      <c r="AD686" s="329"/>
      <c r="AE686" s="1"/>
    </row>
    <row r="687" spans="1:38" ht="15" customHeight="1">
      <c r="A687" s="93"/>
      <c r="B687" s="354" t="s">
        <v>701</v>
      </c>
      <c r="C687" s="262"/>
      <c r="D687" s="262"/>
      <c r="E687" s="262"/>
      <c r="F687" s="262"/>
      <c r="G687" s="262"/>
      <c r="H687" s="262"/>
      <c r="I687" s="262"/>
      <c r="J687" s="262"/>
      <c r="K687" s="262"/>
      <c r="L687" s="262"/>
      <c r="M687" s="262"/>
      <c r="N687" s="262"/>
      <c r="O687" s="262"/>
      <c r="P687" s="262"/>
      <c r="Q687" s="262"/>
      <c r="R687" s="262"/>
      <c r="S687" s="262"/>
      <c r="T687" s="262"/>
      <c r="U687" s="262"/>
      <c r="V687" s="262"/>
      <c r="W687" s="262"/>
      <c r="X687" s="262"/>
      <c r="Y687" s="262"/>
      <c r="Z687" s="262"/>
      <c r="AA687" s="262"/>
      <c r="AB687" s="262"/>
      <c r="AC687" s="262"/>
      <c r="AD687" s="263"/>
      <c r="AE687" s="4"/>
    </row>
    <row r="688" spans="1:38" ht="15" customHeight="1">
      <c r="A688" s="93"/>
      <c r="B688" s="151"/>
      <c r="C688" s="273" t="s">
        <v>702</v>
      </c>
      <c r="D688" s="231"/>
      <c r="E688" s="231"/>
      <c r="F688" s="231"/>
      <c r="G688" s="231"/>
      <c r="H688" s="231"/>
      <c r="I688" s="231"/>
      <c r="J688" s="231"/>
      <c r="K688" s="231"/>
      <c r="L688" s="231"/>
      <c r="M688" s="231"/>
      <c r="N688" s="231"/>
      <c r="O688" s="231"/>
      <c r="P688" s="231"/>
      <c r="Q688" s="231"/>
      <c r="R688" s="231"/>
      <c r="S688" s="231"/>
      <c r="T688" s="231"/>
      <c r="U688" s="231"/>
      <c r="V688" s="231"/>
      <c r="W688" s="231"/>
      <c r="X688" s="231"/>
      <c r="Y688" s="231"/>
      <c r="Z688" s="231"/>
      <c r="AA688" s="231"/>
      <c r="AB688" s="231"/>
      <c r="AC688" s="231"/>
      <c r="AD688" s="265"/>
      <c r="AE688" s="4"/>
    </row>
    <row r="689" spans="1:33" ht="24" customHeight="1">
      <c r="A689" s="93"/>
      <c r="B689" s="202"/>
      <c r="C689" s="359" t="s">
        <v>703</v>
      </c>
      <c r="D689" s="252"/>
      <c r="E689" s="252"/>
      <c r="F689" s="252"/>
      <c r="G689" s="252"/>
      <c r="H689" s="252"/>
      <c r="I689" s="252"/>
      <c r="J689" s="252"/>
      <c r="K689" s="252"/>
      <c r="L689" s="252"/>
      <c r="M689" s="252"/>
      <c r="N689" s="252"/>
      <c r="O689" s="252"/>
      <c r="P689" s="252"/>
      <c r="Q689" s="252"/>
      <c r="R689" s="252"/>
      <c r="S689" s="252"/>
      <c r="T689" s="252"/>
      <c r="U689" s="252"/>
      <c r="V689" s="252"/>
      <c r="W689" s="252"/>
      <c r="X689" s="252"/>
      <c r="Y689" s="252"/>
      <c r="Z689" s="252"/>
      <c r="AA689" s="252"/>
      <c r="AB689" s="252"/>
      <c r="AC689" s="252"/>
      <c r="AD689" s="353"/>
      <c r="AE689" s="4"/>
    </row>
    <row r="690" spans="1:33" ht="15" customHeight="1">
      <c r="A690" s="93"/>
      <c r="B690" s="360" t="s">
        <v>268</v>
      </c>
      <c r="C690" s="231"/>
      <c r="D690" s="231"/>
      <c r="E690" s="231"/>
      <c r="F690" s="231"/>
      <c r="G690" s="231"/>
      <c r="H690" s="231"/>
      <c r="I690" s="231"/>
      <c r="J690" s="231"/>
      <c r="K690" s="231"/>
      <c r="L690" s="231"/>
      <c r="M690" s="231"/>
      <c r="N690" s="231"/>
      <c r="O690" s="231"/>
      <c r="P690" s="231"/>
      <c r="Q690" s="231"/>
      <c r="R690" s="231"/>
      <c r="S690" s="231"/>
      <c r="T690" s="231"/>
      <c r="U690" s="231"/>
      <c r="V690" s="231"/>
      <c r="W690" s="231"/>
      <c r="X690" s="231"/>
      <c r="Y690" s="231"/>
      <c r="Z690" s="231"/>
      <c r="AA690" s="231"/>
      <c r="AB690" s="231"/>
      <c r="AC690" s="231"/>
      <c r="AD690" s="265"/>
      <c r="AE690" s="4"/>
    </row>
    <row r="691" spans="1:33" ht="24" customHeight="1">
      <c r="A691" s="93"/>
      <c r="B691" s="100"/>
      <c r="C691" s="287" t="s">
        <v>704</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267"/>
      <c r="AE691" s="4"/>
    </row>
    <row r="692" spans="1:33" ht="1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row>
    <row r="693" spans="1:33" ht="15" customHeight="1">
      <c r="A693" s="105" t="s">
        <v>705</v>
      </c>
      <c r="B693" s="338" t="s">
        <v>706</v>
      </c>
      <c r="C693" s="231"/>
      <c r="D693" s="231"/>
      <c r="E693" s="231"/>
      <c r="F693" s="231"/>
      <c r="G693" s="231"/>
      <c r="H693" s="231"/>
      <c r="I693" s="231"/>
      <c r="J693" s="231"/>
      <c r="K693" s="231"/>
      <c r="L693" s="231"/>
      <c r="M693" s="231"/>
      <c r="N693" s="231"/>
      <c r="O693" s="231"/>
      <c r="P693" s="231"/>
      <c r="Q693" s="231"/>
      <c r="R693" s="231"/>
      <c r="S693" s="231"/>
      <c r="T693" s="231"/>
      <c r="U693" s="231"/>
      <c r="V693" s="231"/>
      <c r="W693" s="231"/>
      <c r="X693" s="231"/>
      <c r="Y693" s="231"/>
      <c r="Z693" s="231"/>
      <c r="AA693" s="231"/>
      <c r="AB693" s="231"/>
      <c r="AC693" s="231"/>
      <c r="AD693" s="231"/>
      <c r="AE693" s="4"/>
    </row>
    <row r="694" spans="1:33" ht="15" customHeight="1" thickBot="1">
      <c r="A694" s="1"/>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c r="AD694" s="9"/>
      <c r="AE694" s="1"/>
      <c r="AG694" t="s">
        <v>343</v>
      </c>
    </row>
    <row r="695" spans="1:33" ht="15" customHeight="1" thickBot="1">
      <c r="A695" s="1"/>
      <c r="B695" s="9"/>
      <c r="C695" s="358"/>
      <c r="D695" s="356"/>
      <c r="E695" s="356"/>
      <c r="F695" s="357"/>
      <c r="G695" s="111" t="s">
        <v>707</v>
      </c>
      <c r="H695" s="1"/>
      <c r="I695" s="152"/>
      <c r="J695" s="9"/>
      <c r="K695" s="9"/>
      <c r="L695" s="9"/>
      <c r="M695" s="9"/>
      <c r="N695" s="9"/>
      <c r="O695" s="9"/>
      <c r="P695" s="9"/>
      <c r="Q695" s="9"/>
      <c r="R695" s="9"/>
      <c r="S695" s="9"/>
      <c r="T695" s="9"/>
      <c r="U695" s="9"/>
      <c r="V695" s="9"/>
      <c r="W695" s="9"/>
      <c r="X695" s="9"/>
      <c r="Y695" s="9"/>
      <c r="Z695" s="9"/>
      <c r="AA695" s="9"/>
      <c r="AB695" s="9"/>
      <c r="AC695" s="9"/>
      <c r="AD695" s="9"/>
      <c r="AE695" s="1"/>
      <c r="AG695">
        <f>IF(C695="NS",0,LEN(C695)-LEN(INT(C695))-1)</f>
        <v>-2</v>
      </c>
    </row>
    <row r="696" spans="1:33" ht="1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row>
    <row r="697" spans="1:33" ht="24" customHeight="1">
      <c r="A697" s="107"/>
      <c r="B697" s="4"/>
      <c r="C697" s="333" t="s">
        <v>310</v>
      </c>
      <c r="D697" s="231"/>
      <c r="E697" s="231"/>
      <c r="F697" s="231"/>
      <c r="G697" s="231"/>
      <c r="H697" s="231"/>
      <c r="I697" s="231"/>
      <c r="J697" s="231"/>
      <c r="K697" s="231"/>
      <c r="L697" s="231"/>
      <c r="M697" s="231"/>
      <c r="N697" s="231"/>
      <c r="O697" s="231"/>
      <c r="P697" s="231"/>
      <c r="Q697" s="231"/>
      <c r="R697" s="231"/>
      <c r="S697" s="231"/>
      <c r="T697" s="231"/>
      <c r="U697" s="231"/>
      <c r="V697" s="231"/>
      <c r="W697" s="231"/>
      <c r="X697" s="231"/>
      <c r="Y697" s="231"/>
      <c r="Z697" s="231"/>
      <c r="AA697" s="231"/>
      <c r="AB697" s="231"/>
      <c r="AC697" s="231"/>
      <c r="AD697" s="231"/>
      <c r="AE697" s="4"/>
    </row>
    <row r="698" spans="1:33" ht="60" customHeight="1">
      <c r="A698" s="107"/>
      <c r="B698" s="4"/>
      <c r="C698" s="323"/>
      <c r="D698" s="249"/>
      <c r="E698" s="249"/>
      <c r="F698" s="249"/>
      <c r="G698" s="249"/>
      <c r="H698" s="249"/>
      <c r="I698" s="249"/>
      <c r="J698" s="249"/>
      <c r="K698" s="249"/>
      <c r="L698" s="249"/>
      <c r="M698" s="249"/>
      <c r="N698" s="249"/>
      <c r="O698" s="249"/>
      <c r="P698" s="249"/>
      <c r="Q698" s="249"/>
      <c r="R698" s="249"/>
      <c r="S698" s="249"/>
      <c r="T698" s="249"/>
      <c r="U698" s="249"/>
      <c r="V698" s="249"/>
      <c r="W698" s="249"/>
      <c r="X698" s="249"/>
      <c r="Y698" s="249"/>
      <c r="Z698" s="249"/>
      <c r="AA698" s="249"/>
      <c r="AB698" s="249"/>
      <c r="AC698" s="249"/>
      <c r="AD698" s="250"/>
      <c r="AE698" s="4"/>
    </row>
    <row r="699" spans="1:33" ht="15" customHeight="1">
      <c r="A699" s="1"/>
      <c r="B699" s="199" t="str">
        <f>IF(AG695&gt;0,"Favor de revisar la instrucción general 2 del apartado I.3, ya que no debe considerar decimales en las cifras registradas.","")</f>
        <v/>
      </c>
      <c r="C699" s="199"/>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row>
    <row r="700" spans="1:33" ht="15" customHeight="1">
      <c r="A700" s="1"/>
      <c r="B700" s="199"/>
      <c r="C700" s="199"/>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row>
    <row r="701" spans="1:33" ht="15" customHeight="1">
      <c r="A701" s="1"/>
      <c r="B701" s="199"/>
      <c r="C701" s="199"/>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row>
    <row r="702" spans="1:33" ht="15" customHeight="1">
      <c r="A702" s="1"/>
      <c r="B702" s="199"/>
      <c r="C702" s="199"/>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row>
    <row r="703" spans="1:33" ht="15" customHeight="1">
      <c r="A703" s="1"/>
      <c r="B703" s="199"/>
      <c r="C703" s="199"/>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row>
    <row r="704" spans="1:33" ht="15" customHeight="1">
      <c r="A704" s="1"/>
      <c r="B704" s="199"/>
      <c r="C704" s="199"/>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row>
    <row r="705" spans="1:36" ht="24" customHeight="1">
      <c r="A705" s="48" t="s">
        <v>708</v>
      </c>
      <c r="B705" s="338" t="s">
        <v>709</v>
      </c>
      <c r="C705" s="231"/>
      <c r="D705" s="231"/>
      <c r="E705" s="231"/>
      <c r="F705" s="231"/>
      <c r="G705" s="231"/>
      <c r="H705" s="231"/>
      <c r="I705" s="231"/>
      <c r="J705" s="231"/>
      <c r="K705" s="231"/>
      <c r="L705" s="231"/>
      <c r="M705" s="231"/>
      <c r="N705" s="231"/>
      <c r="O705" s="231"/>
      <c r="P705" s="231"/>
      <c r="Q705" s="231"/>
      <c r="R705" s="231"/>
      <c r="S705" s="231"/>
      <c r="T705" s="231"/>
      <c r="U705" s="231"/>
      <c r="V705" s="231"/>
      <c r="W705" s="231"/>
      <c r="X705" s="231"/>
      <c r="Y705" s="231"/>
      <c r="Z705" s="231"/>
      <c r="AA705" s="231"/>
      <c r="AB705" s="231"/>
      <c r="AC705" s="231"/>
      <c r="AD705" s="231"/>
      <c r="AE705" s="4"/>
    </row>
    <row r="706" spans="1:36" ht="36" customHeight="1">
      <c r="A706" s="48"/>
      <c r="B706" s="9"/>
      <c r="C706" s="333" t="s">
        <v>710</v>
      </c>
      <c r="D706" s="231"/>
      <c r="E706" s="231"/>
      <c r="F706" s="231"/>
      <c r="G706" s="231"/>
      <c r="H706" s="231"/>
      <c r="I706" s="231"/>
      <c r="J706" s="231"/>
      <c r="K706" s="231"/>
      <c r="L706" s="231"/>
      <c r="M706" s="231"/>
      <c r="N706" s="231"/>
      <c r="O706" s="231"/>
      <c r="P706" s="231"/>
      <c r="Q706" s="231"/>
      <c r="R706" s="231"/>
      <c r="S706" s="231"/>
      <c r="T706" s="231"/>
      <c r="U706" s="231"/>
      <c r="V706" s="231"/>
      <c r="W706" s="231"/>
      <c r="X706" s="231"/>
      <c r="Y706" s="231"/>
      <c r="Z706" s="231"/>
      <c r="AA706" s="231"/>
      <c r="AB706" s="231"/>
      <c r="AC706" s="231"/>
      <c r="AD706" s="231"/>
      <c r="AE706" s="9"/>
    </row>
    <row r="707" spans="1:36" ht="15" customHeight="1">
      <c r="A707" s="49"/>
      <c r="B707" s="4"/>
      <c r="C707" s="319" t="s">
        <v>711</v>
      </c>
      <c r="D707" s="231"/>
      <c r="E707" s="231"/>
      <c r="F707" s="231"/>
      <c r="G707" s="231"/>
      <c r="H707" s="231"/>
      <c r="I707" s="231"/>
      <c r="J707" s="231"/>
      <c r="K707" s="231"/>
      <c r="L707" s="231"/>
      <c r="M707" s="231"/>
      <c r="N707" s="231"/>
      <c r="O707" s="231"/>
      <c r="P707" s="231"/>
      <c r="Q707" s="231"/>
      <c r="R707" s="231"/>
      <c r="S707" s="231"/>
      <c r="T707" s="231"/>
      <c r="U707" s="231"/>
      <c r="V707" s="231"/>
      <c r="W707" s="231"/>
      <c r="X707" s="231"/>
      <c r="Y707" s="231"/>
      <c r="Z707" s="231"/>
      <c r="AA707" s="231"/>
      <c r="AB707" s="231"/>
      <c r="AC707" s="231"/>
      <c r="AD707" s="231"/>
      <c r="AE707" s="4"/>
    </row>
    <row r="708" spans="1:36" ht="1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G708">
        <f>COUNTBLANK(D710:AD769)</f>
        <v>1620</v>
      </c>
    </row>
    <row r="709" spans="1:36" ht="15" customHeight="1">
      <c r="A709" s="93"/>
      <c r="B709" s="4"/>
      <c r="C709" s="316" t="s">
        <v>279</v>
      </c>
      <c r="D709" s="249"/>
      <c r="E709" s="249"/>
      <c r="F709" s="249"/>
      <c r="G709" s="249"/>
      <c r="H709" s="249"/>
      <c r="I709" s="249"/>
      <c r="J709" s="249"/>
      <c r="K709" s="249"/>
      <c r="L709" s="249"/>
      <c r="M709" s="249"/>
      <c r="N709" s="249"/>
      <c r="O709" s="249"/>
      <c r="P709" s="249"/>
      <c r="Q709" s="249"/>
      <c r="R709" s="249"/>
      <c r="S709" s="249"/>
      <c r="T709" s="249"/>
      <c r="U709" s="249"/>
      <c r="V709" s="249"/>
      <c r="W709" s="249"/>
      <c r="X709" s="250"/>
      <c r="Y709" s="316" t="s">
        <v>712</v>
      </c>
      <c r="Z709" s="249"/>
      <c r="AA709" s="249"/>
      <c r="AB709" s="249"/>
      <c r="AC709" s="249"/>
      <c r="AD709" s="250"/>
      <c r="AE709" s="4"/>
      <c r="AG709" t="s">
        <v>282</v>
      </c>
      <c r="AH709" t="s">
        <v>283</v>
      </c>
      <c r="AI709" t="s">
        <v>713</v>
      </c>
      <c r="AJ709" t="s">
        <v>343</v>
      </c>
    </row>
    <row r="710" spans="1:36" ht="15" customHeight="1">
      <c r="A710" s="93"/>
      <c r="B710" s="4"/>
      <c r="C710" s="109" t="s">
        <v>209</v>
      </c>
      <c r="D710" s="318" t="str">
        <f>IF(CNGE_2023_M4_Secc1!D40="","",CNGE_2023_M4_Secc1!D40)</f>
        <v/>
      </c>
      <c r="E710" s="249"/>
      <c r="F710" s="249"/>
      <c r="G710" s="249"/>
      <c r="H710" s="249"/>
      <c r="I710" s="249"/>
      <c r="J710" s="249"/>
      <c r="K710" s="249"/>
      <c r="L710" s="249"/>
      <c r="M710" s="249"/>
      <c r="N710" s="249"/>
      <c r="O710" s="249"/>
      <c r="P710" s="249"/>
      <c r="Q710" s="249"/>
      <c r="R710" s="249"/>
      <c r="S710" s="249"/>
      <c r="T710" s="249"/>
      <c r="U710" s="249"/>
      <c r="V710" s="249"/>
      <c r="W710" s="249"/>
      <c r="X710" s="250"/>
      <c r="Y710" s="317"/>
      <c r="Z710" s="249"/>
      <c r="AA710" s="249"/>
      <c r="AB710" s="249"/>
      <c r="AC710" s="249"/>
      <c r="AD710" s="250"/>
      <c r="AE710" s="4"/>
      <c r="AG710">
        <f t="shared" ref="AG710:AG741" si="279">IF(OR(COUNTBLANK(D710:AD710)=27,COUNTBLANK(D710:AD710)=25),0,1)</f>
        <v>0</v>
      </c>
      <c r="AH710">
        <f t="shared" ref="AH710:AH741" si="280">IF(COUNTIF(Y710:AD710,"NS"),1,0)</f>
        <v>0</v>
      </c>
      <c r="AI710">
        <f t="shared" ref="AI710:AI741" si="281">COUNTIF(Y710,"NA")</f>
        <v>0</v>
      </c>
      <c r="AJ710">
        <f t="shared" ref="AJ710:AJ741" si="282">IF(Y710="NS",0,LEN(Y710)-LEN(INT(Y710))-1)</f>
        <v>-2</v>
      </c>
    </row>
    <row r="711" spans="1:36" ht="15" customHeight="1">
      <c r="A711" s="93"/>
      <c r="B711" s="4"/>
      <c r="C711" s="110" t="s">
        <v>210</v>
      </c>
      <c r="D711" s="318" t="str">
        <f>IF(CNGE_2023_M4_Secc1!D41="","",CNGE_2023_M4_Secc1!D41)</f>
        <v/>
      </c>
      <c r="E711" s="249"/>
      <c r="F711" s="249"/>
      <c r="G711" s="249"/>
      <c r="H711" s="249"/>
      <c r="I711" s="249"/>
      <c r="J711" s="249"/>
      <c r="K711" s="249"/>
      <c r="L711" s="249"/>
      <c r="M711" s="249"/>
      <c r="N711" s="249"/>
      <c r="O711" s="249"/>
      <c r="P711" s="249"/>
      <c r="Q711" s="249"/>
      <c r="R711" s="249"/>
      <c r="S711" s="249"/>
      <c r="T711" s="249"/>
      <c r="U711" s="249"/>
      <c r="V711" s="249"/>
      <c r="W711" s="249"/>
      <c r="X711" s="250"/>
      <c r="Y711" s="317"/>
      <c r="Z711" s="249"/>
      <c r="AA711" s="249"/>
      <c r="AB711" s="249"/>
      <c r="AC711" s="249"/>
      <c r="AD711" s="250"/>
      <c r="AE711" s="4"/>
      <c r="AG711">
        <f t="shared" si="279"/>
        <v>0</v>
      </c>
      <c r="AH711">
        <f t="shared" si="280"/>
        <v>0</v>
      </c>
      <c r="AI711">
        <f t="shared" si="281"/>
        <v>0</v>
      </c>
      <c r="AJ711">
        <f t="shared" si="282"/>
        <v>-2</v>
      </c>
    </row>
    <row r="712" spans="1:36" ht="15" customHeight="1">
      <c r="A712" s="93"/>
      <c r="B712" s="4"/>
      <c r="C712" s="110" t="s">
        <v>212</v>
      </c>
      <c r="D712" s="318" t="str">
        <f>IF(CNGE_2023_M4_Secc1!D42="","",CNGE_2023_M4_Secc1!D42)</f>
        <v/>
      </c>
      <c r="E712" s="249"/>
      <c r="F712" s="249"/>
      <c r="G712" s="249"/>
      <c r="H712" s="249"/>
      <c r="I712" s="249"/>
      <c r="J712" s="249"/>
      <c r="K712" s="249"/>
      <c r="L712" s="249"/>
      <c r="M712" s="249"/>
      <c r="N712" s="249"/>
      <c r="O712" s="249"/>
      <c r="P712" s="249"/>
      <c r="Q712" s="249"/>
      <c r="R712" s="249"/>
      <c r="S712" s="249"/>
      <c r="T712" s="249"/>
      <c r="U712" s="249"/>
      <c r="V712" s="249"/>
      <c r="W712" s="249"/>
      <c r="X712" s="250"/>
      <c r="Y712" s="317"/>
      <c r="Z712" s="249"/>
      <c r="AA712" s="249"/>
      <c r="AB712" s="249"/>
      <c r="AC712" s="249"/>
      <c r="AD712" s="250"/>
      <c r="AE712" s="4"/>
      <c r="AG712">
        <f t="shared" si="279"/>
        <v>0</v>
      </c>
      <c r="AH712">
        <f t="shared" si="280"/>
        <v>0</v>
      </c>
      <c r="AI712">
        <f t="shared" si="281"/>
        <v>0</v>
      </c>
      <c r="AJ712">
        <f t="shared" si="282"/>
        <v>-2</v>
      </c>
    </row>
    <row r="713" spans="1:36" ht="15" customHeight="1">
      <c r="A713" s="93"/>
      <c r="B713" s="4"/>
      <c r="C713" s="110" t="s">
        <v>214</v>
      </c>
      <c r="D713" s="318" t="str">
        <f>IF(CNGE_2023_M4_Secc1!D43="","",CNGE_2023_M4_Secc1!D43)</f>
        <v/>
      </c>
      <c r="E713" s="249"/>
      <c r="F713" s="249"/>
      <c r="G713" s="249"/>
      <c r="H713" s="249"/>
      <c r="I713" s="249"/>
      <c r="J713" s="249"/>
      <c r="K713" s="249"/>
      <c r="L713" s="249"/>
      <c r="M713" s="249"/>
      <c r="N713" s="249"/>
      <c r="O713" s="249"/>
      <c r="P713" s="249"/>
      <c r="Q713" s="249"/>
      <c r="R713" s="249"/>
      <c r="S713" s="249"/>
      <c r="T713" s="249"/>
      <c r="U713" s="249"/>
      <c r="V713" s="249"/>
      <c r="W713" s="249"/>
      <c r="X713" s="250"/>
      <c r="Y713" s="317"/>
      <c r="Z713" s="249"/>
      <c r="AA713" s="249"/>
      <c r="AB713" s="249"/>
      <c r="AC713" s="249"/>
      <c r="AD713" s="250"/>
      <c r="AE713" s="4"/>
      <c r="AG713">
        <f t="shared" si="279"/>
        <v>0</v>
      </c>
      <c r="AH713">
        <f t="shared" si="280"/>
        <v>0</v>
      </c>
      <c r="AI713">
        <f t="shared" si="281"/>
        <v>0</v>
      </c>
      <c r="AJ713">
        <f t="shared" si="282"/>
        <v>-2</v>
      </c>
    </row>
    <row r="714" spans="1:36" ht="15" customHeight="1">
      <c r="A714" s="93"/>
      <c r="B714" s="4"/>
      <c r="C714" s="110" t="s">
        <v>215</v>
      </c>
      <c r="D714" s="318" t="str">
        <f>IF(CNGE_2023_M4_Secc1!D44="","",CNGE_2023_M4_Secc1!D44)</f>
        <v/>
      </c>
      <c r="E714" s="249"/>
      <c r="F714" s="249"/>
      <c r="G714" s="249"/>
      <c r="H714" s="249"/>
      <c r="I714" s="249"/>
      <c r="J714" s="249"/>
      <c r="K714" s="249"/>
      <c r="L714" s="249"/>
      <c r="M714" s="249"/>
      <c r="N714" s="249"/>
      <c r="O714" s="249"/>
      <c r="P714" s="249"/>
      <c r="Q714" s="249"/>
      <c r="R714" s="249"/>
      <c r="S714" s="249"/>
      <c r="T714" s="249"/>
      <c r="U714" s="249"/>
      <c r="V714" s="249"/>
      <c r="W714" s="249"/>
      <c r="X714" s="250"/>
      <c r="Y714" s="317"/>
      <c r="Z714" s="249"/>
      <c r="AA714" s="249"/>
      <c r="AB714" s="249"/>
      <c r="AC714" s="249"/>
      <c r="AD714" s="250"/>
      <c r="AE714" s="4"/>
      <c r="AG714">
        <f t="shared" si="279"/>
        <v>0</v>
      </c>
      <c r="AH714">
        <f t="shared" si="280"/>
        <v>0</v>
      </c>
      <c r="AI714">
        <f t="shared" si="281"/>
        <v>0</v>
      </c>
      <c r="AJ714">
        <f t="shared" si="282"/>
        <v>-2</v>
      </c>
    </row>
    <row r="715" spans="1:36" ht="15" customHeight="1">
      <c r="A715" s="93"/>
      <c r="B715" s="4"/>
      <c r="C715" s="110" t="s">
        <v>217</v>
      </c>
      <c r="D715" s="318" t="str">
        <f>IF(CNGE_2023_M4_Secc1!D45="","",CNGE_2023_M4_Secc1!D45)</f>
        <v/>
      </c>
      <c r="E715" s="249"/>
      <c r="F715" s="249"/>
      <c r="G715" s="249"/>
      <c r="H715" s="249"/>
      <c r="I715" s="249"/>
      <c r="J715" s="249"/>
      <c r="K715" s="249"/>
      <c r="L715" s="249"/>
      <c r="M715" s="249"/>
      <c r="N715" s="249"/>
      <c r="O715" s="249"/>
      <c r="P715" s="249"/>
      <c r="Q715" s="249"/>
      <c r="R715" s="249"/>
      <c r="S715" s="249"/>
      <c r="T715" s="249"/>
      <c r="U715" s="249"/>
      <c r="V715" s="249"/>
      <c r="W715" s="249"/>
      <c r="X715" s="250"/>
      <c r="Y715" s="317"/>
      <c r="Z715" s="249"/>
      <c r="AA715" s="249"/>
      <c r="AB715" s="249"/>
      <c r="AC715" s="249"/>
      <c r="AD715" s="250"/>
      <c r="AE715" s="4"/>
      <c r="AG715">
        <f t="shared" si="279"/>
        <v>0</v>
      </c>
      <c r="AH715">
        <f t="shared" si="280"/>
        <v>0</v>
      </c>
      <c r="AI715">
        <f t="shared" si="281"/>
        <v>0</v>
      </c>
      <c r="AJ715">
        <f t="shared" si="282"/>
        <v>-2</v>
      </c>
    </row>
    <row r="716" spans="1:36" ht="15" customHeight="1">
      <c r="A716" s="93"/>
      <c r="B716" s="4"/>
      <c r="C716" s="110" t="s">
        <v>219</v>
      </c>
      <c r="D716" s="318" t="str">
        <f>IF(CNGE_2023_M4_Secc1!D46="","",CNGE_2023_M4_Secc1!D46)</f>
        <v/>
      </c>
      <c r="E716" s="249"/>
      <c r="F716" s="249"/>
      <c r="G716" s="249"/>
      <c r="H716" s="249"/>
      <c r="I716" s="249"/>
      <c r="J716" s="249"/>
      <c r="K716" s="249"/>
      <c r="L716" s="249"/>
      <c r="M716" s="249"/>
      <c r="N716" s="249"/>
      <c r="O716" s="249"/>
      <c r="P716" s="249"/>
      <c r="Q716" s="249"/>
      <c r="R716" s="249"/>
      <c r="S716" s="249"/>
      <c r="T716" s="249"/>
      <c r="U716" s="249"/>
      <c r="V716" s="249"/>
      <c r="W716" s="249"/>
      <c r="X716" s="250"/>
      <c r="Y716" s="317"/>
      <c r="Z716" s="249"/>
      <c r="AA716" s="249"/>
      <c r="AB716" s="249"/>
      <c r="AC716" s="249"/>
      <c r="AD716" s="250"/>
      <c r="AE716" s="4"/>
      <c r="AG716">
        <f t="shared" si="279"/>
        <v>0</v>
      </c>
      <c r="AH716">
        <f t="shared" si="280"/>
        <v>0</v>
      </c>
      <c r="AI716">
        <f t="shared" si="281"/>
        <v>0</v>
      </c>
      <c r="AJ716">
        <f t="shared" si="282"/>
        <v>-2</v>
      </c>
    </row>
    <row r="717" spans="1:36" ht="15" customHeight="1">
      <c r="A717" s="93"/>
      <c r="B717" s="4"/>
      <c r="C717" s="110" t="s">
        <v>221</v>
      </c>
      <c r="D717" s="318" t="str">
        <f>IF(CNGE_2023_M4_Secc1!D47="","",CNGE_2023_M4_Secc1!D47)</f>
        <v/>
      </c>
      <c r="E717" s="249"/>
      <c r="F717" s="249"/>
      <c r="G717" s="249"/>
      <c r="H717" s="249"/>
      <c r="I717" s="249"/>
      <c r="J717" s="249"/>
      <c r="K717" s="249"/>
      <c r="L717" s="249"/>
      <c r="M717" s="249"/>
      <c r="N717" s="249"/>
      <c r="O717" s="249"/>
      <c r="P717" s="249"/>
      <c r="Q717" s="249"/>
      <c r="R717" s="249"/>
      <c r="S717" s="249"/>
      <c r="T717" s="249"/>
      <c r="U717" s="249"/>
      <c r="V717" s="249"/>
      <c r="W717" s="249"/>
      <c r="X717" s="250"/>
      <c r="Y717" s="317"/>
      <c r="Z717" s="249"/>
      <c r="AA717" s="249"/>
      <c r="AB717" s="249"/>
      <c r="AC717" s="249"/>
      <c r="AD717" s="250"/>
      <c r="AE717" s="4"/>
      <c r="AG717">
        <f t="shared" si="279"/>
        <v>0</v>
      </c>
      <c r="AH717">
        <f t="shared" si="280"/>
        <v>0</v>
      </c>
      <c r="AI717">
        <f t="shared" si="281"/>
        <v>0</v>
      </c>
      <c r="AJ717">
        <f t="shared" si="282"/>
        <v>-2</v>
      </c>
    </row>
    <row r="718" spans="1:36" ht="15" customHeight="1">
      <c r="A718" s="93"/>
      <c r="B718" s="4"/>
      <c r="C718" s="110" t="s">
        <v>223</v>
      </c>
      <c r="D718" s="318" t="str">
        <f>IF(CNGE_2023_M4_Secc1!D48="","",CNGE_2023_M4_Secc1!D48)</f>
        <v/>
      </c>
      <c r="E718" s="249"/>
      <c r="F718" s="249"/>
      <c r="G718" s="249"/>
      <c r="H718" s="249"/>
      <c r="I718" s="249"/>
      <c r="J718" s="249"/>
      <c r="K718" s="249"/>
      <c r="L718" s="249"/>
      <c r="M718" s="249"/>
      <c r="N718" s="249"/>
      <c r="O718" s="249"/>
      <c r="P718" s="249"/>
      <c r="Q718" s="249"/>
      <c r="R718" s="249"/>
      <c r="S718" s="249"/>
      <c r="T718" s="249"/>
      <c r="U718" s="249"/>
      <c r="V718" s="249"/>
      <c r="W718" s="249"/>
      <c r="X718" s="250"/>
      <c r="Y718" s="317"/>
      <c r="Z718" s="249"/>
      <c r="AA718" s="249"/>
      <c r="AB718" s="249"/>
      <c r="AC718" s="249"/>
      <c r="AD718" s="250"/>
      <c r="AE718" s="4"/>
      <c r="AG718">
        <f t="shared" si="279"/>
        <v>0</v>
      </c>
      <c r="AH718">
        <f t="shared" si="280"/>
        <v>0</v>
      </c>
      <c r="AI718">
        <f t="shared" si="281"/>
        <v>0</v>
      </c>
      <c r="AJ718">
        <f t="shared" si="282"/>
        <v>-2</v>
      </c>
    </row>
    <row r="719" spans="1:36" ht="15" customHeight="1">
      <c r="A719" s="93"/>
      <c r="B719" s="4"/>
      <c r="C719" s="110" t="s">
        <v>225</v>
      </c>
      <c r="D719" s="318" t="str">
        <f>IF(CNGE_2023_M4_Secc1!D49="","",CNGE_2023_M4_Secc1!D49)</f>
        <v/>
      </c>
      <c r="E719" s="249"/>
      <c r="F719" s="249"/>
      <c r="G719" s="249"/>
      <c r="H719" s="249"/>
      <c r="I719" s="249"/>
      <c r="J719" s="249"/>
      <c r="K719" s="249"/>
      <c r="L719" s="249"/>
      <c r="M719" s="249"/>
      <c r="N719" s="249"/>
      <c r="O719" s="249"/>
      <c r="P719" s="249"/>
      <c r="Q719" s="249"/>
      <c r="R719" s="249"/>
      <c r="S719" s="249"/>
      <c r="T719" s="249"/>
      <c r="U719" s="249"/>
      <c r="V719" s="249"/>
      <c r="W719" s="249"/>
      <c r="X719" s="250"/>
      <c r="Y719" s="317"/>
      <c r="Z719" s="249"/>
      <c r="AA719" s="249"/>
      <c r="AB719" s="249"/>
      <c r="AC719" s="249"/>
      <c r="AD719" s="250"/>
      <c r="AE719" s="4"/>
      <c r="AG719">
        <f t="shared" si="279"/>
        <v>0</v>
      </c>
      <c r="AH719">
        <f t="shared" si="280"/>
        <v>0</v>
      </c>
      <c r="AI719">
        <f t="shared" si="281"/>
        <v>0</v>
      </c>
      <c r="AJ719">
        <f t="shared" si="282"/>
        <v>-2</v>
      </c>
    </row>
    <row r="720" spans="1:36" ht="15" customHeight="1">
      <c r="A720" s="93"/>
      <c r="B720" s="4"/>
      <c r="C720" s="110" t="s">
        <v>227</v>
      </c>
      <c r="D720" s="318" t="str">
        <f>IF(CNGE_2023_M4_Secc1!D50="","",CNGE_2023_M4_Secc1!D50)</f>
        <v/>
      </c>
      <c r="E720" s="249"/>
      <c r="F720" s="249"/>
      <c r="G720" s="249"/>
      <c r="H720" s="249"/>
      <c r="I720" s="249"/>
      <c r="J720" s="249"/>
      <c r="K720" s="249"/>
      <c r="L720" s="249"/>
      <c r="M720" s="249"/>
      <c r="N720" s="249"/>
      <c r="O720" s="249"/>
      <c r="P720" s="249"/>
      <c r="Q720" s="249"/>
      <c r="R720" s="249"/>
      <c r="S720" s="249"/>
      <c r="T720" s="249"/>
      <c r="U720" s="249"/>
      <c r="V720" s="249"/>
      <c r="W720" s="249"/>
      <c r="X720" s="250"/>
      <c r="Y720" s="317"/>
      <c r="Z720" s="249"/>
      <c r="AA720" s="249"/>
      <c r="AB720" s="249"/>
      <c r="AC720" s="249"/>
      <c r="AD720" s="250"/>
      <c r="AE720" s="4"/>
      <c r="AG720">
        <f t="shared" si="279"/>
        <v>0</v>
      </c>
      <c r="AH720">
        <f t="shared" si="280"/>
        <v>0</v>
      </c>
      <c r="AI720">
        <f t="shared" si="281"/>
        <v>0</v>
      </c>
      <c r="AJ720">
        <f t="shared" si="282"/>
        <v>-2</v>
      </c>
    </row>
    <row r="721" spans="1:36" ht="15" customHeight="1">
      <c r="A721" s="93"/>
      <c r="B721" s="4"/>
      <c r="C721" s="110" t="s">
        <v>228</v>
      </c>
      <c r="D721" s="318" t="str">
        <f>IF(CNGE_2023_M4_Secc1!D51="","",CNGE_2023_M4_Secc1!D51)</f>
        <v/>
      </c>
      <c r="E721" s="249"/>
      <c r="F721" s="249"/>
      <c r="G721" s="249"/>
      <c r="H721" s="249"/>
      <c r="I721" s="249"/>
      <c r="J721" s="249"/>
      <c r="K721" s="249"/>
      <c r="L721" s="249"/>
      <c r="M721" s="249"/>
      <c r="N721" s="249"/>
      <c r="O721" s="249"/>
      <c r="P721" s="249"/>
      <c r="Q721" s="249"/>
      <c r="R721" s="249"/>
      <c r="S721" s="249"/>
      <c r="T721" s="249"/>
      <c r="U721" s="249"/>
      <c r="V721" s="249"/>
      <c r="W721" s="249"/>
      <c r="X721" s="250"/>
      <c r="Y721" s="317"/>
      <c r="Z721" s="249"/>
      <c r="AA721" s="249"/>
      <c r="AB721" s="249"/>
      <c r="AC721" s="249"/>
      <c r="AD721" s="250"/>
      <c r="AE721" s="4"/>
      <c r="AG721">
        <f t="shared" si="279"/>
        <v>0</v>
      </c>
      <c r="AH721">
        <f t="shared" si="280"/>
        <v>0</v>
      </c>
      <c r="AI721">
        <f t="shared" si="281"/>
        <v>0</v>
      </c>
      <c r="AJ721">
        <f t="shared" si="282"/>
        <v>-2</v>
      </c>
    </row>
    <row r="722" spans="1:36" ht="15" customHeight="1">
      <c r="A722" s="93"/>
      <c r="B722" s="4"/>
      <c r="C722" s="110" t="s">
        <v>229</v>
      </c>
      <c r="D722" s="318" t="str">
        <f>IF(CNGE_2023_M4_Secc1!D52="","",CNGE_2023_M4_Secc1!D52)</f>
        <v/>
      </c>
      <c r="E722" s="249"/>
      <c r="F722" s="249"/>
      <c r="G722" s="249"/>
      <c r="H722" s="249"/>
      <c r="I722" s="249"/>
      <c r="J722" s="249"/>
      <c r="K722" s="249"/>
      <c r="L722" s="249"/>
      <c r="M722" s="249"/>
      <c r="N722" s="249"/>
      <c r="O722" s="249"/>
      <c r="P722" s="249"/>
      <c r="Q722" s="249"/>
      <c r="R722" s="249"/>
      <c r="S722" s="249"/>
      <c r="T722" s="249"/>
      <c r="U722" s="249"/>
      <c r="V722" s="249"/>
      <c r="W722" s="249"/>
      <c r="X722" s="250"/>
      <c r="Y722" s="317"/>
      <c r="Z722" s="249"/>
      <c r="AA722" s="249"/>
      <c r="AB722" s="249"/>
      <c r="AC722" s="249"/>
      <c r="AD722" s="250"/>
      <c r="AE722" s="4"/>
      <c r="AG722">
        <f t="shared" si="279"/>
        <v>0</v>
      </c>
      <c r="AH722">
        <f t="shared" si="280"/>
        <v>0</v>
      </c>
      <c r="AI722">
        <f t="shared" si="281"/>
        <v>0</v>
      </c>
      <c r="AJ722">
        <f t="shared" si="282"/>
        <v>-2</v>
      </c>
    </row>
    <row r="723" spans="1:36" ht="15" customHeight="1">
      <c r="A723" s="93"/>
      <c r="B723" s="4"/>
      <c r="C723" s="110" t="s">
        <v>230</v>
      </c>
      <c r="D723" s="318" t="str">
        <f>IF(CNGE_2023_M4_Secc1!D53="","",CNGE_2023_M4_Secc1!D53)</f>
        <v/>
      </c>
      <c r="E723" s="249"/>
      <c r="F723" s="249"/>
      <c r="G723" s="249"/>
      <c r="H723" s="249"/>
      <c r="I723" s="249"/>
      <c r="J723" s="249"/>
      <c r="K723" s="249"/>
      <c r="L723" s="249"/>
      <c r="M723" s="249"/>
      <c r="N723" s="249"/>
      <c r="O723" s="249"/>
      <c r="P723" s="249"/>
      <c r="Q723" s="249"/>
      <c r="R723" s="249"/>
      <c r="S723" s="249"/>
      <c r="T723" s="249"/>
      <c r="U723" s="249"/>
      <c r="V723" s="249"/>
      <c r="W723" s="249"/>
      <c r="X723" s="250"/>
      <c r="Y723" s="317"/>
      <c r="Z723" s="249"/>
      <c r="AA723" s="249"/>
      <c r="AB723" s="249"/>
      <c r="AC723" s="249"/>
      <c r="AD723" s="250"/>
      <c r="AE723" s="4"/>
      <c r="AG723">
        <f t="shared" si="279"/>
        <v>0</v>
      </c>
      <c r="AH723">
        <f t="shared" si="280"/>
        <v>0</v>
      </c>
      <c r="AI723">
        <f t="shared" si="281"/>
        <v>0</v>
      </c>
      <c r="AJ723">
        <f t="shared" si="282"/>
        <v>-2</v>
      </c>
    </row>
    <row r="724" spans="1:36" ht="15" customHeight="1">
      <c r="A724" s="93"/>
      <c r="B724" s="4"/>
      <c r="C724" s="110" t="s">
        <v>231</v>
      </c>
      <c r="D724" s="318" t="str">
        <f>IF(CNGE_2023_M4_Secc1!D54="","",CNGE_2023_M4_Secc1!D54)</f>
        <v/>
      </c>
      <c r="E724" s="249"/>
      <c r="F724" s="249"/>
      <c r="G724" s="249"/>
      <c r="H724" s="249"/>
      <c r="I724" s="249"/>
      <c r="J724" s="249"/>
      <c r="K724" s="249"/>
      <c r="L724" s="249"/>
      <c r="M724" s="249"/>
      <c r="N724" s="249"/>
      <c r="O724" s="249"/>
      <c r="P724" s="249"/>
      <c r="Q724" s="249"/>
      <c r="R724" s="249"/>
      <c r="S724" s="249"/>
      <c r="T724" s="249"/>
      <c r="U724" s="249"/>
      <c r="V724" s="249"/>
      <c r="W724" s="249"/>
      <c r="X724" s="250"/>
      <c r="Y724" s="317"/>
      <c r="Z724" s="249"/>
      <c r="AA724" s="249"/>
      <c r="AB724" s="249"/>
      <c r="AC724" s="249"/>
      <c r="AD724" s="250"/>
      <c r="AE724" s="4"/>
      <c r="AG724">
        <f t="shared" si="279"/>
        <v>0</v>
      </c>
      <c r="AH724">
        <f t="shared" si="280"/>
        <v>0</v>
      </c>
      <c r="AI724">
        <f t="shared" si="281"/>
        <v>0</v>
      </c>
      <c r="AJ724">
        <f t="shared" si="282"/>
        <v>-2</v>
      </c>
    </row>
    <row r="725" spans="1:36" ht="15" customHeight="1">
      <c r="A725" s="93"/>
      <c r="B725" s="4"/>
      <c r="C725" s="110" t="s">
        <v>232</v>
      </c>
      <c r="D725" s="318" t="str">
        <f>IF(CNGE_2023_M4_Secc1!D55="","",CNGE_2023_M4_Secc1!D55)</f>
        <v/>
      </c>
      <c r="E725" s="249"/>
      <c r="F725" s="249"/>
      <c r="G725" s="249"/>
      <c r="H725" s="249"/>
      <c r="I725" s="249"/>
      <c r="J725" s="249"/>
      <c r="K725" s="249"/>
      <c r="L725" s="249"/>
      <c r="M725" s="249"/>
      <c r="N725" s="249"/>
      <c r="O725" s="249"/>
      <c r="P725" s="249"/>
      <c r="Q725" s="249"/>
      <c r="R725" s="249"/>
      <c r="S725" s="249"/>
      <c r="T725" s="249"/>
      <c r="U725" s="249"/>
      <c r="V725" s="249"/>
      <c r="W725" s="249"/>
      <c r="X725" s="250"/>
      <c r="Y725" s="317"/>
      <c r="Z725" s="249"/>
      <c r="AA725" s="249"/>
      <c r="AB725" s="249"/>
      <c r="AC725" s="249"/>
      <c r="AD725" s="250"/>
      <c r="AE725" s="4"/>
      <c r="AG725">
        <f t="shared" si="279"/>
        <v>0</v>
      </c>
      <c r="AH725">
        <f t="shared" si="280"/>
        <v>0</v>
      </c>
      <c r="AI725">
        <f t="shared" si="281"/>
        <v>0</v>
      </c>
      <c r="AJ725">
        <f t="shared" si="282"/>
        <v>-2</v>
      </c>
    </row>
    <row r="726" spans="1:36" ht="15" customHeight="1">
      <c r="A726" s="93"/>
      <c r="B726" s="4"/>
      <c r="C726" s="110" t="s">
        <v>233</v>
      </c>
      <c r="D726" s="318" t="str">
        <f>IF(CNGE_2023_M4_Secc1!D56="","",CNGE_2023_M4_Secc1!D56)</f>
        <v/>
      </c>
      <c r="E726" s="249"/>
      <c r="F726" s="249"/>
      <c r="G726" s="249"/>
      <c r="H726" s="249"/>
      <c r="I726" s="249"/>
      <c r="J726" s="249"/>
      <c r="K726" s="249"/>
      <c r="L726" s="249"/>
      <c r="M726" s="249"/>
      <c r="N726" s="249"/>
      <c r="O726" s="249"/>
      <c r="P726" s="249"/>
      <c r="Q726" s="249"/>
      <c r="R726" s="249"/>
      <c r="S726" s="249"/>
      <c r="T726" s="249"/>
      <c r="U726" s="249"/>
      <c r="V726" s="249"/>
      <c r="W726" s="249"/>
      <c r="X726" s="250"/>
      <c r="Y726" s="317"/>
      <c r="Z726" s="249"/>
      <c r="AA726" s="249"/>
      <c r="AB726" s="249"/>
      <c r="AC726" s="249"/>
      <c r="AD726" s="250"/>
      <c r="AE726" s="4"/>
      <c r="AG726">
        <f t="shared" si="279"/>
        <v>0</v>
      </c>
      <c r="AH726">
        <f t="shared" si="280"/>
        <v>0</v>
      </c>
      <c r="AI726">
        <f t="shared" si="281"/>
        <v>0</v>
      </c>
      <c r="AJ726">
        <f t="shared" si="282"/>
        <v>-2</v>
      </c>
    </row>
    <row r="727" spans="1:36" ht="15" customHeight="1">
      <c r="A727" s="93"/>
      <c r="B727" s="4"/>
      <c r="C727" s="110" t="s">
        <v>234</v>
      </c>
      <c r="D727" s="318" t="str">
        <f>IF(CNGE_2023_M4_Secc1!D57="","",CNGE_2023_M4_Secc1!D57)</f>
        <v/>
      </c>
      <c r="E727" s="249"/>
      <c r="F727" s="249"/>
      <c r="G727" s="249"/>
      <c r="H727" s="249"/>
      <c r="I727" s="249"/>
      <c r="J727" s="249"/>
      <c r="K727" s="249"/>
      <c r="L727" s="249"/>
      <c r="M727" s="249"/>
      <c r="N727" s="249"/>
      <c r="O727" s="249"/>
      <c r="P727" s="249"/>
      <c r="Q727" s="249"/>
      <c r="R727" s="249"/>
      <c r="S727" s="249"/>
      <c r="T727" s="249"/>
      <c r="U727" s="249"/>
      <c r="V727" s="249"/>
      <c r="W727" s="249"/>
      <c r="X727" s="250"/>
      <c r="Y727" s="317"/>
      <c r="Z727" s="249"/>
      <c r="AA727" s="249"/>
      <c r="AB727" s="249"/>
      <c r="AC727" s="249"/>
      <c r="AD727" s="250"/>
      <c r="AE727" s="4"/>
      <c r="AG727">
        <f t="shared" si="279"/>
        <v>0</v>
      </c>
      <c r="AH727">
        <f t="shared" si="280"/>
        <v>0</v>
      </c>
      <c r="AI727">
        <f t="shared" si="281"/>
        <v>0</v>
      </c>
      <c r="AJ727">
        <f t="shared" si="282"/>
        <v>-2</v>
      </c>
    </row>
    <row r="728" spans="1:36" ht="15" customHeight="1">
      <c r="A728" s="93"/>
      <c r="B728" s="4"/>
      <c r="C728" s="110" t="s">
        <v>235</v>
      </c>
      <c r="D728" s="318" t="str">
        <f>IF(CNGE_2023_M4_Secc1!D58="","",CNGE_2023_M4_Secc1!D58)</f>
        <v/>
      </c>
      <c r="E728" s="249"/>
      <c r="F728" s="249"/>
      <c r="G728" s="249"/>
      <c r="H728" s="249"/>
      <c r="I728" s="249"/>
      <c r="J728" s="249"/>
      <c r="K728" s="249"/>
      <c r="L728" s="249"/>
      <c r="M728" s="249"/>
      <c r="N728" s="249"/>
      <c r="O728" s="249"/>
      <c r="P728" s="249"/>
      <c r="Q728" s="249"/>
      <c r="R728" s="249"/>
      <c r="S728" s="249"/>
      <c r="T728" s="249"/>
      <c r="U728" s="249"/>
      <c r="V728" s="249"/>
      <c r="W728" s="249"/>
      <c r="X728" s="250"/>
      <c r="Y728" s="317"/>
      <c r="Z728" s="249"/>
      <c r="AA728" s="249"/>
      <c r="AB728" s="249"/>
      <c r="AC728" s="249"/>
      <c r="AD728" s="250"/>
      <c r="AE728" s="4"/>
      <c r="AG728">
        <f t="shared" si="279"/>
        <v>0</v>
      </c>
      <c r="AH728">
        <f t="shared" si="280"/>
        <v>0</v>
      </c>
      <c r="AI728">
        <f t="shared" si="281"/>
        <v>0</v>
      </c>
      <c r="AJ728">
        <f t="shared" si="282"/>
        <v>-2</v>
      </c>
    </row>
    <row r="729" spans="1:36" ht="15" customHeight="1">
      <c r="A729" s="93"/>
      <c r="B729" s="4"/>
      <c r="C729" s="110" t="s">
        <v>236</v>
      </c>
      <c r="D729" s="318" t="str">
        <f>IF(CNGE_2023_M4_Secc1!D59="","",CNGE_2023_M4_Secc1!D59)</f>
        <v/>
      </c>
      <c r="E729" s="249"/>
      <c r="F729" s="249"/>
      <c r="G729" s="249"/>
      <c r="H729" s="249"/>
      <c r="I729" s="249"/>
      <c r="J729" s="249"/>
      <c r="K729" s="249"/>
      <c r="L729" s="249"/>
      <c r="M729" s="249"/>
      <c r="N729" s="249"/>
      <c r="O729" s="249"/>
      <c r="P729" s="249"/>
      <c r="Q729" s="249"/>
      <c r="R729" s="249"/>
      <c r="S729" s="249"/>
      <c r="T729" s="249"/>
      <c r="U729" s="249"/>
      <c r="V729" s="249"/>
      <c r="W729" s="249"/>
      <c r="X729" s="250"/>
      <c r="Y729" s="317"/>
      <c r="Z729" s="249"/>
      <c r="AA729" s="249"/>
      <c r="AB729" s="249"/>
      <c r="AC729" s="249"/>
      <c r="AD729" s="250"/>
      <c r="AE729" s="4"/>
      <c r="AG729">
        <f t="shared" si="279"/>
        <v>0</v>
      </c>
      <c r="AH729">
        <f t="shared" si="280"/>
        <v>0</v>
      </c>
      <c r="AI729">
        <f t="shared" si="281"/>
        <v>0</v>
      </c>
      <c r="AJ729">
        <f t="shared" si="282"/>
        <v>-2</v>
      </c>
    </row>
    <row r="730" spans="1:36" ht="15" customHeight="1">
      <c r="A730" s="93"/>
      <c r="B730" s="4"/>
      <c r="C730" s="110" t="s">
        <v>237</v>
      </c>
      <c r="D730" s="318" t="str">
        <f>IF(CNGE_2023_M4_Secc1!D60="","",CNGE_2023_M4_Secc1!D60)</f>
        <v/>
      </c>
      <c r="E730" s="249"/>
      <c r="F730" s="249"/>
      <c r="G730" s="249"/>
      <c r="H730" s="249"/>
      <c r="I730" s="249"/>
      <c r="J730" s="249"/>
      <c r="K730" s="249"/>
      <c r="L730" s="249"/>
      <c r="M730" s="249"/>
      <c r="N730" s="249"/>
      <c r="O730" s="249"/>
      <c r="P730" s="249"/>
      <c r="Q730" s="249"/>
      <c r="R730" s="249"/>
      <c r="S730" s="249"/>
      <c r="T730" s="249"/>
      <c r="U730" s="249"/>
      <c r="V730" s="249"/>
      <c r="W730" s="249"/>
      <c r="X730" s="250"/>
      <c r="Y730" s="317"/>
      <c r="Z730" s="249"/>
      <c r="AA730" s="249"/>
      <c r="AB730" s="249"/>
      <c r="AC730" s="249"/>
      <c r="AD730" s="250"/>
      <c r="AE730" s="4"/>
      <c r="AG730">
        <f t="shared" si="279"/>
        <v>0</v>
      </c>
      <c r="AH730">
        <f t="shared" si="280"/>
        <v>0</v>
      </c>
      <c r="AI730">
        <f t="shared" si="281"/>
        <v>0</v>
      </c>
      <c r="AJ730">
        <f t="shared" si="282"/>
        <v>-2</v>
      </c>
    </row>
    <row r="731" spans="1:36" ht="15" customHeight="1">
      <c r="A731" s="93"/>
      <c r="B731" s="4"/>
      <c r="C731" s="110" t="s">
        <v>238</v>
      </c>
      <c r="D731" s="318" t="str">
        <f>IF(CNGE_2023_M4_Secc1!D61="","",CNGE_2023_M4_Secc1!D61)</f>
        <v/>
      </c>
      <c r="E731" s="249"/>
      <c r="F731" s="249"/>
      <c r="G731" s="249"/>
      <c r="H731" s="249"/>
      <c r="I731" s="249"/>
      <c r="J731" s="249"/>
      <c r="K731" s="249"/>
      <c r="L731" s="249"/>
      <c r="M731" s="249"/>
      <c r="N731" s="249"/>
      <c r="O731" s="249"/>
      <c r="P731" s="249"/>
      <c r="Q731" s="249"/>
      <c r="R731" s="249"/>
      <c r="S731" s="249"/>
      <c r="T731" s="249"/>
      <c r="U731" s="249"/>
      <c r="V731" s="249"/>
      <c r="W731" s="249"/>
      <c r="X731" s="250"/>
      <c r="Y731" s="317"/>
      <c r="Z731" s="249"/>
      <c r="AA731" s="249"/>
      <c r="AB731" s="249"/>
      <c r="AC731" s="249"/>
      <c r="AD731" s="250"/>
      <c r="AE731" s="4"/>
      <c r="AG731">
        <f t="shared" si="279"/>
        <v>0</v>
      </c>
      <c r="AH731">
        <f t="shared" si="280"/>
        <v>0</v>
      </c>
      <c r="AI731">
        <f t="shared" si="281"/>
        <v>0</v>
      </c>
      <c r="AJ731">
        <f t="shared" si="282"/>
        <v>-2</v>
      </c>
    </row>
    <row r="732" spans="1:36" ht="15" customHeight="1">
      <c r="A732" s="93"/>
      <c r="B732" s="4"/>
      <c r="C732" s="110" t="s">
        <v>239</v>
      </c>
      <c r="D732" s="318" t="str">
        <f>IF(CNGE_2023_M4_Secc1!D62="","",CNGE_2023_M4_Secc1!D62)</f>
        <v/>
      </c>
      <c r="E732" s="249"/>
      <c r="F732" s="249"/>
      <c r="G732" s="249"/>
      <c r="H732" s="249"/>
      <c r="I732" s="249"/>
      <c r="J732" s="249"/>
      <c r="K732" s="249"/>
      <c r="L732" s="249"/>
      <c r="M732" s="249"/>
      <c r="N732" s="249"/>
      <c r="O732" s="249"/>
      <c r="P732" s="249"/>
      <c r="Q732" s="249"/>
      <c r="R732" s="249"/>
      <c r="S732" s="249"/>
      <c r="T732" s="249"/>
      <c r="U732" s="249"/>
      <c r="V732" s="249"/>
      <c r="W732" s="249"/>
      <c r="X732" s="250"/>
      <c r="Y732" s="317"/>
      <c r="Z732" s="249"/>
      <c r="AA732" s="249"/>
      <c r="AB732" s="249"/>
      <c r="AC732" s="249"/>
      <c r="AD732" s="250"/>
      <c r="AE732" s="4"/>
      <c r="AG732">
        <f t="shared" si="279"/>
        <v>0</v>
      </c>
      <c r="AH732">
        <f t="shared" si="280"/>
        <v>0</v>
      </c>
      <c r="AI732">
        <f t="shared" si="281"/>
        <v>0</v>
      </c>
      <c r="AJ732">
        <f t="shared" si="282"/>
        <v>-2</v>
      </c>
    </row>
    <row r="733" spans="1:36" ht="15" customHeight="1">
      <c r="A733" s="93"/>
      <c r="B733" s="4"/>
      <c r="C733" s="110" t="s">
        <v>240</v>
      </c>
      <c r="D733" s="318" t="str">
        <f>IF(CNGE_2023_M4_Secc1!D63="","",CNGE_2023_M4_Secc1!D63)</f>
        <v/>
      </c>
      <c r="E733" s="249"/>
      <c r="F733" s="249"/>
      <c r="G733" s="249"/>
      <c r="H733" s="249"/>
      <c r="I733" s="249"/>
      <c r="J733" s="249"/>
      <c r="K733" s="249"/>
      <c r="L733" s="249"/>
      <c r="M733" s="249"/>
      <c r="N733" s="249"/>
      <c r="O733" s="249"/>
      <c r="P733" s="249"/>
      <c r="Q733" s="249"/>
      <c r="R733" s="249"/>
      <c r="S733" s="249"/>
      <c r="T733" s="249"/>
      <c r="U733" s="249"/>
      <c r="V733" s="249"/>
      <c r="W733" s="249"/>
      <c r="X733" s="250"/>
      <c r="Y733" s="317"/>
      <c r="Z733" s="249"/>
      <c r="AA733" s="249"/>
      <c r="AB733" s="249"/>
      <c r="AC733" s="249"/>
      <c r="AD733" s="250"/>
      <c r="AE733" s="4"/>
      <c r="AG733">
        <f t="shared" si="279"/>
        <v>0</v>
      </c>
      <c r="AH733">
        <f t="shared" si="280"/>
        <v>0</v>
      </c>
      <c r="AI733">
        <f t="shared" si="281"/>
        <v>0</v>
      </c>
      <c r="AJ733">
        <f t="shared" si="282"/>
        <v>-2</v>
      </c>
    </row>
    <row r="734" spans="1:36" ht="15" customHeight="1">
      <c r="A734" s="93"/>
      <c r="B734" s="4"/>
      <c r="C734" s="110" t="s">
        <v>241</v>
      </c>
      <c r="D734" s="318" t="str">
        <f>IF(CNGE_2023_M4_Secc1!D64="","",CNGE_2023_M4_Secc1!D64)</f>
        <v/>
      </c>
      <c r="E734" s="249"/>
      <c r="F734" s="249"/>
      <c r="G734" s="249"/>
      <c r="H734" s="249"/>
      <c r="I734" s="249"/>
      <c r="J734" s="249"/>
      <c r="K734" s="249"/>
      <c r="L734" s="249"/>
      <c r="M734" s="249"/>
      <c r="N734" s="249"/>
      <c r="O734" s="249"/>
      <c r="P734" s="249"/>
      <c r="Q734" s="249"/>
      <c r="R734" s="249"/>
      <c r="S734" s="249"/>
      <c r="T734" s="249"/>
      <c r="U734" s="249"/>
      <c r="V734" s="249"/>
      <c r="W734" s="249"/>
      <c r="X734" s="250"/>
      <c r="Y734" s="317"/>
      <c r="Z734" s="249"/>
      <c r="AA734" s="249"/>
      <c r="AB734" s="249"/>
      <c r="AC734" s="249"/>
      <c r="AD734" s="250"/>
      <c r="AE734" s="4"/>
      <c r="AG734">
        <f t="shared" si="279"/>
        <v>0</v>
      </c>
      <c r="AH734">
        <f t="shared" si="280"/>
        <v>0</v>
      </c>
      <c r="AI734">
        <f t="shared" si="281"/>
        <v>0</v>
      </c>
      <c r="AJ734">
        <f t="shared" si="282"/>
        <v>-2</v>
      </c>
    </row>
    <row r="735" spans="1:36" ht="15" customHeight="1">
      <c r="A735" s="93"/>
      <c r="B735" s="4"/>
      <c r="C735" s="110" t="s">
        <v>242</v>
      </c>
      <c r="D735" s="318" t="str">
        <f>IF(CNGE_2023_M4_Secc1!D65="","",CNGE_2023_M4_Secc1!D65)</f>
        <v/>
      </c>
      <c r="E735" s="249"/>
      <c r="F735" s="249"/>
      <c r="G735" s="249"/>
      <c r="H735" s="249"/>
      <c r="I735" s="249"/>
      <c r="J735" s="249"/>
      <c r="K735" s="249"/>
      <c r="L735" s="249"/>
      <c r="M735" s="249"/>
      <c r="N735" s="249"/>
      <c r="O735" s="249"/>
      <c r="P735" s="249"/>
      <c r="Q735" s="249"/>
      <c r="R735" s="249"/>
      <c r="S735" s="249"/>
      <c r="T735" s="249"/>
      <c r="U735" s="249"/>
      <c r="V735" s="249"/>
      <c r="W735" s="249"/>
      <c r="X735" s="250"/>
      <c r="Y735" s="317"/>
      <c r="Z735" s="249"/>
      <c r="AA735" s="249"/>
      <c r="AB735" s="249"/>
      <c r="AC735" s="249"/>
      <c r="AD735" s="250"/>
      <c r="AE735" s="4"/>
      <c r="AG735">
        <f t="shared" si="279"/>
        <v>0</v>
      </c>
      <c r="AH735">
        <f t="shared" si="280"/>
        <v>0</v>
      </c>
      <c r="AI735">
        <f t="shared" si="281"/>
        <v>0</v>
      </c>
      <c r="AJ735">
        <f t="shared" si="282"/>
        <v>-2</v>
      </c>
    </row>
    <row r="736" spans="1:36" ht="15" customHeight="1">
      <c r="A736" s="93"/>
      <c r="B736" s="4"/>
      <c r="C736" s="110" t="s">
        <v>243</v>
      </c>
      <c r="D736" s="318" t="str">
        <f>IF(CNGE_2023_M4_Secc1!D66="","",CNGE_2023_M4_Secc1!D66)</f>
        <v/>
      </c>
      <c r="E736" s="249"/>
      <c r="F736" s="249"/>
      <c r="G736" s="249"/>
      <c r="H736" s="249"/>
      <c r="I736" s="249"/>
      <c r="J736" s="249"/>
      <c r="K736" s="249"/>
      <c r="L736" s="249"/>
      <c r="M736" s="249"/>
      <c r="N736" s="249"/>
      <c r="O736" s="249"/>
      <c r="P736" s="249"/>
      <c r="Q736" s="249"/>
      <c r="R736" s="249"/>
      <c r="S736" s="249"/>
      <c r="T736" s="249"/>
      <c r="U736" s="249"/>
      <c r="V736" s="249"/>
      <c r="W736" s="249"/>
      <c r="X736" s="250"/>
      <c r="Y736" s="317"/>
      <c r="Z736" s="249"/>
      <c r="AA736" s="249"/>
      <c r="AB736" s="249"/>
      <c r="AC736" s="249"/>
      <c r="AD736" s="250"/>
      <c r="AE736" s="4"/>
      <c r="AG736">
        <f t="shared" si="279"/>
        <v>0</v>
      </c>
      <c r="AH736">
        <f t="shared" si="280"/>
        <v>0</v>
      </c>
      <c r="AI736">
        <f t="shared" si="281"/>
        <v>0</v>
      </c>
      <c r="AJ736">
        <f t="shared" si="282"/>
        <v>-2</v>
      </c>
    </row>
    <row r="737" spans="1:36" ht="15" customHeight="1">
      <c r="A737" s="93"/>
      <c r="B737" s="4"/>
      <c r="C737" s="110" t="s">
        <v>244</v>
      </c>
      <c r="D737" s="318" t="str">
        <f>IF(CNGE_2023_M4_Secc1!D67="","",CNGE_2023_M4_Secc1!D67)</f>
        <v/>
      </c>
      <c r="E737" s="249"/>
      <c r="F737" s="249"/>
      <c r="G737" s="249"/>
      <c r="H737" s="249"/>
      <c r="I737" s="249"/>
      <c r="J737" s="249"/>
      <c r="K737" s="249"/>
      <c r="L737" s="249"/>
      <c r="M737" s="249"/>
      <c r="N737" s="249"/>
      <c r="O737" s="249"/>
      <c r="P737" s="249"/>
      <c r="Q737" s="249"/>
      <c r="R737" s="249"/>
      <c r="S737" s="249"/>
      <c r="T737" s="249"/>
      <c r="U737" s="249"/>
      <c r="V737" s="249"/>
      <c r="W737" s="249"/>
      <c r="X737" s="250"/>
      <c r="Y737" s="317"/>
      <c r="Z737" s="249"/>
      <c r="AA737" s="249"/>
      <c r="AB737" s="249"/>
      <c r="AC737" s="249"/>
      <c r="AD737" s="250"/>
      <c r="AE737" s="4"/>
      <c r="AG737">
        <f t="shared" si="279"/>
        <v>0</v>
      </c>
      <c r="AH737">
        <f t="shared" si="280"/>
        <v>0</v>
      </c>
      <c r="AI737">
        <f t="shared" si="281"/>
        <v>0</v>
      </c>
      <c r="AJ737">
        <f t="shared" si="282"/>
        <v>-2</v>
      </c>
    </row>
    <row r="738" spans="1:36" ht="15" customHeight="1">
      <c r="A738" s="93"/>
      <c r="B738" s="4"/>
      <c r="C738" s="110" t="s">
        <v>245</v>
      </c>
      <c r="D738" s="318" t="str">
        <f>IF(CNGE_2023_M4_Secc1!D68="","",CNGE_2023_M4_Secc1!D68)</f>
        <v/>
      </c>
      <c r="E738" s="249"/>
      <c r="F738" s="249"/>
      <c r="G738" s="249"/>
      <c r="H738" s="249"/>
      <c r="I738" s="249"/>
      <c r="J738" s="249"/>
      <c r="K738" s="249"/>
      <c r="L738" s="249"/>
      <c r="M738" s="249"/>
      <c r="N738" s="249"/>
      <c r="O738" s="249"/>
      <c r="P738" s="249"/>
      <c r="Q738" s="249"/>
      <c r="R738" s="249"/>
      <c r="S738" s="249"/>
      <c r="T738" s="249"/>
      <c r="U738" s="249"/>
      <c r="V738" s="249"/>
      <c r="W738" s="249"/>
      <c r="X738" s="250"/>
      <c r="Y738" s="317"/>
      <c r="Z738" s="249"/>
      <c r="AA738" s="249"/>
      <c r="AB738" s="249"/>
      <c r="AC738" s="249"/>
      <c r="AD738" s="250"/>
      <c r="AE738" s="4"/>
      <c r="AG738">
        <f t="shared" si="279"/>
        <v>0</v>
      </c>
      <c r="AH738">
        <f t="shared" si="280"/>
        <v>0</v>
      </c>
      <c r="AI738">
        <f t="shared" si="281"/>
        <v>0</v>
      </c>
      <c r="AJ738">
        <f t="shared" si="282"/>
        <v>-2</v>
      </c>
    </row>
    <row r="739" spans="1:36" ht="15" customHeight="1">
      <c r="A739" s="93"/>
      <c r="B739" s="4"/>
      <c r="C739" s="110" t="s">
        <v>246</v>
      </c>
      <c r="D739" s="318" t="str">
        <f>IF(CNGE_2023_M4_Secc1!D69="","",CNGE_2023_M4_Secc1!D69)</f>
        <v/>
      </c>
      <c r="E739" s="249"/>
      <c r="F739" s="249"/>
      <c r="G739" s="249"/>
      <c r="H739" s="249"/>
      <c r="I739" s="249"/>
      <c r="J739" s="249"/>
      <c r="K739" s="249"/>
      <c r="L739" s="249"/>
      <c r="M739" s="249"/>
      <c r="N739" s="249"/>
      <c r="O739" s="249"/>
      <c r="P739" s="249"/>
      <c r="Q739" s="249"/>
      <c r="R739" s="249"/>
      <c r="S739" s="249"/>
      <c r="T739" s="249"/>
      <c r="U739" s="249"/>
      <c r="V739" s="249"/>
      <c r="W739" s="249"/>
      <c r="X739" s="250"/>
      <c r="Y739" s="317"/>
      <c r="Z739" s="249"/>
      <c r="AA739" s="249"/>
      <c r="AB739" s="249"/>
      <c r="AC739" s="249"/>
      <c r="AD739" s="250"/>
      <c r="AE739" s="4"/>
      <c r="AG739">
        <f t="shared" si="279"/>
        <v>0</v>
      </c>
      <c r="AH739">
        <f t="shared" si="280"/>
        <v>0</v>
      </c>
      <c r="AI739">
        <f t="shared" si="281"/>
        <v>0</v>
      </c>
      <c r="AJ739">
        <f t="shared" si="282"/>
        <v>-2</v>
      </c>
    </row>
    <row r="740" spans="1:36" ht="15" customHeight="1">
      <c r="A740" s="93"/>
      <c r="B740" s="4"/>
      <c r="C740" s="110" t="s">
        <v>247</v>
      </c>
      <c r="D740" s="318" t="str">
        <f>IF(CNGE_2023_M4_Secc1!D70="","",CNGE_2023_M4_Secc1!D70)</f>
        <v/>
      </c>
      <c r="E740" s="249"/>
      <c r="F740" s="249"/>
      <c r="G740" s="249"/>
      <c r="H740" s="249"/>
      <c r="I740" s="249"/>
      <c r="J740" s="249"/>
      <c r="K740" s="249"/>
      <c r="L740" s="249"/>
      <c r="M740" s="249"/>
      <c r="N740" s="249"/>
      <c r="O740" s="249"/>
      <c r="P740" s="249"/>
      <c r="Q740" s="249"/>
      <c r="R740" s="249"/>
      <c r="S740" s="249"/>
      <c r="T740" s="249"/>
      <c r="U740" s="249"/>
      <c r="V740" s="249"/>
      <c r="W740" s="249"/>
      <c r="X740" s="250"/>
      <c r="Y740" s="317"/>
      <c r="Z740" s="249"/>
      <c r="AA740" s="249"/>
      <c r="AB740" s="249"/>
      <c r="AC740" s="249"/>
      <c r="AD740" s="250"/>
      <c r="AE740" s="4"/>
      <c r="AG740">
        <f t="shared" si="279"/>
        <v>0</v>
      </c>
      <c r="AH740">
        <f t="shared" si="280"/>
        <v>0</v>
      </c>
      <c r="AI740">
        <f t="shared" si="281"/>
        <v>0</v>
      </c>
      <c r="AJ740">
        <f t="shared" si="282"/>
        <v>-2</v>
      </c>
    </row>
    <row r="741" spans="1:36" ht="15" customHeight="1">
      <c r="A741" s="93"/>
      <c r="B741" s="4"/>
      <c r="C741" s="110" t="s">
        <v>248</v>
      </c>
      <c r="D741" s="318" t="str">
        <f>IF(CNGE_2023_M4_Secc1!D71="","",CNGE_2023_M4_Secc1!D71)</f>
        <v/>
      </c>
      <c r="E741" s="249"/>
      <c r="F741" s="249"/>
      <c r="G741" s="249"/>
      <c r="H741" s="249"/>
      <c r="I741" s="249"/>
      <c r="J741" s="249"/>
      <c r="K741" s="249"/>
      <c r="L741" s="249"/>
      <c r="M741" s="249"/>
      <c r="N741" s="249"/>
      <c r="O741" s="249"/>
      <c r="P741" s="249"/>
      <c r="Q741" s="249"/>
      <c r="R741" s="249"/>
      <c r="S741" s="249"/>
      <c r="T741" s="249"/>
      <c r="U741" s="249"/>
      <c r="V741" s="249"/>
      <c r="W741" s="249"/>
      <c r="X741" s="250"/>
      <c r="Y741" s="317"/>
      <c r="Z741" s="249"/>
      <c r="AA741" s="249"/>
      <c r="AB741" s="249"/>
      <c r="AC741" s="249"/>
      <c r="AD741" s="250"/>
      <c r="AE741" s="4"/>
      <c r="AG741">
        <f t="shared" si="279"/>
        <v>0</v>
      </c>
      <c r="AH741">
        <f t="shared" si="280"/>
        <v>0</v>
      </c>
      <c r="AI741">
        <f t="shared" si="281"/>
        <v>0</v>
      </c>
      <c r="AJ741">
        <f t="shared" si="282"/>
        <v>-2</v>
      </c>
    </row>
    <row r="742" spans="1:36" ht="15" customHeight="1">
      <c r="A742" s="93"/>
      <c r="B742" s="4"/>
      <c r="C742" s="110" t="s">
        <v>249</v>
      </c>
      <c r="D742" s="318" t="str">
        <f>IF(CNGE_2023_M4_Secc1!D72="","",CNGE_2023_M4_Secc1!D72)</f>
        <v/>
      </c>
      <c r="E742" s="249"/>
      <c r="F742" s="249"/>
      <c r="G742" s="249"/>
      <c r="H742" s="249"/>
      <c r="I742" s="249"/>
      <c r="J742" s="249"/>
      <c r="K742" s="249"/>
      <c r="L742" s="249"/>
      <c r="M742" s="249"/>
      <c r="N742" s="249"/>
      <c r="O742" s="249"/>
      <c r="P742" s="249"/>
      <c r="Q742" s="249"/>
      <c r="R742" s="249"/>
      <c r="S742" s="249"/>
      <c r="T742" s="249"/>
      <c r="U742" s="249"/>
      <c r="V742" s="249"/>
      <c r="W742" s="249"/>
      <c r="X742" s="250"/>
      <c r="Y742" s="317"/>
      <c r="Z742" s="249"/>
      <c r="AA742" s="249"/>
      <c r="AB742" s="249"/>
      <c r="AC742" s="249"/>
      <c r="AD742" s="250"/>
      <c r="AE742" s="4"/>
      <c r="AG742">
        <f t="shared" ref="AG742:AG769" si="283">IF(OR(COUNTBLANK(D742:AD742)=27,COUNTBLANK(D742:AD742)=25),0,1)</f>
        <v>0</v>
      </c>
      <c r="AH742">
        <f t="shared" ref="AH742:AH769" si="284">IF(COUNTIF(Y742:AD742,"NS"),1,0)</f>
        <v>0</v>
      </c>
      <c r="AI742">
        <f t="shared" ref="AI742:AI769" si="285">COUNTIF(Y742,"NA")</f>
        <v>0</v>
      </c>
      <c r="AJ742">
        <f t="shared" ref="AJ742:AJ769" si="286">IF(Y742="NS",0,LEN(Y742)-LEN(INT(Y742))-1)</f>
        <v>-2</v>
      </c>
    </row>
    <row r="743" spans="1:36" ht="15" customHeight="1">
      <c r="A743" s="93"/>
      <c r="B743" s="4"/>
      <c r="C743" s="110" t="s">
        <v>250</v>
      </c>
      <c r="D743" s="318" t="str">
        <f>IF(CNGE_2023_M4_Secc1!D73="","",CNGE_2023_M4_Secc1!D73)</f>
        <v/>
      </c>
      <c r="E743" s="249"/>
      <c r="F743" s="249"/>
      <c r="G743" s="249"/>
      <c r="H743" s="249"/>
      <c r="I743" s="249"/>
      <c r="J743" s="249"/>
      <c r="K743" s="249"/>
      <c r="L743" s="249"/>
      <c r="M743" s="249"/>
      <c r="N743" s="249"/>
      <c r="O743" s="249"/>
      <c r="P743" s="249"/>
      <c r="Q743" s="249"/>
      <c r="R743" s="249"/>
      <c r="S743" s="249"/>
      <c r="T743" s="249"/>
      <c r="U743" s="249"/>
      <c r="V743" s="249"/>
      <c r="W743" s="249"/>
      <c r="X743" s="250"/>
      <c r="Y743" s="317"/>
      <c r="Z743" s="249"/>
      <c r="AA743" s="249"/>
      <c r="AB743" s="249"/>
      <c r="AC743" s="249"/>
      <c r="AD743" s="250"/>
      <c r="AE743" s="4"/>
      <c r="AG743">
        <f t="shared" si="283"/>
        <v>0</v>
      </c>
      <c r="AH743">
        <f t="shared" si="284"/>
        <v>0</v>
      </c>
      <c r="AI743">
        <f t="shared" si="285"/>
        <v>0</v>
      </c>
      <c r="AJ743">
        <f t="shared" si="286"/>
        <v>-2</v>
      </c>
    </row>
    <row r="744" spans="1:36" ht="15" customHeight="1">
      <c r="A744" s="93"/>
      <c r="B744" s="4"/>
      <c r="C744" s="110" t="s">
        <v>251</v>
      </c>
      <c r="D744" s="318" t="str">
        <f>IF(CNGE_2023_M4_Secc1!D74="","",CNGE_2023_M4_Secc1!D74)</f>
        <v/>
      </c>
      <c r="E744" s="249"/>
      <c r="F744" s="249"/>
      <c r="G744" s="249"/>
      <c r="H744" s="249"/>
      <c r="I744" s="249"/>
      <c r="J744" s="249"/>
      <c r="K744" s="249"/>
      <c r="L744" s="249"/>
      <c r="M744" s="249"/>
      <c r="N744" s="249"/>
      <c r="O744" s="249"/>
      <c r="P744" s="249"/>
      <c r="Q744" s="249"/>
      <c r="R744" s="249"/>
      <c r="S744" s="249"/>
      <c r="T744" s="249"/>
      <c r="U744" s="249"/>
      <c r="V744" s="249"/>
      <c r="W744" s="249"/>
      <c r="X744" s="250"/>
      <c r="Y744" s="317"/>
      <c r="Z744" s="249"/>
      <c r="AA744" s="249"/>
      <c r="AB744" s="249"/>
      <c r="AC744" s="249"/>
      <c r="AD744" s="250"/>
      <c r="AE744" s="4"/>
      <c r="AG744">
        <f t="shared" si="283"/>
        <v>0</v>
      </c>
      <c r="AH744">
        <f t="shared" si="284"/>
        <v>0</v>
      </c>
      <c r="AI744">
        <f t="shared" si="285"/>
        <v>0</v>
      </c>
      <c r="AJ744">
        <f t="shared" si="286"/>
        <v>-2</v>
      </c>
    </row>
    <row r="745" spans="1:36" ht="15" customHeight="1">
      <c r="A745" s="93"/>
      <c r="B745" s="4"/>
      <c r="C745" s="110" t="s">
        <v>284</v>
      </c>
      <c r="D745" s="318" t="str">
        <f>IF(CNGE_2023_M4_Secc1!D75="","",CNGE_2023_M4_Secc1!D75)</f>
        <v/>
      </c>
      <c r="E745" s="249"/>
      <c r="F745" s="249"/>
      <c r="G745" s="249"/>
      <c r="H745" s="249"/>
      <c r="I745" s="249"/>
      <c r="J745" s="249"/>
      <c r="K745" s="249"/>
      <c r="L745" s="249"/>
      <c r="M745" s="249"/>
      <c r="N745" s="249"/>
      <c r="O745" s="249"/>
      <c r="P745" s="249"/>
      <c r="Q745" s="249"/>
      <c r="R745" s="249"/>
      <c r="S745" s="249"/>
      <c r="T745" s="249"/>
      <c r="U745" s="249"/>
      <c r="V745" s="249"/>
      <c r="W745" s="249"/>
      <c r="X745" s="250"/>
      <c r="Y745" s="317"/>
      <c r="Z745" s="249"/>
      <c r="AA745" s="249"/>
      <c r="AB745" s="249"/>
      <c r="AC745" s="249"/>
      <c r="AD745" s="250"/>
      <c r="AE745" s="4"/>
      <c r="AG745">
        <f t="shared" si="283"/>
        <v>0</v>
      </c>
      <c r="AH745">
        <f t="shared" si="284"/>
        <v>0</v>
      </c>
      <c r="AI745">
        <f t="shared" si="285"/>
        <v>0</v>
      </c>
      <c r="AJ745">
        <f t="shared" si="286"/>
        <v>-2</v>
      </c>
    </row>
    <row r="746" spans="1:36" ht="15" customHeight="1">
      <c r="A746" s="93"/>
      <c r="B746" s="4"/>
      <c r="C746" s="110" t="s">
        <v>285</v>
      </c>
      <c r="D746" s="318" t="str">
        <f>IF(CNGE_2023_M4_Secc1!D76="","",CNGE_2023_M4_Secc1!D76)</f>
        <v/>
      </c>
      <c r="E746" s="249"/>
      <c r="F746" s="249"/>
      <c r="G746" s="249"/>
      <c r="H746" s="249"/>
      <c r="I746" s="249"/>
      <c r="J746" s="249"/>
      <c r="K746" s="249"/>
      <c r="L746" s="249"/>
      <c r="M746" s="249"/>
      <c r="N746" s="249"/>
      <c r="O746" s="249"/>
      <c r="P746" s="249"/>
      <c r="Q746" s="249"/>
      <c r="R746" s="249"/>
      <c r="S746" s="249"/>
      <c r="T746" s="249"/>
      <c r="U746" s="249"/>
      <c r="V746" s="249"/>
      <c r="W746" s="249"/>
      <c r="X746" s="250"/>
      <c r="Y746" s="317"/>
      <c r="Z746" s="249"/>
      <c r="AA746" s="249"/>
      <c r="AB746" s="249"/>
      <c r="AC746" s="249"/>
      <c r="AD746" s="250"/>
      <c r="AE746" s="4"/>
      <c r="AG746">
        <f t="shared" si="283"/>
        <v>0</v>
      </c>
      <c r="AH746">
        <f t="shared" si="284"/>
        <v>0</v>
      </c>
      <c r="AI746">
        <f t="shared" si="285"/>
        <v>0</v>
      </c>
      <c r="AJ746">
        <f t="shared" si="286"/>
        <v>-2</v>
      </c>
    </row>
    <row r="747" spans="1:36" ht="15" customHeight="1">
      <c r="A747" s="93"/>
      <c r="B747" s="4"/>
      <c r="C747" s="110" t="s">
        <v>286</v>
      </c>
      <c r="D747" s="318" t="str">
        <f>IF(CNGE_2023_M4_Secc1!D77="","",CNGE_2023_M4_Secc1!D77)</f>
        <v/>
      </c>
      <c r="E747" s="249"/>
      <c r="F747" s="249"/>
      <c r="G747" s="249"/>
      <c r="H747" s="249"/>
      <c r="I747" s="249"/>
      <c r="J747" s="249"/>
      <c r="K747" s="249"/>
      <c r="L747" s="249"/>
      <c r="M747" s="249"/>
      <c r="N747" s="249"/>
      <c r="O747" s="249"/>
      <c r="P747" s="249"/>
      <c r="Q747" s="249"/>
      <c r="R747" s="249"/>
      <c r="S747" s="249"/>
      <c r="T747" s="249"/>
      <c r="U747" s="249"/>
      <c r="V747" s="249"/>
      <c r="W747" s="249"/>
      <c r="X747" s="250"/>
      <c r="Y747" s="317"/>
      <c r="Z747" s="249"/>
      <c r="AA747" s="249"/>
      <c r="AB747" s="249"/>
      <c r="AC747" s="249"/>
      <c r="AD747" s="250"/>
      <c r="AE747" s="4"/>
      <c r="AG747">
        <f t="shared" si="283"/>
        <v>0</v>
      </c>
      <c r="AH747">
        <f t="shared" si="284"/>
        <v>0</v>
      </c>
      <c r="AI747">
        <f t="shared" si="285"/>
        <v>0</v>
      </c>
      <c r="AJ747">
        <f t="shared" si="286"/>
        <v>-2</v>
      </c>
    </row>
    <row r="748" spans="1:36" ht="15" customHeight="1">
      <c r="A748" s="93"/>
      <c r="B748" s="4"/>
      <c r="C748" s="110" t="s">
        <v>287</v>
      </c>
      <c r="D748" s="318" t="str">
        <f>IF(CNGE_2023_M4_Secc1!D78="","",CNGE_2023_M4_Secc1!D78)</f>
        <v/>
      </c>
      <c r="E748" s="249"/>
      <c r="F748" s="249"/>
      <c r="G748" s="249"/>
      <c r="H748" s="249"/>
      <c r="I748" s="249"/>
      <c r="J748" s="249"/>
      <c r="K748" s="249"/>
      <c r="L748" s="249"/>
      <c r="M748" s="249"/>
      <c r="N748" s="249"/>
      <c r="O748" s="249"/>
      <c r="P748" s="249"/>
      <c r="Q748" s="249"/>
      <c r="R748" s="249"/>
      <c r="S748" s="249"/>
      <c r="T748" s="249"/>
      <c r="U748" s="249"/>
      <c r="V748" s="249"/>
      <c r="W748" s="249"/>
      <c r="X748" s="250"/>
      <c r="Y748" s="317"/>
      <c r="Z748" s="249"/>
      <c r="AA748" s="249"/>
      <c r="AB748" s="249"/>
      <c r="AC748" s="249"/>
      <c r="AD748" s="250"/>
      <c r="AE748" s="4"/>
      <c r="AG748">
        <f t="shared" si="283"/>
        <v>0</v>
      </c>
      <c r="AH748">
        <f t="shared" si="284"/>
        <v>0</v>
      </c>
      <c r="AI748">
        <f t="shared" si="285"/>
        <v>0</v>
      </c>
      <c r="AJ748">
        <f t="shared" si="286"/>
        <v>-2</v>
      </c>
    </row>
    <row r="749" spans="1:36" ht="15" customHeight="1">
      <c r="A749" s="93"/>
      <c r="B749" s="4"/>
      <c r="C749" s="110" t="s">
        <v>288</v>
      </c>
      <c r="D749" s="318" t="str">
        <f>IF(CNGE_2023_M4_Secc1!D79="","",CNGE_2023_M4_Secc1!D79)</f>
        <v/>
      </c>
      <c r="E749" s="249"/>
      <c r="F749" s="249"/>
      <c r="G749" s="249"/>
      <c r="H749" s="249"/>
      <c r="I749" s="249"/>
      <c r="J749" s="249"/>
      <c r="K749" s="249"/>
      <c r="L749" s="249"/>
      <c r="M749" s="249"/>
      <c r="N749" s="249"/>
      <c r="O749" s="249"/>
      <c r="P749" s="249"/>
      <c r="Q749" s="249"/>
      <c r="R749" s="249"/>
      <c r="S749" s="249"/>
      <c r="T749" s="249"/>
      <c r="U749" s="249"/>
      <c r="V749" s="249"/>
      <c r="W749" s="249"/>
      <c r="X749" s="250"/>
      <c r="Y749" s="317"/>
      <c r="Z749" s="249"/>
      <c r="AA749" s="249"/>
      <c r="AB749" s="249"/>
      <c r="AC749" s="249"/>
      <c r="AD749" s="250"/>
      <c r="AE749" s="4"/>
      <c r="AG749">
        <f t="shared" si="283"/>
        <v>0</v>
      </c>
      <c r="AH749">
        <f t="shared" si="284"/>
        <v>0</v>
      </c>
      <c r="AI749">
        <f t="shared" si="285"/>
        <v>0</v>
      </c>
      <c r="AJ749">
        <f t="shared" si="286"/>
        <v>-2</v>
      </c>
    </row>
    <row r="750" spans="1:36" ht="15" customHeight="1">
      <c r="A750" s="93"/>
      <c r="B750" s="4"/>
      <c r="C750" s="110" t="s">
        <v>289</v>
      </c>
      <c r="D750" s="318" t="str">
        <f>IF(CNGE_2023_M4_Secc1!D80="","",CNGE_2023_M4_Secc1!D80)</f>
        <v/>
      </c>
      <c r="E750" s="249"/>
      <c r="F750" s="249"/>
      <c r="G750" s="249"/>
      <c r="H750" s="249"/>
      <c r="I750" s="249"/>
      <c r="J750" s="249"/>
      <c r="K750" s="249"/>
      <c r="L750" s="249"/>
      <c r="M750" s="249"/>
      <c r="N750" s="249"/>
      <c r="O750" s="249"/>
      <c r="P750" s="249"/>
      <c r="Q750" s="249"/>
      <c r="R750" s="249"/>
      <c r="S750" s="249"/>
      <c r="T750" s="249"/>
      <c r="U750" s="249"/>
      <c r="V750" s="249"/>
      <c r="W750" s="249"/>
      <c r="X750" s="250"/>
      <c r="Y750" s="317"/>
      <c r="Z750" s="249"/>
      <c r="AA750" s="249"/>
      <c r="AB750" s="249"/>
      <c r="AC750" s="249"/>
      <c r="AD750" s="250"/>
      <c r="AE750" s="4"/>
      <c r="AG750">
        <f t="shared" si="283"/>
        <v>0</v>
      </c>
      <c r="AH750">
        <f t="shared" si="284"/>
        <v>0</v>
      </c>
      <c r="AI750">
        <f t="shared" si="285"/>
        <v>0</v>
      </c>
      <c r="AJ750">
        <f t="shared" si="286"/>
        <v>-2</v>
      </c>
    </row>
    <row r="751" spans="1:36" ht="15" customHeight="1">
      <c r="A751" s="93"/>
      <c r="B751" s="4"/>
      <c r="C751" s="110" t="s">
        <v>290</v>
      </c>
      <c r="D751" s="318" t="str">
        <f>IF(CNGE_2023_M4_Secc1!D81="","",CNGE_2023_M4_Secc1!D81)</f>
        <v/>
      </c>
      <c r="E751" s="249"/>
      <c r="F751" s="249"/>
      <c r="G751" s="249"/>
      <c r="H751" s="249"/>
      <c r="I751" s="249"/>
      <c r="J751" s="249"/>
      <c r="K751" s="249"/>
      <c r="L751" s="249"/>
      <c r="M751" s="249"/>
      <c r="N751" s="249"/>
      <c r="O751" s="249"/>
      <c r="P751" s="249"/>
      <c r="Q751" s="249"/>
      <c r="R751" s="249"/>
      <c r="S751" s="249"/>
      <c r="T751" s="249"/>
      <c r="U751" s="249"/>
      <c r="V751" s="249"/>
      <c r="W751" s="249"/>
      <c r="X751" s="250"/>
      <c r="Y751" s="317"/>
      <c r="Z751" s="249"/>
      <c r="AA751" s="249"/>
      <c r="AB751" s="249"/>
      <c r="AC751" s="249"/>
      <c r="AD751" s="250"/>
      <c r="AE751" s="4"/>
      <c r="AG751">
        <f t="shared" si="283"/>
        <v>0</v>
      </c>
      <c r="AH751">
        <f t="shared" si="284"/>
        <v>0</v>
      </c>
      <c r="AI751">
        <f t="shared" si="285"/>
        <v>0</v>
      </c>
      <c r="AJ751">
        <f t="shared" si="286"/>
        <v>-2</v>
      </c>
    </row>
    <row r="752" spans="1:36" ht="15" customHeight="1">
      <c r="A752" s="93"/>
      <c r="B752" s="4"/>
      <c r="C752" s="110" t="s">
        <v>291</v>
      </c>
      <c r="D752" s="318" t="str">
        <f>IF(CNGE_2023_M4_Secc1!D82="","",CNGE_2023_M4_Secc1!D82)</f>
        <v/>
      </c>
      <c r="E752" s="249"/>
      <c r="F752" s="249"/>
      <c r="G752" s="249"/>
      <c r="H752" s="249"/>
      <c r="I752" s="249"/>
      <c r="J752" s="249"/>
      <c r="K752" s="249"/>
      <c r="L752" s="249"/>
      <c r="M752" s="249"/>
      <c r="N752" s="249"/>
      <c r="O752" s="249"/>
      <c r="P752" s="249"/>
      <c r="Q752" s="249"/>
      <c r="R752" s="249"/>
      <c r="S752" s="249"/>
      <c r="T752" s="249"/>
      <c r="U752" s="249"/>
      <c r="V752" s="249"/>
      <c r="W752" s="249"/>
      <c r="X752" s="250"/>
      <c r="Y752" s="317"/>
      <c r="Z752" s="249"/>
      <c r="AA752" s="249"/>
      <c r="AB752" s="249"/>
      <c r="AC752" s="249"/>
      <c r="AD752" s="250"/>
      <c r="AE752" s="4"/>
      <c r="AG752">
        <f t="shared" si="283"/>
        <v>0</v>
      </c>
      <c r="AH752">
        <f t="shared" si="284"/>
        <v>0</v>
      </c>
      <c r="AI752">
        <f t="shared" si="285"/>
        <v>0</v>
      </c>
      <c r="AJ752">
        <f t="shared" si="286"/>
        <v>-2</v>
      </c>
    </row>
    <row r="753" spans="1:36" ht="15" customHeight="1">
      <c r="A753" s="93"/>
      <c r="B753" s="4"/>
      <c r="C753" s="110" t="s">
        <v>292</v>
      </c>
      <c r="D753" s="318" t="str">
        <f>IF(CNGE_2023_M4_Secc1!D83="","",CNGE_2023_M4_Secc1!D83)</f>
        <v/>
      </c>
      <c r="E753" s="249"/>
      <c r="F753" s="249"/>
      <c r="G753" s="249"/>
      <c r="H753" s="249"/>
      <c r="I753" s="249"/>
      <c r="J753" s="249"/>
      <c r="K753" s="249"/>
      <c r="L753" s="249"/>
      <c r="M753" s="249"/>
      <c r="N753" s="249"/>
      <c r="O753" s="249"/>
      <c r="P753" s="249"/>
      <c r="Q753" s="249"/>
      <c r="R753" s="249"/>
      <c r="S753" s="249"/>
      <c r="T753" s="249"/>
      <c r="U753" s="249"/>
      <c r="V753" s="249"/>
      <c r="W753" s="249"/>
      <c r="X753" s="250"/>
      <c r="Y753" s="317"/>
      <c r="Z753" s="249"/>
      <c r="AA753" s="249"/>
      <c r="AB753" s="249"/>
      <c r="AC753" s="249"/>
      <c r="AD753" s="250"/>
      <c r="AE753" s="4"/>
      <c r="AG753">
        <f t="shared" si="283"/>
        <v>0</v>
      </c>
      <c r="AH753">
        <f t="shared" si="284"/>
        <v>0</v>
      </c>
      <c r="AI753">
        <f t="shared" si="285"/>
        <v>0</v>
      </c>
      <c r="AJ753">
        <f t="shared" si="286"/>
        <v>-2</v>
      </c>
    </row>
    <row r="754" spans="1:36" ht="15" customHeight="1">
      <c r="A754" s="93"/>
      <c r="B754" s="4"/>
      <c r="C754" s="110" t="s">
        <v>293</v>
      </c>
      <c r="D754" s="318" t="str">
        <f>IF(CNGE_2023_M4_Secc1!D84="","",CNGE_2023_M4_Secc1!D84)</f>
        <v/>
      </c>
      <c r="E754" s="249"/>
      <c r="F754" s="249"/>
      <c r="G754" s="249"/>
      <c r="H754" s="249"/>
      <c r="I754" s="249"/>
      <c r="J754" s="249"/>
      <c r="K754" s="249"/>
      <c r="L754" s="249"/>
      <c r="M754" s="249"/>
      <c r="N754" s="249"/>
      <c r="O754" s="249"/>
      <c r="P754" s="249"/>
      <c r="Q754" s="249"/>
      <c r="R754" s="249"/>
      <c r="S754" s="249"/>
      <c r="T754" s="249"/>
      <c r="U754" s="249"/>
      <c r="V754" s="249"/>
      <c r="W754" s="249"/>
      <c r="X754" s="250"/>
      <c r="Y754" s="317"/>
      <c r="Z754" s="249"/>
      <c r="AA754" s="249"/>
      <c r="AB754" s="249"/>
      <c r="AC754" s="249"/>
      <c r="AD754" s="250"/>
      <c r="AE754" s="4"/>
      <c r="AG754">
        <f t="shared" si="283"/>
        <v>0</v>
      </c>
      <c r="AH754">
        <f t="shared" si="284"/>
        <v>0</v>
      </c>
      <c r="AI754">
        <f t="shared" si="285"/>
        <v>0</v>
      </c>
      <c r="AJ754">
        <f t="shared" si="286"/>
        <v>-2</v>
      </c>
    </row>
    <row r="755" spans="1:36" ht="15" customHeight="1">
      <c r="A755" s="93"/>
      <c r="B755" s="4"/>
      <c r="C755" s="110" t="s">
        <v>294</v>
      </c>
      <c r="D755" s="318" t="str">
        <f>IF(CNGE_2023_M4_Secc1!D85="","",CNGE_2023_M4_Secc1!D85)</f>
        <v/>
      </c>
      <c r="E755" s="249"/>
      <c r="F755" s="249"/>
      <c r="G755" s="249"/>
      <c r="H755" s="249"/>
      <c r="I755" s="249"/>
      <c r="J755" s="249"/>
      <c r="K755" s="249"/>
      <c r="L755" s="249"/>
      <c r="M755" s="249"/>
      <c r="N755" s="249"/>
      <c r="O755" s="249"/>
      <c r="P755" s="249"/>
      <c r="Q755" s="249"/>
      <c r="R755" s="249"/>
      <c r="S755" s="249"/>
      <c r="T755" s="249"/>
      <c r="U755" s="249"/>
      <c r="V755" s="249"/>
      <c r="W755" s="249"/>
      <c r="X755" s="250"/>
      <c r="Y755" s="317"/>
      <c r="Z755" s="249"/>
      <c r="AA755" s="249"/>
      <c r="AB755" s="249"/>
      <c r="AC755" s="249"/>
      <c r="AD755" s="250"/>
      <c r="AE755" s="4"/>
      <c r="AG755">
        <f t="shared" si="283"/>
        <v>0</v>
      </c>
      <c r="AH755">
        <f t="shared" si="284"/>
        <v>0</v>
      </c>
      <c r="AI755">
        <f t="shared" si="285"/>
        <v>0</v>
      </c>
      <c r="AJ755">
        <f t="shared" si="286"/>
        <v>-2</v>
      </c>
    </row>
    <row r="756" spans="1:36" ht="15" customHeight="1">
      <c r="A756" s="93"/>
      <c r="B756" s="4"/>
      <c r="C756" s="110" t="s">
        <v>295</v>
      </c>
      <c r="D756" s="318" t="str">
        <f>IF(CNGE_2023_M4_Secc1!D86="","",CNGE_2023_M4_Secc1!D86)</f>
        <v/>
      </c>
      <c r="E756" s="249"/>
      <c r="F756" s="249"/>
      <c r="G756" s="249"/>
      <c r="H756" s="249"/>
      <c r="I756" s="249"/>
      <c r="J756" s="249"/>
      <c r="K756" s="249"/>
      <c r="L756" s="249"/>
      <c r="M756" s="249"/>
      <c r="N756" s="249"/>
      <c r="O756" s="249"/>
      <c r="P756" s="249"/>
      <c r="Q756" s="249"/>
      <c r="R756" s="249"/>
      <c r="S756" s="249"/>
      <c r="T756" s="249"/>
      <c r="U756" s="249"/>
      <c r="V756" s="249"/>
      <c r="W756" s="249"/>
      <c r="X756" s="250"/>
      <c r="Y756" s="317"/>
      <c r="Z756" s="249"/>
      <c r="AA756" s="249"/>
      <c r="AB756" s="249"/>
      <c r="AC756" s="249"/>
      <c r="AD756" s="250"/>
      <c r="AE756" s="4"/>
      <c r="AG756">
        <f t="shared" si="283"/>
        <v>0</v>
      </c>
      <c r="AH756">
        <f t="shared" si="284"/>
        <v>0</v>
      </c>
      <c r="AI756">
        <f t="shared" si="285"/>
        <v>0</v>
      </c>
      <c r="AJ756">
        <f t="shared" si="286"/>
        <v>-2</v>
      </c>
    </row>
    <row r="757" spans="1:36" ht="15" customHeight="1">
      <c r="A757" s="93"/>
      <c r="B757" s="4"/>
      <c r="C757" s="110" t="s">
        <v>296</v>
      </c>
      <c r="D757" s="318" t="str">
        <f>IF(CNGE_2023_M4_Secc1!D87="","",CNGE_2023_M4_Secc1!D87)</f>
        <v/>
      </c>
      <c r="E757" s="249"/>
      <c r="F757" s="249"/>
      <c r="G757" s="249"/>
      <c r="H757" s="249"/>
      <c r="I757" s="249"/>
      <c r="J757" s="249"/>
      <c r="K757" s="249"/>
      <c r="L757" s="249"/>
      <c r="M757" s="249"/>
      <c r="N757" s="249"/>
      <c r="O757" s="249"/>
      <c r="P757" s="249"/>
      <c r="Q757" s="249"/>
      <c r="R757" s="249"/>
      <c r="S757" s="249"/>
      <c r="T757" s="249"/>
      <c r="U757" s="249"/>
      <c r="V757" s="249"/>
      <c r="W757" s="249"/>
      <c r="X757" s="250"/>
      <c r="Y757" s="317"/>
      <c r="Z757" s="249"/>
      <c r="AA757" s="249"/>
      <c r="AB757" s="249"/>
      <c r="AC757" s="249"/>
      <c r="AD757" s="250"/>
      <c r="AE757" s="4"/>
      <c r="AG757">
        <f t="shared" si="283"/>
        <v>0</v>
      </c>
      <c r="AH757">
        <f t="shared" si="284"/>
        <v>0</v>
      </c>
      <c r="AI757">
        <f t="shared" si="285"/>
        <v>0</v>
      </c>
      <c r="AJ757">
        <f t="shared" si="286"/>
        <v>-2</v>
      </c>
    </row>
    <row r="758" spans="1:36" ht="15" customHeight="1">
      <c r="A758" s="93"/>
      <c r="B758" s="4"/>
      <c r="C758" s="110" t="s">
        <v>297</v>
      </c>
      <c r="D758" s="318" t="str">
        <f>IF(CNGE_2023_M4_Secc1!D88="","",CNGE_2023_M4_Secc1!D88)</f>
        <v/>
      </c>
      <c r="E758" s="249"/>
      <c r="F758" s="249"/>
      <c r="G758" s="249"/>
      <c r="H758" s="249"/>
      <c r="I758" s="249"/>
      <c r="J758" s="249"/>
      <c r="K758" s="249"/>
      <c r="L758" s="249"/>
      <c r="M758" s="249"/>
      <c r="N758" s="249"/>
      <c r="O758" s="249"/>
      <c r="P758" s="249"/>
      <c r="Q758" s="249"/>
      <c r="R758" s="249"/>
      <c r="S758" s="249"/>
      <c r="T758" s="249"/>
      <c r="U758" s="249"/>
      <c r="V758" s="249"/>
      <c r="W758" s="249"/>
      <c r="X758" s="250"/>
      <c r="Y758" s="317"/>
      <c r="Z758" s="249"/>
      <c r="AA758" s="249"/>
      <c r="AB758" s="249"/>
      <c r="AC758" s="249"/>
      <c r="AD758" s="250"/>
      <c r="AE758" s="4"/>
      <c r="AG758">
        <f t="shared" si="283"/>
        <v>0</v>
      </c>
      <c r="AH758">
        <f t="shared" si="284"/>
        <v>0</v>
      </c>
      <c r="AI758">
        <f t="shared" si="285"/>
        <v>0</v>
      </c>
      <c r="AJ758">
        <f t="shared" si="286"/>
        <v>-2</v>
      </c>
    </row>
    <row r="759" spans="1:36" ht="15" customHeight="1">
      <c r="A759" s="93"/>
      <c r="B759" s="4"/>
      <c r="C759" s="110" t="s">
        <v>298</v>
      </c>
      <c r="D759" s="318" t="str">
        <f>IF(CNGE_2023_M4_Secc1!D89="","",CNGE_2023_M4_Secc1!D89)</f>
        <v/>
      </c>
      <c r="E759" s="249"/>
      <c r="F759" s="249"/>
      <c r="G759" s="249"/>
      <c r="H759" s="249"/>
      <c r="I759" s="249"/>
      <c r="J759" s="249"/>
      <c r="K759" s="249"/>
      <c r="L759" s="249"/>
      <c r="M759" s="249"/>
      <c r="N759" s="249"/>
      <c r="O759" s="249"/>
      <c r="P759" s="249"/>
      <c r="Q759" s="249"/>
      <c r="R759" s="249"/>
      <c r="S759" s="249"/>
      <c r="T759" s="249"/>
      <c r="U759" s="249"/>
      <c r="V759" s="249"/>
      <c r="W759" s="249"/>
      <c r="X759" s="250"/>
      <c r="Y759" s="317"/>
      <c r="Z759" s="249"/>
      <c r="AA759" s="249"/>
      <c r="AB759" s="249"/>
      <c r="AC759" s="249"/>
      <c r="AD759" s="250"/>
      <c r="AE759" s="4"/>
      <c r="AG759">
        <f t="shared" si="283"/>
        <v>0</v>
      </c>
      <c r="AH759">
        <f t="shared" si="284"/>
        <v>0</v>
      </c>
      <c r="AI759">
        <f t="shared" si="285"/>
        <v>0</v>
      </c>
      <c r="AJ759">
        <f t="shared" si="286"/>
        <v>-2</v>
      </c>
    </row>
    <row r="760" spans="1:36" ht="15" customHeight="1">
      <c r="A760" s="93"/>
      <c r="B760" s="4"/>
      <c r="C760" s="110" t="s">
        <v>299</v>
      </c>
      <c r="D760" s="318" t="str">
        <f>IF(CNGE_2023_M4_Secc1!D90="","",CNGE_2023_M4_Secc1!D90)</f>
        <v/>
      </c>
      <c r="E760" s="249"/>
      <c r="F760" s="249"/>
      <c r="G760" s="249"/>
      <c r="H760" s="249"/>
      <c r="I760" s="249"/>
      <c r="J760" s="249"/>
      <c r="K760" s="249"/>
      <c r="L760" s="249"/>
      <c r="M760" s="249"/>
      <c r="N760" s="249"/>
      <c r="O760" s="249"/>
      <c r="P760" s="249"/>
      <c r="Q760" s="249"/>
      <c r="R760" s="249"/>
      <c r="S760" s="249"/>
      <c r="T760" s="249"/>
      <c r="U760" s="249"/>
      <c r="V760" s="249"/>
      <c r="W760" s="249"/>
      <c r="X760" s="250"/>
      <c r="Y760" s="317"/>
      <c r="Z760" s="249"/>
      <c r="AA760" s="249"/>
      <c r="AB760" s="249"/>
      <c r="AC760" s="249"/>
      <c r="AD760" s="250"/>
      <c r="AE760" s="4"/>
      <c r="AG760">
        <f t="shared" si="283"/>
        <v>0</v>
      </c>
      <c r="AH760">
        <f t="shared" si="284"/>
        <v>0</v>
      </c>
      <c r="AI760">
        <f t="shared" si="285"/>
        <v>0</v>
      </c>
      <c r="AJ760">
        <f t="shared" si="286"/>
        <v>-2</v>
      </c>
    </row>
    <row r="761" spans="1:36" ht="15" customHeight="1">
      <c r="A761" s="93"/>
      <c r="B761" s="4"/>
      <c r="C761" s="110" t="s">
        <v>300</v>
      </c>
      <c r="D761" s="318" t="str">
        <f>IF(CNGE_2023_M4_Secc1!D91="","",CNGE_2023_M4_Secc1!D91)</f>
        <v/>
      </c>
      <c r="E761" s="249"/>
      <c r="F761" s="249"/>
      <c r="G761" s="249"/>
      <c r="H761" s="249"/>
      <c r="I761" s="249"/>
      <c r="J761" s="249"/>
      <c r="K761" s="249"/>
      <c r="L761" s="249"/>
      <c r="M761" s="249"/>
      <c r="N761" s="249"/>
      <c r="O761" s="249"/>
      <c r="P761" s="249"/>
      <c r="Q761" s="249"/>
      <c r="R761" s="249"/>
      <c r="S761" s="249"/>
      <c r="T761" s="249"/>
      <c r="U761" s="249"/>
      <c r="V761" s="249"/>
      <c r="W761" s="249"/>
      <c r="X761" s="250"/>
      <c r="Y761" s="317"/>
      <c r="Z761" s="249"/>
      <c r="AA761" s="249"/>
      <c r="AB761" s="249"/>
      <c r="AC761" s="249"/>
      <c r="AD761" s="250"/>
      <c r="AE761" s="4"/>
      <c r="AG761">
        <f t="shared" si="283"/>
        <v>0</v>
      </c>
      <c r="AH761">
        <f t="shared" si="284"/>
        <v>0</v>
      </c>
      <c r="AI761">
        <f t="shared" si="285"/>
        <v>0</v>
      </c>
      <c r="AJ761">
        <f t="shared" si="286"/>
        <v>-2</v>
      </c>
    </row>
    <row r="762" spans="1:36" ht="15" customHeight="1">
      <c r="A762" s="93"/>
      <c r="B762" s="4"/>
      <c r="C762" s="110" t="s">
        <v>301</v>
      </c>
      <c r="D762" s="318" t="str">
        <f>IF(CNGE_2023_M4_Secc1!D92="","",CNGE_2023_M4_Secc1!D92)</f>
        <v/>
      </c>
      <c r="E762" s="249"/>
      <c r="F762" s="249"/>
      <c r="G762" s="249"/>
      <c r="H762" s="249"/>
      <c r="I762" s="249"/>
      <c r="J762" s="249"/>
      <c r="K762" s="249"/>
      <c r="L762" s="249"/>
      <c r="M762" s="249"/>
      <c r="N762" s="249"/>
      <c r="O762" s="249"/>
      <c r="P762" s="249"/>
      <c r="Q762" s="249"/>
      <c r="R762" s="249"/>
      <c r="S762" s="249"/>
      <c r="T762" s="249"/>
      <c r="U762" s="249"/>
      <c r="V762" s="249"/>
      <c r="W762" s="249"/>
      <c r="X762" s="250"/>
      <c r="Y762" s="317"/>
      <c r="Z762" s="249"/>
      <c r="AA762" s="249"/>
      <c r="AB762" s="249"/>
      <c r="AC762" s="249"/>
      <c r="AD762" s="250"/>
      <c r="AE762" s="4"/>
      <c r="AG762">
        <f t="shared" si="283"/>
        <v>0</v>
      </c>
      <c r="AH762">
        <f t="shared" si="284"/>
        <v>0</v>
      </c>
      <c r="AI762">
        <f t="shared" si="285"/>
        <v>0</v>
      </c>
      <c r="AJ762">
        <f t="shared" si="286"/>
        <v>-2</v>
      </c>
    </row>
    <row r="763" spans="1:36" ht="15" customHeight="1">
      <c r="A763" s="93"/>
      <c r="B763" s="4"/>
      <c r="C763" s="110" t="s">
        <v>302</v>
      </c>
      <c r="D763" s="318" t="str">
        <f>IF(CNGE_2023_M4_Secc1!D93="","",CNGE_2023_M4_Secc1!D93)</f>
        <v/>
      </c>
      <c r="E763" s="249"/>
      <c r="F763" s="249"/>
      <c r="G763" s="249"/>
      <c r="H763" s="249"/>
      <c r="I763" s="249"/>
      <c r="J763" s="249"/>
      <c r="K763" s="249"/>
      <c r="L763" s="249"/>
      <c r="M763" s="249"/>
      <c r="N763" s="249"/>
      <c r="O763" s="249"/>
      <c r="P763" s="249"/>
      <c r="Q763" s="249"/>
      <c r="R763" s="249"/>
      <c r="S763" s="249"/>
      <c r="T763" s="249"/>
      <c r="U763" s="249"/>
      <c r="V763" s="249"/>
      <c r="W763" s="249"/>
      <c r="X763" s="250"/>
      <c r="Y763" s="317"/>
      <c r="Z763" s="249"/>
      <c r="AA763" s="249"/>
      <c r="AB763" s="249"/>
      <c r="AC763" s="249"/>
      <c r="AD763" s="250"/>
      <c r="AE763" s="4"/>
      <c r="AG763">
        <f t="shared" si="283"/>
        <v>0</v>
      </c>
      <c r="AH763">
        <f t="shared" si="284"/>
        <v>0</v>
      </c>
      <c r="AI763">
        <f t="shared" si="285"/>
        <v>0</v>
      </c>
      <c r="AJ763">
        <f t="shared" si="286"/>
        <v>-2</v>
      </c>
    </row>
    <row r="764" spans="1:36" ht="15" customHeight="1">
      <c r="A764" s="93"/>
      <c r="B764" s="4"/>
      <c r="C764" s="110" t="s">
        <v>303</v>
      </c>
      <c r="D764" s="318" t="str">
        <f>IF(CNGE_2023_M4_Secc1!D94="","",CNGE_2023_M4_Secc1!D94)</f>
        <v/>
      </c>
      <c r="E764" s="249"/>
      <c r="F764" s="249"/>
      <c r="G764" s="249"/>
      <c r="H764" s="249"/>
      <c r="I764" s="249"/>
      <c r="J764" s="249"/>
      <c r="K764" s="249"/>
      <c r="L764" s="249"/>
      <c r="M764" s="249"/>
      <c r="N764" s="249"/>
      <c r="O764" s="249"/>
      <c r="P764" s="249"/>
      <c r="Q764" s="249"/>
      <c r="R764" s="249"/>
      <c r="S764" s="249"/>
      <c r="T764" s="249"/>
      <c r="U764" s="249"/>
      <c r="V764" s="249"/>
      <c r="W764" s="249"/>
      <c r="X764" s="250"/>
      <c r="Y764" s="317"/>
      <c r="Z764" s="249"/>
      <c r="AA764" s="249"/>
      <c r="AB764" s="249"/>
      <c r="AC764" s="249"/>
      <c r="AD764" s="250"/>
      <c r="AE764" s="4"/>
      <c r="AG764">
        <f t="shared" si="283"/>
        <v>0</v>
      </c>
      <c r="AH764">
        <f t="shared" si="284"/>
        <v>0</v>
      </c>
      <c r="AI764">
        <f t="shared" si="285"/>
        <v>0</v>
      </c>
      <c r="AJ764">
        <f t="shared" si="286"/>
        <v>-2</v>
      </c>
    </row>
    <row r="765" spans="1:36" ht="15" customHeight="1">
      <c r="A765" s="93"/>
      <c r="B765" s="4"/>
      <c r="C765" s="110" t="s">
        <v>304</v>
      </c>
      <c r="D765" s="318" t="str">
        <f>IF(CNGE_2023_M4_Secc1!D95="","",CNGE_2023_M4_Secc1!D95)</f>
        <v/>
      </c>
      <c r="E765" s="249"/>
      <c r="F765" s="249"/>
      <c r="G765" s="249"/>
      <c r="H765" s="249"/>
      <c r="I765" s="249"/>
      <c r="J765" s="249"/>
      <c r="K765" s="249"/>
      <c r="L765" s="249"/>
      <c r="M765" s="249"/>
      <c r="N765" s="249"/>
      <c r="O765" s="249"/>
      <c r="P765" s="249"/>
      <c r="Q765" s="249"/>
      <c r="R765" s="249"/>
      <c r="S765" s="249"/>
      <c r="T765" s="249"/>
      <c r="U765" s="249"/>
      <c r="V765" s="249"/>
      <c r="W765" s="249"/>
      <c r="X765" s="250"/>
      <c r="Y765" s="317"/>
      <c r="Z765" s="249"/>
      <c r="AA765" s="249"/>
      <c r="AB765" s="249"/>
      <c r="AC765" s="249"/>
      <c r="AD765" s="250"/>
      <c r="AE765" s="4"/>
      <c r="AG765">
        <f t="shared" si="283"/>
        <v>0</v>
      </c>
      <c r="AH765">
        <f t="shared" si="284"/>
        <v>0</v>
      </c>
      <c r="AI765">
        <f t="shared" si="285"/>
        <v>0</v>
      </c>
      <c r="AJ765">
        <f t="shared" si="286"/>
        <v>-2</v>
      </c>
    </row>
    <row r="766" spans="1:36" ht="15" customHeight="1">
      <c r="A766" s="93"/>
      <c r="B766" s="4"/>
      <c r="C766" s="110" t="s">
        <v>305</v>
      </c>
      <c r="D766" s="318" t="str">
        <f>IF(CNGE_2023_M4_Secc1!D96="","",CNGE_2023_M4_Secc1!D96)</f>
        <v/>
      </c>
      <c r="E766" s="249"/>
      <c r="F766" s="249"/>
      <c r="G766" s="249"/>
      <c r="H766" s="249"/>
      <c r="I766" s="249"/>
      <c r="J766" s="249"/>
      <c r="K766" s="249"/>
      <c r="L766" s="249"/>
      <c r="M766" s="249"/>
      <c r="N766" s="249"/>
      <c r="O766" s="249"/>
      <c r="P766" s="249"/>
      <c r="Q766" s="249"/>
      <c r="R766" s="249"/>
      <c r="S766" s="249"/>
      <c r="T766" s="249"/>
      <c r="U766" s="249"/>
      <c r="V766" s="249"/>
      <c r="W766" s="249"/>
      <c r="X766" s="250"/>
      <c r="Y766" s="317"/>
      <c r="Z766" s="249"/>
      <c r="AA766" s="249"/>
      <c r="AB766" s="249"/>
      <c r="AC766" s="249"/>
      <c r="AD766" s="250"/>
      <c r="AE766" s="4"/>
      <c r="AG766">
        <f t="shared" si="283"/>
        <v>0</v>
      </c>
      <c r="AH766">
        <f t="shared" si="284"/>
        <v>0</v>
      </c>
      <c r="AI766">
        <f t="shared" si="285"/>
        <v>0</v>
      </c>
      <c r="AJ766">
        <f t="shared" si="286"/>
        <v>-2</v>
      </c>
    </row>
    <row r="767" spans="1:36" ht="15" customHeight="1">
      <c r="A767" s="93"/>
      <c r="B767" s="4"/>
      <c r="C767" s="110" t="s">
        <v>306</v>
      </c>
      <c r="D767" s="318" t="str">
        <f>IF(CNGE_2023_M4_Secc1!D97="","",CNGE_2023_M4_Secc1!D97)</f>
        <v/>
      </c>
      <c r="E767" s="249"/>
      <c r="F767" s="249"/>
      <c r="G767" s="249"/>
      <c r="H767" s="249"/>
      <c r="I767" s="249"/>
      <c r="J767" s="249"/>
      <c r="K767" s="249"/>
      <c r="L767" s="249"/>
      <c r="M767" s="249"/>
      <c r="N767" s="249"/>
      <c r="O767" s="249"/>
      <c r="P767" s="249"/>
      <c r="Q767" s="249"/>
      <c r="R767" s="249"/>
      <c r="S767" s="249"/>
      <c r="T767" s="249"/>
      <c r="U767" s="249"/>
      <c r="V767" s="249"/>
      <c r="W767" s="249"/>
      <c r="X767" s="250"/>
      <c r="Y767" s="317"/>
      <c r="Z767" s="249"/>
      <c r="AA767" s="249"/>
      <c r="AB767" s="249"/>
      <c r="AC767" s="249"/>
      <c r="AD767" s="250"/>
      <c r="AE767" s="4"/>
      <c r="AG767">
        <f t="shared" si="283"/>
        <v>0</v>
      </c>
      <c r="AH767">
        <f t="shared" si="284"/>
        <v>0</v>
      </c>
      <c r="AI767">
        <f t="shared" si="285"/>
        <v>0</v>
      </c>
      <c r="AJ767">
        <f t="shared" si="286"/>
        <v>-2</v>
      </c>
    </row>
    <row r="768" spans="1:36" ht="15" customHeight="1">
      <c r="A768" s="93"/>
      <c r="B768" s="4"/>
      <c r="C768" s="110" t="s">
        <v>307</v>
      </c>
      <c r="D768" s="318" t="str">
        <f>IF(CNGE_2023_M4_Secc1!D98="","",CNGE_2023_M4_Secc1!D98)</f>
        <v/>
      </c>
      <c r="E768" s="249"/>
      <c r="F768" s="249"/>
      <c r="G768" s="249"/>
      <c r="H768" s="249"/>
      <c r="I768" s="249"/>
      <c r="J768" s="249"/>
      <c r="K768" s="249"/>
      <c r="L768" s="249"/>
      <c r="M768" s="249"/>
      <c r="N768" s="249"/>
      <c r="O768" s="249"/>
      <c r="P768" s="249"/>
      <c r="Q768" s="249"/>
      <c r="R768" s="249"/>
      <c r="S768" s="249"/>
      <c r="T768" s="249"/>
      <c r="U768" s="249"/>
      <c r="V768" s="249"/>
      <c r="W768" s="249"/>
      <c r="X768" s="250"/>
      <c r="Y768" s="317"/>
      <c r="Z768" s="249"/>
      <c r="AA768" s="249"/>
      <c r="AB768" s="249"/>
      <c r="AC768" s="249"/>
      <c r="AD768" s="250"/>
      <c r="AE768" s="4"/>
      <c r="AG768">
        <f t="shared" si="283"/>
        <v>0</v>
      </c>
      <c r="AH768">
        <f t="shared" si="284"/>
        <v>0</v>
      </c>
      <c r="AI768">
        <f t="shared" si="285"/>
        <v>0</v>
      </c>
      <c r="AJ768">
        <f t="shared" si="286"/>
        <v>-2</v>
      </c>
    </row>
    <row r="769" spans="1:36" ht="15" customHeight="1">
      <c r="A769" s="93"/>
      <c r="B769" s="4"/>
      <c r="C769" s="110" t="s">
        <v>308</v>
      </c>
      <c r="D769" s="318" t="str">
        <f>IF(CNGE_2023_M4_Secc1!D99="","",CNGE_2023_M4_Secc1!D99)</f>
        <v/>
      </c>
      <c r="E769" s="249"/>
      <c r="F769" s="249"/>
      <c r="G769" s="249"/>
      <c r="H769" s="249"/>
      <c r="I769" s="249"/>
      <c r="J769" s="249"/>
      <c r="K769" s="249"/>
      <c r="L769" s="249"/>
      <c r="M769" s="249"/>
      <c r="N769" s="249"/>
      <c r="O769" s="249"/>
      <c r="P769" s="249"/>
      <c r="Q769" s="249"/>
      <c r="R769" s="249"/>
      <c r="S769" s="249"/>
      <c r="T769" s="249"/>
      <c r="U769" s="249"/>
      <c r="V769" s="249"/>
      <c r="W769" s="249"/>
      <c r="X769" s="250"/>
      <c r="Y769" s="317"/>
      <c r="Z769" s="249"/>
      <c r="AA769" s="249"/>
      <c r="AB769" s="249"/>
      <c r="AC769" s="249"/>
      <c r="AD769" s="250"/>
      <c r="AE769" s="4"/>
      <c r="AG769">
        <f t="shared" si="283"/>
        <v>0</v>
      </c>
      <c r="AH769">
        <f t="shared" si="284"/>
        <v>0</v>
      </c>
      <c r="AI769">
        <f t="shared" si="285"/>
        <v>0</v>
      </c>
      <c r="AJ769">
        <f t="shared" si="286"/>
        <v>-2</v>
      </c>
    </row>
    <row r="770" spans="1:36" ht="15" customHeight="1">
      <c r="A770" s="93"/>
      <c r="B770" s="4"/>
      <c r="C770" s="27"/>
      <c r="D770" s="27"/>
      <c r="E770" s="27"/>
      <c r="F770" s="27"/>
      <c r="G770" s="27"/>
      <c r="H770" s="27"/>
      <c r="I770" s="27"/>
      <c r="J770" s="27"/>
      <c r="K770" s="27"/>
      <c r="L770" s="27"/>
      <c r="M770" s="27"/>
      <c r="N770" s="27"/>
      <c r="O770" s="27"/>
      <c r="P770" s="27"/>
      <c r="Q770" s="27"/>
      <c r="R770" s="27"/>
      <c r="S770" s="27"/>
      <c r="T770" s="27"/>
      <c r="U770" s="27"/>
      <c r="V770" s="27"/>
      <c r="W770" s="27"/>
      <c r="X770" s="122" t="s">
        <v>456</v>
      </c>
      <c r="Y770" s="325">
        <f>IF(AND(SUM(Y710:Y769)=0,COUNTIF(Y710:Y769,"NS")&gt;0),"NS",IF(AND(SUM(Y710:Y769)=0,COUNTIF(Y710:Y769,0)&gt;0),0,IF(AND(SUM(Y710:Y769)=0,COUNTIF(Y710:Y769,"NA")&gt;0),"NA",SUM(Y710:Y769))))</f>
        <v>0</v>
      </c>
      <c r="Z770" s="249"/>
      <c r="AA770" s="249"/>
      <c r="AB770" s="249"/>
      <c r="AC770" s="249"/>
      <c r="AD770" s="250"/>
      <c r="AE770" s="4"/>
      <c r="AG770">
        <f>SUM(AG710:AG769)</f>
        <v>0</v>
      </c>
      <c r="AH770" s="198">
        <f>SUM(AH710:AH769)</f>
        <v>0</v>
      </c>
      <c r="AI770">
        <f>SUM(AI710:AI769)</f>
        <v>0</v>
      </c>
      <c r="AJ770">
        <f>SUMIF(AJ710:AJ769,"&gt;0")</f>
        <v>0</v>
      </c>
    </row>
    <row r="771" spans="1:36" ht="1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row>
    <row r="772" spans="1:36" ht="24" customHeight="1">
      <c r="A772" s="93"/>
      <c r="B772" s="4"/>
      <c r="C772" s="333" t="s">
        <v>310</v>
      </c>
      <c r="D772" s="231"/>
      <c r="E772" s="231"/>
      <c r="F772" s="231"/>
      <c r="G772" s="231"/>
      <c r="H772" s="231"/>
      <c r="I772" s="231"/>
      <c r="J772" s="231"/>
      <c r="K772" s="231"/>
      <c r="L772" s="231"/>
      <c r="M772" s="231"/>
      <c r="N772" s="231"/>
      <c r="O772" s="231"/>
      <c r="P772" s="231"/>
      <c r="Q772" s="231"/>
      <c r="R772" s="231"/>
      <c r="S772" s="231"/>
      <c r="T772" s="231"/>
      <c r="U772" s="231"/>
      <c r="V772" s="231"/>
      <c r="W772" s="231"/>
      <c r="X772" s="231"/>
      <c r="Y772" s="231"/>
      <c r="Z772" s="231"/>
      <c r="AA772" s="231"/>
      <c r="AB772" s="231"/>
      <c r="AC772" s="231"/>
      <c r="AD772" s="231"/>
      <c r="AE772" s="4"/>
    </row>
    <row r="773" spans="1:36" ht="60" customHeight="1">
      <c r="A773" s="93"/>
      <c r="B773" s="4"/>
      <c r="C773" s="323"/>
      <c r="D773" s="249"/>
      <c r="E773" s="249"/>
      <c r="F773" s="249"/>
      <c r="G773" s="249"/>
      <c r="H773" s="249"/>
      <c r="I773" s="249"/>
      <c r="J773" s="249"/>
      <c r="K773" s="249"/>
      <c r="L773" s="249"/>
      <c r="M773" s="249"/>
      <c r="N773" s="249"/>
      <c r="O773" s="249"/>
      <c r="P773" s="249"/>
      <c r="Q773" s="249"/>
      <c r="R773" s="249"/>
      <c r="S773" s="249"/>
      <c r="T773" s="249"/>
      <c r="U773" s="249"/>
      <c r="V773" s="249"/>
      <c r="W773" s="249"/>
      <c r="X773" s="249"/>
      <c r="Y773" s="249"/>
      <c r="Z773" s="249"/>
      <c r="AA773" s="249"/>
      <c r="AB773" s="249"/>
      <c r="AC773" s="249"/>
      <c r="AD773" s="250"/>
      <c r="AE773" s="4"/>
    </row>
    <row r="774" spans="1:36" ht="15" customHeight="1">
      <c r="A774" s="1"/>
      <c r="B774" s="199" t="str">
        <f>IF(AG770&gt;0,"Favor de ingresar toda la información requerida en la pregunta.","")</f>
        <v/>
      </c>
      <c r="C774" s="199"/>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row>
    <row r="775" spans="1:36" ht="15" customHeight="1">
      <c r="A775" s="1"/>
      <c r="B775" s="199" t="str">
        <f>IF(AND(AH770&lt;&gt;0,C773=""),"Alerta: Debido a que cuenta con registros NS, debe proporcionar una justificación en el area de comentarios al final de la pregunta.","")</f>
        <v/>
      </c>
      <c r="C775" s="199"/>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row>
    <row r="776" spans="1:36" ht="15" customHeight="1">
      <c r="A776" s="1"/>
      <c r="B776" s="199" t="str">
        <f>IF(AND(AI770&lt;&gt;0,C773=""),"Debido a que cuenta con registros NA debe emitir un comentario en el recuadro al final de la pregunta, tal como lo indica la instrucción 1.","")</f>
        <v/>
      </c>
      <c r="C776" s="199"/>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row>
    <row r="777" spans="1:36" ht="15" customHeight="1">
      <c r="A777" s="1"/>
      <c r="B777" s="199" t="str">
        <f>IF(SUM(Y770)=SUM(C695),"","La suma de las cantidades registradas debe ser igual a la cantidad reportada como respuesta en la pregunta anterior.")</f>
        <v/>
      </c>
      <c r="C777" s="199"/>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row>
    <row r="778" spans="1:36" ht="15" customHeight="1">
      <c r="A778" s="1"/>
      <c r="B778" s="199" t="str">
        <f>IF(AJ770&gt;0,"Favor de revisar la instrucción general 2 del apartado I.3, ya que no debe considerar decimales en las cifras registradas.","")</f>
        <v/>
      </c>
      <c r="C778" s="199"/>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row>
    <row r="779" spans="1:36" ht="15" customHeight="1">
      <c r="A779" s="1"/>
      <c r="B779" s="199"/>
      <c r="C779" s="199"/>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row>
    <row r="780" spans="1:36" ht="24" customHeight="1">
      <c r="A780" s="105" t="s">
        <v>714</v>
      </c>
      <c r="B780" s="338" t="s">
        <v>715</v>
      </c>
      <c r="C780" s="231"/>
      <c r="D780" s="231"/>
      <c r="E780" s="231"/>
      <c r="F780" s="231"/>
      <c r="G780" s="231"/>
      <c r="H780" s="231"/>
      <c r="I780" s="231"/>
      <c r="J780" s="231"/>
      <c r="K780" s="231"/>
      <c r="L780" s="231"/>
      <c r="M780" s="231"/>
      <c r="N780" s="231"/>
      <c r="O780" s="231"/>
      <c r="P780" s="231"/>
      <c r="Q780" s="231"/>
      <c r="R780" s="231"/>
      <c r="S780" s="231"/>
      <c r="T780" s="231"/>
      <c r="U780" s="231"/>
      <c r="V780" s="231"/>
      <c r="W780" s="231"/>
      <c r="X780" s="231"/>
      <c r="Y780" s="231"/>
      <c r="Z780" s="231"/>
      <c r="AA780" s="231"/>
      <c r="AB780" s="231"/>
      <c r="AC780" s="231"/>
      <c r="AD780" s="231"/>
      <c r="AE780" s="4"/>
    </row>
    <row r="781" spans="1:36" ht="15" customHeight="1">
      <c r="A781" s="107"/>
      <c r="B781" s="4"/>
      <c r="C781" s="339" t="s">
        <v>716</v>
      </c>
      <c r="D781" s="231"/>
      <c r="E781" s="231"/>
      <c r="F781" s="231"/>
      <c r="G781" s="231"/>
      <c r="H781" s="231"/>
      <c r="I781" s="231"/>
      <c r="J781" s="231"/>
      <c r="K781" s="231"/>
      <c r="L781" s="231"/>
      <c r="M781" s="231"/>
      <c r="N781" s="231"/>
      <c r="O781" s="231"/>
      <c r="P781" s="231"/>
      <c r="Q781" s="231"/>
      <c r="R781" s="231"/>
      <c r="S781" s="231"/>
      <c r="T781" s="231"/>
      <c r="U781" s="231"/>
      <c r="V781" s="231"/>
      <c r="W781" s="231"/>
      <c r="X781" s="231"/>
      <c r="Y781" s="231"/>
      <c r="Z781" s="231"/>
      <c r="AA781" s="231"/>
      <c r="AB781" s="231"/>
      <c r="AC781" s="231"/>
      <c r="AD781" s="231"/>
      <c r="AE781" s="4"/>
    </row>
    <row r="782" spans="1:36" ht="1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row>
    <row r="783" spans="1:36" ht="15" customHeight="1">
      <c r="A783" s="107"/>
      <c r="B783" s="4"/>
      <c r="C783" s="248" t="s">
        <v>717</v>
      </c>
      <c r="D783" s="249"/>
      <c r="E783" s="249"/>
      <c r="F783" s="249"/>
      <c r="G783" s="249"/>
      <c r="H783" s="249"/>
      <c r="I783" s="249"/>
      <c r="J783" s="249"/>
      <c r="K783" s="249"/>
      <c r="L783" s="249"/>
      <c r="M783" s="249"/>
      <c r="N783" s="249"/>
      <c r="O783" s="249"/>
      <c r="P783" s="249"/>
      <c r="Q783" s="249"/>
      <c r="R783" s="249"/>
      <c r="S783" s="249"/>
      <c r="T783" s="249"/>
      <c r="U783" s="249"/>
      <c r="V783" s="249"/>
      <c r="W783" s="249"/>
      <c r="X783" s="249"/>
      <c r="Y783" s="249"/>
      <c r="Z783" s="249"/>
      <c r="AA783" s="249"/>
      <c r="AB783" s="249"/>
      <c r="AC783" s="249"/>
      <c r="AD783" s="250"/>
      <c r="AE783" s="4"/>
    </row>
    <row r="784" spans="1:36" ht="48" customHeight="1">
      <c r="A784" s="107"/>
      <c r="B784" s="4"/>
      <c r="C784" s="251" t="s">
        <v>718</v>
      </c>
      <c r="D784" s="249"/>
      <c r="E784" s="250"/>
      <c r="F784" s="251" t="s">
        <v>719</v>
      </c>
      <c r="G784" s="249"/>
      <c r="H784" s="250"/>
      <c r="I784" s="251" t="s">
        <v>720</v>
      </c>
      <c r="J784" s="249"/>
      <c r="K784" s="250"/>
      <c r="L784" s="251" t="s">
        <v>721</v>
      </c>
      <c r="M784" s="249"/>
      <c r="N784" s="249"/>
      <c r="O784" s="250"/>
      <c r="P784" s="251" t="s">
        <v>722</v>
      </c>
      <c r="Q784" s="249"/>
      <c r="R784" s="250"/>
      <c r="S784" s="251" t="s">
        <v>723</v>
      </c>
      <c r="T784" s="249"/>
      <c r="U784" s="250"/>
      <c r="V784" s="251" t="s">
        <v>724</v>
      </c>
      <c r="W784" s="249"/>
      <c r="X784" s="250"/>
      <c r="Y784" s="251" t="s">
        <v>725</v>
      </c>
      <c r="Z784" s="249"/>
      <c r="AA784" s="250"/>
      <c r="AB784" s="251" t="s">
        <v>726</v>
      </c>
      <c r="AC784" s="249"/>
      <c r="AD784" s="250"/>
      <c r="AE784" s="4"/>
      <c r="AG784">
        <f>COUNTBLANK(C786:AD786)</f>
        <v>28</v>
      </c>
    </row>
    <row r="785" spans="1:35" ht="24" customHeight="1">
      <c r="A785" s="107"/>
      <c r="B785" s="4"/>
      <c r="C785" s="251" t="s">
        <v>727</v>
      </c>
      <c r="D785" s="249"/>
      <c r="E785" s="250"/>
      <c r="F785" s="251" t="s">
        <v>728</v>
      </c>
      <c r="G785" s="249"/>
      <c r="H785" s="250"/>
      <c r="I785" s="251" t="s">
        <v>729</v>
      </c>
      <c r="J785" s="249"/>
      <c r="K785" s="250"/>
      <c r="L785" s="251" t="s">
        <v>730</v>
      </c>
      <c r="M785" s="249"/>
      <c r="N785" s="249"/>
      <c r="O785" s="250"/>
      <c r="P785" s="251" t="s">
        <v>731</v>
      </c>
      <c r="Q785" s="249"/>
      <c r="R785" s="250"/>
      <c r="S785" s="251" t="s">
        <v>732</v>
      </c>
      <c r="T785" s="249"/>
      <c r="U785" s="250"/>
      <c r="V785" s="251" t="s">
        <v>733</v>
      </c>
      <c r="W785" s="249"/>
      <c r="X785" s="250"/>
      <c r="Y785" s="251" t="s">
        <v>734</v>
      </c>
      <c r="Z785" s="249"/>
      <c r="AA785" s="250"/>
      <c r="AB785" s="251" t="s">
        <v>735</v>
      </c>
      <c r="AC785" s="249"/>
      <c r="AD785" s="250"/>
      <c r="AE785" s="4"/>
      <c r="AG785" t="s">
        <v>282</v>
      </c>
      <c r="AH785" t="s">
        <v>283</v>
      </c>
      <c r="AI785" t="s">
        <v>343</v>
      </c>
    </row>
    <row r="786" spans="1:35" ht="15" customHeight="1">
      <c r="A786" s="107"/>
      <c r="B786" s="4"/>
      <c r="C786" s="261"/>
      <c r="D786" s="249"/>
      <c r="E786" s="250"/>
      <c r="F786" s="261"/>
      <c r="G786" s="249"/>
      <c r="H786" s="250"/>
      <c r="I786" s="261"/>
      <c r="J786" s="249"/>
      <c r="K786" s="250"/>
      <c r="L786" s="261"/>
      <c r="M786" s="249"/>
      <c r="N786" s="249"/>
      <c r="O786" s="250"/>
      <c r="P786" s="261"/>
      <c r="Q786" s="249"/>
      <c r="R786" s="250"/>
      <c r="S786" s="261"/>
      <c r="T786" s="249"/>
      <c r="U786" s="250"/>
      <c r="V786" s="261"/>
      <c r="W786" s="249"/>
      <c r="X786" s="250"/>
      <c r="Y786" s="261"/>
      <c r="Z786" s="249"/>
      <c r="AA786" s="250"/>
      <c r="AB786" s="261"/>
      <c r="AC786" s="249"/>
      <c r="AD786" s="250"/>
      <c r="AE786" s="4"/>
      <c r="AG786">
        <f>IF(OR(COUNTBLANK(C786:AD786)=28,COUNTBLANK(C786:AD786)=19),0,1)</f>
        <v>0</v>
      </c>
      <c r="AH786">
        <f>IF(COUNTIF(C786:AD786,"NS"),1,0)</f>
        <v>0</v>
      </c>
    </row>
    <row r="787" spans="1:35" ht="1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G787">
        <f>SUM(AG786:AG786)</f>
        <v>0</v>
      </c>
      <c r="AH787" s="198">
        <f>SUM(AH786:AH786)</f>
        <v>0</v>
      </c>
      <c r="AI787" cm="1">
        <f t="array" ref="AI787">SUMPRODUCT(--(IFERROR((C$786:AD$786&lt;&gt;"NS")*(MOD(C$786:AD$786,1)&lt;&gt;0)*(ISNUMBER(C$786:AD$786)),0)))</f>
        <v>0</v>
      </c>
    </row>
    <row r="788" spans="1:35" ht="24" customHeight="1">
      <c r="A788" s="93"/>
      <c r="B788" s="4"/>
      <c r="C788" s="333" t="s">
        <v>310</v>
      </c>
      <c r="D788" s="231"/>
      <c r="E788" s="231"/>
      <c r="F788" s="231"/>
      <c r="G788" s="231"/>
      <c r="H788" s="231"/>
      <c r="I788" s="231"/>
      <c r="J788" s="231"/>
      <c r="K788" s="231"/>
      <c r="L788" s="231"/>
      <c r="M788" s="231"/>
      <c r="N788" s="231"/>
      <c r="O788" s="231"/>
      <c r="P788" s="231"/>
      <c r="Q788" s="231"/>
      <c r="R788" s="231"/>
      <c r="S788" s="231"/>
      <c r="T788" s="231"/>
      <c r="U788" s="231"/>
      <c r="V788" s="231"/>
      <c r="W788" s="231"/>
      <c r="X788" s="231"/>
      <c r="Y788" s="231"/>
      <c r="Z788" s="231"/>
      <c r="AA788" s="231"/>
      <c r="AB788" s="231"/>
      <c r="AC788" s="231"/>
      <c r="AD788" s="231"/>
      <c r="AE788" s="4"/>
    </row>
    <row r="789" spans="1:35" ht="60" customHeight="1">
      <c r="A789" s="93"/>
      <c r="B789" s="4"/>
      <c r="C789" s="323"/>
      <c r="D789" s="249"/>
      <c r="E789" s="249"/>
      <c r="F789" s="249"/>
      <c r="G789" s="249"/>
      <c r="H789" s="249"/>
      <c r="I789" s="249"/>
      <c r="J789" s="249"/>
      <c r="K789" s="249"/>
      <c r="L789" s="249"/>
      <c r="M789" s="249"/>
      <c r="N789" s="249"/>
      <c r="O789" s="249"/>
      <c r="P789" s="249"/>
      <c r="Q789" s="249"/>
      <c r="R789" s="249"/>
      <c r="S789" s="249"/>
      <c r="T789" s="249"/>
      <c r="U789" s="249"/>
      <c r="V789" s="249"/>
      <c r="W789" s="249"/>
      <c r="X789" s="249"/>
      <c r="Y789" s="249"/>
      <c r="Z789" s="249"/>
      <c r="AA789" s="249"/>
      <c r="AB789" s="249"/>
      <c r="AC789" s="249"/>
      <c r="AD789" s="250"/>
      <c r="AE789" s="4"/>
    </row>
    <row r="790" spans="1:35" ht="15" customHeight="1">
      <c r="A790" s="1"/>
      <c r="B790" s="199" t="str">
        <f>IF(AG787&gt;0,"Favor de ingresar toda la información requerida en la pregunta.","")</f>
        <v/>
      </c>
      <c r="C790" s="199"/>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row>
    <row r="791" spans="1:35" ht="15" customHeight="1">
      <c r="A791" s="1"/>
      <c r="B791" s="199" t="str">
        <f>IF(AND(AH787&lt;&gt;0,C789=""),"Alerta: Debido a que cuenta con registros NS, debe proporcionar una justificación en el area de comentarios al final de la pregunta.","")</f>
        <v/>
      </c>
      <c r="C791" s="199"/>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row>
    <row r="792" spans="1:35" ht="15" customHeight="1">
      <c r="A792" s="1"/>
      <c r="B792" s="199" t="str">
        <f>IF(SUM(C786:AD786)=SUM(C695),"","La suma de las cantidades registradas debe ser igual a la cantidad reportada como respuesta en la pregunta 1.18.")</f>
        <v/>
      </c>
      <c r="C792" s="199"/>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row>
    <row r="793" spans="1:35" ht="15" customHeight="1">
      <c r="A793" s="1"/>
      <c r="B793" s="199" t="str">
        <f>IF(AI787&gt;0,"Favor de revisar la instrucción general 2 del apartado I.3, ya que no debe considerar decimales en las cifras registradas.","")</f>
        <v/>
      </c>
      <c r="C793" s="199"/>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row>
    <row r="794" spans="1:35" ht="15" customHeight="1">
      <c r="A794" s="1"/>
      <c r="B794" s="199"/>
      <c r="C794" s="199"/>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row>
    <row r="795" spans="1:35" ht="15" customHeight="1" thickBot="1">
      <c r="A795" s="1"/>
      <c r="B795" s="199"/>
      <c r="C795" s="199"/>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row>
    <row r="796" spans="1:35" ht="15.75" customHeight="1" thickBot="1">
      <c r="A796" s="102" t="s">
        <v>264</v>
      </c>
      <c r="B796" s="337" t="s">
        <v>736</v>
      </c>
      <c r="C796" s="328"/>
      <c r="D796" s="328"/>
      <c r="E796" s="328"/>
      <c r="F796" s="328"/>
      <c r="G796" s="328"/>
      <c r="H796" s="328"/>
      <c r="I796" s="328"/>
      <c r="J796" s="328"/>
      <c r="K796" s="328"/>
      <c r="L796" s="328"/>
      <c r="M796" s="328"/>
      <c r="N796" s="328"/>
      <c r="O796" s="328"/>
      <c r="P796" s="328"/>
      <c r="Q796" s="328"/>
      <c r="R796" s="328"/>
      <c r="S796" s="328"/>
      <c r="T796" s="328"/>
      <c r="U796" s="328"/>
      <c r="V796" s="328"/>
      <c r="W796" s="328"/>
      <c r="X796" s="328"/>
      <c r="Y796" s="328"/>
      <c r="Z796" s="328"/>
      <c r="AA796" s="328"/>
      <c r="AB796" s="328"/>
      <c r="AC796" s="328"/>
      <c r="AD796" s="329"/>
      <c r="AE796" s="1"/>
    </row>
    <row r="797" spans="1:35" ht="15" customHeight="1">
      <c r="A797" s="102"/>
      <c r="B797" s="350" t="s">
        <v>737</v>
      </c>
      <c r="C797" s="331"/>
      <c r="D797" s="331"/>
      <c r="E797" s="331"/>
      <c r="F797" s="331"/>
      <c r="G797" s="331"/>
      <c r="H797" s="331"/>
      <c r="I797" s="331"/>
      <c r="J797" s="331"/>
      <c r="K797" s="331"/>
      <c r="L797" s="331"/>
      <c r="M797" s="331"/>
      <c r="N797" s="331"/>
      <c r="O797" s="331"/>
      <c r="P797" s="331"/>
      <c r="Q797" s="331"/>
      <c r="R797" s="331"/>
      <c r="S797" s="331"/>
      <c r="T797" s="331"/>
      <c r="U797" s="331"/>
      <c r="V797" s="331"/>
      <c r="W797" s="331"/>
      <c r="X797" s="331"/>
      <c r="Y797" s="331"/>
      <c r="Z797" s="331"/>
      <c r="AA797" s="331"/>
      <c r="AB797" s="331"/>
      <c r="AC797" s="331"/>
      <c r="AD797" s="351"/>
      <c r="AE797" s="1"/>
    </row>
    <row r="798" spans="1:35" ht="24" customHeight="1">
      <c r="A798" s="102"/>
      <c r="B798" s="153"/>
      <c r="C798" s="352" t="s">
        <v>738</v>
      </c>
      <c r="D798" s="252"/>
      <c r="E798" s="252"/>
      <c r="F798" s="252"/>
      <c r="G798" s="252"/>
      <c r="H798" s="252"/>
      <c r="I798" s="252"/>
      <c r="J798" s="252"/>
      <c r="K798" s="252"/>
      <c r="L798" s="252"/>
      <c r="M798" s="252"/>
      <c r="N798" s="252"/>
      <c r="O798" s="252"/>
      <c r="P798" s="252"/>
      <c r="Q798" s="252"/>
      <c r="R798" s="252"/>
      <c r="S798" s="252"/>
      <c r="T798" s="252"/>
      <c r="U798" s="252"/>
      <c r="V798" s="252"/>
      <c r="W798" s="252"/>
      <c r="X798" s="252"/>
      <c r="Y798" s="252"/>
      <c r="Z798" s="252"/>
      <c r="AA798" s="252"/>
      <c r="AB798" s="252"/>
      <c r="AC798" s="252"/>
      <c r="AD798" s="353"/>
      <c r="AE798" s="1"/>
    </row>
    <row r="799" spans="1:35" ht="15" customHeight="1" thickBo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row>
    <row r="800" spans="1:35" ht="15.75" customHeight="1" thickBot="1">
      <c r="A800" s="102" t="s">
        <v>264</v>
      </c>
      <c r="B800" s="327" t="s">
        <v>739</v>
      </c>
      <c r="C800" s="328"/>
      <c r="D800" s="328"/>
      <c r="E800" s="328"/>
      <c r="F800" s="328"/>
      <c r="G800" s="328"/>
      <c r="H800" s="328"/>
      <c r="I800" s="328"/>
      <c r="J800" s="328"/>
      <c r="K800" s="328"/>
      <c r="L800" s="328"/>
      <c r="M800" s="328"/>
      <c r="N800" s="328"/>
      <c r="O800" s="328"/>
      <c r="P800" s="328"/>
      <c r="Q800" s="328"/>
      <c r="R800" s="328"/>
      <c r="S800" s="328"/>
      <c r="T800" s="328"/>
      <c r="U800" s="328"/>
      <c r="V800" s="328"/>
      <c r="W800" s="328"/>
      <c r="X800" s="328"/>
      <c r="Y800" s="328"/>
      <c r="Z800" s="328"/>
      <c r="AA800" s="328"/>
      <c r="AB800" s="328"/>
      <c r="AC800" s="328"/>
      <c r="AD800" s="329"/>
      <c r="AE800" s="1"/>
    </row>
    <row r="801" spans="1:34" ht="15" customHeight="1">
      <c r="A801" s="92"/>
      <c r="B801" s="354" t="s">
        <v>432</v>
      </c>
      <c r="C801" s="262"/>
      <c r="D801" s="262"/>
      <c r="E801" s="262"/>
      <c r="F801" s="262"/>
      <c r="G801" s="262"/>
      <c r="H801" s="262"/>
      <c r="I801" s="262"/>
      <c r="J801" s="262"/>
      <c r="K801" s="262"/>
      <c r="L801" s="262"/>
      <c r="M801" s="262"/>
      <c r="N801" s="262"/>
      <c r="O801" s="262"/>
      <c r="P801" s="262"/>
      <c r="Q801" s="262"/>
      <c r="R801" s="262"/>
      <c r="S801" s="262"/>
      <c r="T801" s="262"/>
      <c r="U801" s="262"/>
      <c r="V801" s="262"/>
      <c r="W801" s="262"/>
      <c r="X801" s="262"/>
      <c r="Y801" s="262"/>
      <c r="Z801" s="262"/>
      <c r="AA801" s="262"/>
      <c r="AB801" s="262"/>
      <c r="AC801" s="262"/>
      <c r="AD801" s="263"/>
    </row>
    <row r="802" spans="1:34" ht="24" customHeight="1">
      <c r="A802" s="92"/>
      <c r="B802" s="154"/>
      <c r="C802" s="287" t="s">
        <v>740</v>
      </c>
      <c r="D802" s="252"/>
      <c r="E802" s="252"/>
      <c r="F802" s="252"/>
      <c r="G802" s="252"/>
      <c r="H802" s="252"/>
      <c r="I802" s="252"/>
      <c r="J802" s="252"/>
      <c r="K802" s="252"/>
      <c r="L802" s="252"/>
      <c r="M802" s="252"/>
      <c r="N802" s="252"/>
      <c r="O802" s="252"/>
      <c r="P802" s="252"/>
      <c r="Q802" s="252"/>
      <c r="R802" s="252"/>
      <c r="S802" s="252"/>
      <c r="T802" s="252"/>
      <c r="U802" s="252"/>
      <c r="V802" s="252"/>
      <c r="W802" s="252"/>
      <c r="X802" s="252"/>
      <c r="Y802" s="252"/>
      <c r="Z802" s="252"/>
      <c r="AA802" s="252"/>
      <c r="AB802" s="252"/>
      <c r="AC802" s="252"/>
      <c r="AD802" s="267"/>
    </row>
    <row r="803" spans="1:34" ht="1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row>
    <row r="804" spans="1:34" ht="15" customHeight="1">
      <c r="A804" s="48" t="s">
        <v>741</v>
      </c>
      <c r="B804" s="326" t="s">
        <v>742</v>
      </c>
      <c r="C804" s="231"/>
      <c r="D804" s="231"/>
      <c r="E804" s="231"/>
      <c r="F804" s="231"/>
      <c r="G804" s="231"/>
      <c r="H804" s="231"/>
      <c r="I804" s="231"/>
      <c r="J804" s="231"/>
      <c r="K804" s="231"/>
      <c r="L804" s="231"/>
      <c r="M804" s="231"/>
      <c r="N804" s="231"/>
      <c r="O804" s="231"/>
      <c r="P804" s="231"/>
      <c r="Q804" s="231"/>
      <c r="R804" s="231"/>
      <c r="S804" s="231"/>
      <c r="T804" s="231"/>
      <c r="U804" s="231"/>
      <c r="V804" s="231"/>
      <c r="W804" s="231"/>
      <c r="X804" s="231"/>
      <c r="Y804" s="231"/>
      <c r="Z804" s="231"/>
      <c r="AA804" s="231"/>
      <c r="AB804" s="231"/>
      <c r="AC804" s="231"/>
      <c r="AD804" s="231"/>
    </row>
    <row r="805" spans="1:34" ht="24" customHeight="1">
      <c r="A805" s="136"/>
      <c r="B805" s="9"/>
      <c r="C805" s="319" t="s">
        <v>743</v>
      </c>
      <c r="D805" s="231"/>
      <c r="E805" s="231"/>
      <c r="F805" s="231"/>
      <c r="G805" s="231"/>
      <c r="H805" s="231"/>
      <c r="I805" s="231"/>
      <c r="J805" s="231"/>
      <c r="K805" s="231"/>
      <c r="L805" s="231"/>
      <c r="M805" s="231"/>
      <c r="N805" s="231"/>
      <c r="O805" s="231"/>
      <c r="P805" s="231"/>
      <c r="Q805" s="231"/>
      <c r="R805" s="231"/>
      <c r="S805" s="231"/>
      <c r="T805" s="231"/>
      <c r="U805" s="231"/>
      <c r="V805" s="231"/>
      <c r="W805" s="231"/>
      <c r="X805" s="231"/>
      <c r="Y805" s="231"/>
      <c r="Z805" s="231"/>
      <c r="AA805" s="231"/>
      <c r="AB805" s="231"/>
      <c r="AC805" s="231"/>
      <c r="AD805" s="231"/>
    </row>
    <row r="806" spans="1:34" ht="15" customHeight="1" thickBo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G806" t="s">
        <v>282</v>
      </c>
      <c r="AH806" t="s">
        <v>283</v>
      </c>
    </row>
    <row r="807" spans="1:34" ht="15" customHeight="1" thickBot="1">
      <c r="A807" s="1"/>
      <c r="B807" s="1"/>
      <c r="C807" s="355"/>
      <c r="D807" s="356"/>
      <c r="E807" s="356"/>
      <c r="F807" s="357"/>
      <c r="G807" s="155" t="s">
        <v>744</v>
      </c>
      <c r="H807" s="44"/>
      <c r="I807" s="44"/>
      <c r="J807" s="44"/>
      <c r="K807" s="44"/>
      <c r="L807" s="44"/>
      <c r="M807" s="44"/>
      <c r="N807" s="156"/>
      <c r="O807" s="156"/>
      <c r="P807" s="156"/>
      <c r="Q807" s="156"/>
      <c r="R807" s="156"/>
      <c r="S807" s="54"/>
      <c r="T807" s="156"/>
      <c r="U807" s="156"/>
      <c r="V807" s="157"/>
      <c r="W807" s="156"/>
      <c r="X807" s="156"/>
      <c r="Y807" s="156"/>
      <c r="Z807" s="156"/>
      <c r="AA807" s="156"/>
      <c r="AB807" s="156"/>
      <c r="AC807" s="156"/>
      <c r="AD807" s="156"/>
      <c r="AE807" s="1"/>
      <c r="AG807">
        <f>SUM(IF(C807="",1,0),IF(E809="",1,0),IF(E811="",1,0),IF(E813="",1,0),IF(E815="",1,0),IF(E817="",1,0),IF(E819="",1,0),IF(E821="",1,0),IF(E823="",1,0),IF(E825="",1,0))</f>
        <v>10</v>
      </c>
      <c r="AH807">
        <f t="shared" ref="AH807:AH825" si="287">IF(COUNTIF(E807:E807,"NS"),1,0)</f>
        <v>0</v>
      </c>
    </row>
    <row r="808" spans="1:34" ht="15" customHeight="1">
      <c r="A808" s="1"/>
      <c r="B808" s="1"/>
      <c r="C808" s="158"/>
      <c r="D808" s="158"/>
      <c r="E808" s="158"/>
      <c r="F808" s="158"/>
      <c r="G808" s="44"/>
      <c r="H808" s="44"/>
      <c r="I808" s="44"/>
      <c r="J808" s="44"/>
      <c r="K808" s="44"/>
      <c r="L808" s="44"/>
      <c r="M808" s="44"/>
      <c r="N808" s="156"/>
      <c r="O808" s="156"/>
      <c r="P808" s="156"/>
      <c r="Q808" s="156"/>
      <c r="R808" s="156"/>
      <c r="S808" s="54"/>
      <c r="T808" s="156"/>
      <c r="U808" s="156"/>
      <c r="V808" s="157"/>
      <c r="W808" s="156"/>
      <c r="X808" s="156"/>
      <c r="Y808" s="156"/>
      <c r="Z808" s="156"/>
      <c r="AA808" s="156"/>
      <c r="AB808" s="156"/>
      <c r="AC808" s="156"/>
      <c r="AD808" s="156"/>
      <c r="AE808" s="1"/>
      <c r="AH808">
        <f t="shared" si="287"/>
        <v>0</v>
      </c>
    </row>
    <row r="809" spans="1:34" ht="15" customHeight="1">
      <c r="A809" s="1"/>
      <c r="B809" s="1"/>
      <c r="C809" s="158"/>
      <c r="D809" s="159"/>
      <c r="E809" s="348"/>
      <c r="F809" s="249"/>
      <c r="G809" s="249"/>
      <c r="H809" s="250"/>
      <c r="I809" s="54" t="s">
        <v>745</v>
      </c>
      <c r="J809" s="44"/>
      <c r="K809" s="44"/>
      <c r="L809" s="44"/>
      <c r="M809" s="44"/>
      <c r="N809" s="156"/>
      <c r="O809" s="156"/>
      <c r="P809" s="156"/>
      <c r="Q809" s="156"/>
      <c r="R809" s="156"/>
      <c r="S809" s="54"/>
      <c r="T809" s="156"/>
      <c r="U809" s="156"/>
      <c r="V809" s="157"/>
      <c r="W809" s="156"/>
      <c r="X809" s="156"/>
      <c r="Y809" s="156"/>
      <c r="Z809" s="156"/>
      <c r="AA809" s="156"/>
      <c r="AB809" s="156"/>
      <c r="AC809" s="156"/>
      <c r="AD809" s="156"/>
      <c r="AE809" s="1"/>
      <c r="AH809">
        <f t="shared" si="287"/>
        <v>0</v>
      </c>
    </row>
    <row r="810" spans="1:34" ht="15" customHeight="1">
      <c r="A810" s="1"/>
      <c r="B810" s="1"/>
      <c r="C810" s="158"/>
      <c r="D810" s="159"/>
      <c r="E810" s="160"/>
      <c r="F810" s="160"/>
      <c r="G810" s="160"/>
      <c r="H810" s="160"/>
      <c r="I810" s="44"/>
      <c r="J810" s="44"/>
      <c r="K810" s="44"/>
      <c r="L810" s="44"/>
      <c r="M810" s="44"/>
      <c r="N810" s="156"/>
      <c r="O810" s="156"/>
      <c r="P810" s="156"/>
      <c r="Q810" s="156"/>
      <c r="R810" s="156"/>
      <c r="S810" s="54"/>
      <c r="T810" s="156"/>
      <c r="U810" s="156"/>
      <c r="V810" s="157"/>
      <c r="W810" s="156"/>
      <c r="X810" s="156"/>
      <c r="Y810" s="156"/>
      <c r="Z810" s="156"/>
      <c r="AA810" s="156"/>
      <c r="AB810" s="156"/>
      <c r="AC810" s="156"/>
      <c r="AD810" s="156"/>
      <c r="AE810" s="1"/>
      <c r="AH810">
        <f t="shared" si="287"/>
        <v>0</v>
      </c>
    </row>
    <row r="811" spans="1:34" ht="15" customHeight="1">
      <c r="A811" s="1"/>
      <c r="B811" s="1"/>
      <c r="C811" s="158"/>
      <c r="D811" s="159"/>
      <c r="E811" s="348"/>
      <c r="F811" s="249"/>
      <c r="G811" s="249"/>
      <c r="H811" s="250"/>
      <c r="I811" s="54" t="s">
        <v>746</v>
      </c>
      <c r="J811" s="44"/>
      <c r="K811" s="44"/>
      <c r="L811" s="44"/>
      <c r="M811" s="44"/>
      <c r="N811" s="156"/>
      <c r="O811" s="156"/>
      <c r="P811" s="156"/>
      <c r="Q811" s="156"/>
      <c r="R811" s="156"/>
      <c r="S811" s="54"/>
      <c r="T811" s="156"/>
      <c r="U811" s="156"/>
      <c r="V811" s="157"/>
      <c r="W811" s="156"/>
      <c r="X811" s="156"/>
      <c r="Y811" s="156"/>
      <c r="Z811" s="156"/>
      <c r="AA811" s="156"/>
      <c r="AB811" s="156"/>
      <c r="AC811" s="156"/>
      <c r="AD811" s="156"/>
      <c r="AE811" s="1"/>
      <c r="AH811">
        <f t="shared" si="287"/>
        <v>0</v>
      </c>
    </row>
    <row r="812" spans="1:34" ht="15" customHeight="1">
      <c r="A812" s="1"/>
      <c r="B812" s="1"/>
      <c r="C812" s="158"/>
      <c r="D812" s="159"/>
      <c r="E812" s="160"/>
      <c r="F812" s="160"/>
      <c r="G812" s="160"/>
      <c r="H812" s="160"/>
      <c r="I812" s="44"/>
      <c r="J812" s="44"/>
      <c r="K812" s="44"/>
      <c r="L812" s="44"/>
      <c r="M812" s="44"/>
      <c r="N812" s="156"/>
      <c r="O812" s="156"/>
      <c r="P812" s="156"/>
      <c r="Q812" s="156"/>
      <c r="R812" s="156"/>
      <c r="S812" s="54"/>
      <c r="T812" s="156"/>
      <c r="U812" s="156"/>
      <c r="V812" s="157"/>
      <c r="W812" s="156"/>
      <c r="X812" s="156"/>
      <c r="Y812" s="156"/>
      <c r="Z812" s="156"/>
      <c r="AA812" s="156"/>
      <c r="AB812" s="156"/>
      <c r="AC812" s="156"/>
      <c r="AD812" s="156"/>
      <c r="AE812" s="1"/>
      <c r="AH812">
        <f t="shared" si="287"/>
        <v>0</v>
      </c>
    </row>
    <row r="813" spans="1:34" ht="15" customHeight="1">
      <c r="A813" s="1"/>
      <c r="B813" s="1"/>
      <c r="C813" s="158"/>
      <c r="D813" s="159"/>
      <c r="E813" s="348"/>
      <c r="F813" s="249"/>
      <c r="G813" s="249"/>
      <c r="H813" s="250"/>
      <c r="I813" s="54" t="s">
        <v>747</v>
      </c>
      <c r="J813" s="44"/>
      <c r="K813" s="44"/>
      <c r="L813" s="44"/>
      <c r="M813" s="44"/>
      <c r="N813" s="156"/>
      <c r="O813" s="156"/>
      <c r="P813" s="156"/>
      <c r="Q813" s="156"/>
      <c r="R813" s="156"/>
      <c r="S813" s="54"/>
      <c r="T813" s="156"/>
      <c r="U813" s="156"/>
      <c r="V813" s="157"/>
      <c r="W813" s="156"/>
      <c r="X813" s="156"/>
      <c r="Y813" s="156"/>
      <c r="Z813" s="156"/>
      <c r="AA813" s="156"/>
      <c r="AB813" s="156"/>
      <c r="AC813" s="156"/>
      <c r="AD813" s="156"/>
      <c r="AE813" s="1"/>
      <c r="AH813">
        <f t="shared" si="287"/>
        <v>0</v>
      </c>
    </row>
    <row r="814" spans="1:34" ht="15" customHeight="1">
      <c r="A814" s="1"/>
      <c r="B814" s="1"/>
      <c r="C814" s="158"/>
      <c r="D814" s="159"/>
      <c r="E814" s="160"/>
      <c r="F814" s="160"/>
      <c r="G814" s="160"/>
      <c r="H814" s="160"/>
      <c r="I814" s="44"/>
      <c r="J814" s="44"/>
      <c r="K814" s="44"/>
      <c r="L814" s="44"/>
      <c r="M814" s="44"/>
      <c r="N814" s="156"/>
      <c r="O814" s="156"/>
      <c r="P814" s="156"/>
      <c r="Q814" s="156"/>
      <c r="R814" s="156"/>
      <c r="S814" s="54"/>
      <c r="T814" s="156"/>
      <c r="U814" s="156"/>
      <c r="V814" s="157"/>
      <c r="W814" s="156"/>
      <c r="X814" s="156"/>
      <c r="Y814" s="156"/>
      <c r="Z814" s="156"/>
      <c r="AA814" s="156"/>
      <c r="AB814" s="156"/>
      <c r="AC814" s="156"/>
      <c r="AD814" s="156"/>
      <c r="AE814" s="1"/>
      <c r="AH814">
        <f t="shared" si="287"/>
        <v>0</v>
      </c>
    </row>
    <row r="815" spans="1:34" ht="15" customHeight="1">
      <c r="A815" s="1"/>
      <c r="B815" s="1"/>
      <c r="C815" s="158"/>
      <c r="D815" s="159"/>
      <c r="E815" s="348"/>
      <c r="F815" s="249"/>
      <c r="G815" s="249"/>
      <c r="H815" s="250"/>
      <c r="I815" s="54" t="s">
        <v>748</v>
      </c>
      <c r="J815" s="44"/>
      <c r="K815" s="44"/>
      <c r="L815" s="44"/>
      <c r="M815" s="44"/>
      <c r="N815" s="156"/>
      <c r="O815" s="156"/>
      <c r="P815" s="156"/>
      <c r="Q815" s="156"/>
      <c r="R815" s="156"/>
      <c r="S815" s="54"/>
      <c r="T815" s="156"/>
      <c r="U815" s="156"/>
      <c r="V815" s="157"/>
      <c r="W815" s="156"/>
      <c r="X815" s="156"/>
      <c r="Y815" s="156"/>
      <c r="Z815" s="156"/>
      <c r="AA815" s="156"/>
      <c r="AB815" s="156"/>
      <c r="AC815" s="156"/>
      <c r="AD815" s="156"/>
      <c r="AE815" s="1"/>
      <c r="AH815">
        <f t="shared" si="287"/>
        <v>0</v>
      </c>
    </row>
    <row r="816" spans="1:34" ht="15" customHeight="1">
      <c r="A816" s="1"/>
      <c r="B816" s="1"/>
      <c r="C816" s="158"/>
      <c r="D816" s="159"/>
      <c r="E816" s="160"/>
      <c r="F816" s="160"/>
      <c r="G816" s="160"/>
      <c r="H816" s="160"/>
      <c r="I816" s="44"/>
      <c r="J816" s="44"/>
      <c r="K816" s="44"/>
      <c r="L816" s="44"/>
      <c r="M816" s="44"/>
      <c r="N816" s="156"/>
      <c r="O816" s="156"/>
      <c r="P816" s="156"/>
      <c r="Q816" s="156"/>
      <c r="R816" s="156"/>
      <c r="S816" s="54"/>
      <c r="T816" s="156"/>
      <c r="U816" s="156"/>
      <c r="V816" s="157"/>
      <c r="W816" s="156"/>
      <c r="X816" s="156"/>
      <c r="Y816" s="156"/>
      <c r="Z816" s="156"/>
      <c r="AA816" s="156"/>
      <c r="AB816" s="156"/>
      <c r="AC816" s="156"/>
      <c r="AD816" s="156"/>
      <c r="AE816" s="1"/>
      <c r="AH816">
        <f t="shared" si="287"/>
        <v>0</v>
      </c>
    </row>
    <row r="817" spans="1:34" ht="15" customHeight="1">
      <c r="A817" s="1"/>
      <c r="B817" s="1"/>
      <c r="C817" s="158"/>
      <c r="D817" s="159"/>
      <c r="E817" s="348"/>
      <c r="F817" s="249"/>
      <c r="G817" s="249"/>
      <c r="H817" s="250"/>
      <c r="I817" s="54" t="s">
        <v>749</v>
      </c>
      <c r="J817" s="44"/>
      <c r="K817" s="44"/>
      <c r="L817" s="44"/>
      <c r="M817" s="44"/>
      <c r="N817" s="156"/>
      <c r="O817" s="156"/>
      <c r="P817" s="156"/>
      <c r="Q817" s="156"/>
      <c r="R817" s="156"/>
      <c r="S817" s="54"/>
      <c r="T817" s="156"/>
      <c r="U817" s="156"/>
      <c r="V817" s="157"/>
      <c r="W817" s="156"/>
      <c r="X817" s="156"/>
      <c r="Y817" s="156"/>
      <c r="Z817" s="156"/>
      <c r="AA817" s="156"/>
      <c r="AB817" s="156"/>
      <c r="AC817" s="156"/>
      <c r="AD817" s="156"/>
      <c r="AE817" s="1"/>
      <c r="AH817">
        <f t="shared" si="287"/>
        <v>0</v>
      </c>
    </row>
    <row r="818" spans="1:34" ht="15" customHeight="1">
      <c r="A818" s="1"/>
      <c r="B818" s="1"/>
      <c r="C818" s="158"/>
      <c r="D818" s="159"/>
      <c r="E818" s="160"/>
      <c r="F818" s="160"/>
      <c r="G818" s="160"/>
      <c r="H818" s="160"/>
      <c r="I818" s="44"/>
      <c r="J818" s="44"/>
      <c r="K818" s="44"/>
      <c r="L818" s="44"/>
      <c r="M818" s="44"/>
      <c r="N818" s="156"/>
      <c r="O818" s="156"/>
      <c r="P818" s="156"/>
      <c r="Q818" s="156"/>
      <c r="R818" s="156"/>
      <c r="S818" s="54"/>
      <c r="T818" s="156"/>
      <c r="U818" s="156"/>
      <c r="V818" s="157"/>
      <c r="W818" s="156"/>
      <c r="X818" s="156"/>
      <c r="Y818" s="156"/>
      <c r="Z818" s="156"/>
      <c r="AA818" s="156"/>
      <c r="AB818" s="156"/>
      <c r="AC818" s="156"/>
      <c r="AD818" s="156"/>
      <c r="AE818" s="1"/>
      <c r="AH818">
        <f t="shared" si="287"/>
        <v>0</v>
      </c>
    </row>
    <row r="819" spans="1:34" ht="15" customHeight="1">
      <c r="A819" s="1"/>
      <c r="B819" s="1"/>
      <c r="C819" s="158"/>
      <c r="D819" s="159"/>
      <c r="E819" s="348"/>
      <c r="F819" s="249"/>
      <c r="G819" s="249"/>
      <c r="H819" s="250"/>
      <c r="I819" s="54" t="s">
        <v>750</v>
      </c>
      <c r="J819" s="44"/>
      <c r="K819" s="44"/>
      <c r="L819" s="44"/>
      <c r="M819" s="44"/>
      <c r="N819" s="156"/>
      <c r="O819" s="156"/>
      <c r="P819" s="156"/>
      <c r="Q819" s="156"/>
      <c r="R819" s="156"/>
      <c r="S819" s="54"/>
      <c r="T819" s="156"/>
      <c r="U819" s="156"/>
      <c r="V819" s="157"/>
      <c r="W819" s="156"/>
      <c r="X819" s="156"/>
      <c r="Y819" s="156"/>
      <c r="Z819" s="156"/>
      <c r="AA819" s="156"/>
      <c r="AB819" s="156"/>
      <c r="AC819" s="156"/>
      <c r="AD819" s="156"/>
      <c r="AE819" s="1"/>
      <c r="AH819">
        <f t="shared" si="287"/>
        <v>0</v>
      </c>
    </row>
    <row r="820" spans="1:34" ht="15" customHeight="1">
      <c r="A820" s="1"/>
      <c r="B820" s="1"/>
      <c r="C820" s="158"/>
      <c r="D820" s="159"/>
      <c r="E820" s="160"/>
      <c r="F820" s="160"/>
      <c r="G820" s="160"/>
      <c r="H820" s="160"/>
      <c r="I820" s="44"/>
      <c r="J820" s="44"/>
      <c r="K820" s="44"/>
      <c r="L820" s="44"/>
      <c r="M820" s="44"/>
      <c r="N820" s="156"/>
      <c r="O820" s="156"/>
      <c r="P820" s="156"/>
      <c r="Q820" s="156"/>
      <c r="R820" s="156"/>
      <c r="S820" s="54"/>
      <c r="T820" s="156"/>
      <c r="U820" s="156"/>
      <c r="V820" s="157"/>
      <c r="W820" s="156"/>
      <c r="X820" s="156"/>
      <c r="Y820" s="156"/>
      <c r="Z820" s="156"/>
      <c r="AA820" s="156"/>
      <c r="AB820" s="156"/>
      <c r="AC820" s="156"/>
      <c r="AD820" s="156"/>
      <c r="AE820" s="1"/>
      <c r="AH820">
        <f t="shared" si="287"/>
        <v>0</v>
      </c>
    </row>
    <row r="821" spans="1:34" ht="15" customHeight="1">
      <c r="A821" s="1"/>
      <c r="B821" s="1"/>
      <c r="C821" s="158"/>
      <c r="D821" s="159"/>
      <c r="E821" s="348"/>
      <c r="F821" s="249"/>
      <c r="G821" s="249"/>
      <c r="H821" s="250"/>
      <c r="I821" s="54" t="s">
        <v>751</v>
      </c>
      <c r="J821" s="44"/>
      <c r="K821" s="44"/>
      <c r="L821" s="44"/>
      <c r="M821" s="44"/>
      <c r="N821" s="156"/>
      <c r="O821" s="156"/>
      <c r="P821" s="156"/>
      <c r="Q821" s="156"/>
      <c r="R821" s="156"/>
      <c r="S821" s="54"/>
      <c r="T821" s="156"/>
      <c r="U821" s="156"/>
      <c r="V821" s="157"/>
      <c r="W821" s="156"/>
      <c r="X821" s="156"/>
      <c r="Y821" s="156"/>
      <c r="Z821" s="156"/>
      <c r="AA821" s="156"/>
      <c r="AB821" s="156"/>
      <c r="AC821" s="156"/>
      <c r="AD821" s="156"/>
      <c r="AE821" s="1"/>
      <c r="AH821">
        <f t="shared" si="287"/>
        <v>0</v>
      </c>
    </row>
    <row r="822" spans="1:34" ht="15" customHeight="1">
      <c r="A822" s="1"/>
      <c r="B822" s="1"/>
      <c r="C822" s="158"/>
      <c r="D822" s="159"/>
      <c r="E822" s="160"/>
      <c r="F822" s="160"/>
      <c r="G822" s="160"/>
      <c r="H822" s="160"/>
      <c r="I822" s="44"/>
      <c r="J822" s="44"/>
      <c r="K822" s="44"/>
      <c r="L822" s="44"/>
      <c r="M822" s="44"/>
      <c r="N822" s="156"/>
      <c r="O822" s="156"/>
      <c r="P822" s="156"/>
      <c r="Q822" s="156"/>
      <c r="R822" s="156"/>
      <c r="S822" s="54"/>
      <c r="T822" s="156"/>
      <c r="U822" s="156"/>
      <c r="V822" s="157"/>
      <c r="W822" s="156"/>
      <c r="X822" s="156"/>
      <c r="Y822" s="156"/>
      <c r="Z822" s="156"/>
      <c r="AA822" s="156"/>
      <c r="AB822" s="156"/>
      <c r="AC822" s="156"/>
      <c r="AD822" s="156"/>
      <c r="AE822" s="1"/>
      <c r="AH822">
        <f t="shared" si="287"/>
        <v>0</v>
      </c>
    </row>
    <row r="823" spans="1:34" ht="15" customHeight="1">
      <c r="A823" s="1"/>
      <c r="B823" s="1"/>
      <c r="C823" s="158"/>
      <c r="D823" s="159"/>
      <c r="E823" s="348"/>
      <c r="F823" s="249"/>
      <c r="G823" s="249"/>
      <c r="H823" s="250"/>
      <c r="I823" s="54" t="s">
        <v>752</v>
      </c>
      <c r="J823" s="44"/>
      <c r="K823" s="44"/>
      <c r="L823" s="44"/>
      <c r="M823" s="44"/>
      <c r="N823" s="156"/>
      <c r="O823" s="156"/>
      <c r="P823" s="156"/>
      <c r="Q823" s="156"/>
      <c r="R823" s="156"/>
      <c r="S823" s="54"/>
      <c r="T823" s="156"/>
      <c r="U823" s="156"/>
      <c r="V823" s="157"/>
      <c r="W823" s="156"/>
      <c r="X823" s="156"/>
      <c r="Y823" s="156"/>
      <c r="Z823" s="156"/>
      <c r="AA823" s="156"/>
      <c r="AB823" s="156"/>
      <c r="AC823" s="156"/>
      <c r="AD823" s="156"/>
      <c r="AE823" s="1"/>
      <c r="AH823">
        <f t="shared" si="287"/>
        <v>0</v>
      </c>
    </row>
    <row r="824" spans="1:34" ht="15" customHeight="1">
      <c r="A824" s="1"/>
      <c r="B824" s="1"/>
      <c r="C824" s="158"/>
      <c r="D824" s="159"/>
      <c r="E824" s="160"/>
      <c r="F824" s="160"/>
      <c r="G824" s="160"/>
      <c r="H824" s="160"/>
      <c r="I824" s="44"/>
      <c r="J824" s="44"/>
      <c r="K824" s="44"/>
      <c r="L824" s="44"/>
      <c r="M824" s="44"/>
      <c r="N824" s="156"/>
      <c r="O824" s="156"/>
      <c r="P824" s="156"/>
      <c r="Q824" s="156"/>
      <c r="R824" s="156"/>
      <c r="S824" s="54"/>
      <c r="T824" s="156"/>
      <c r="U824" s="156"/>
      <c r="V824" s="157"/>
      <c r="W824" s="156"/>
      <c r="X824" s="156"/>
      <c r="Y824" s="156"/>
      <c r="Z824" s="156"/>
      <c r="AA824" s="156"/>
      <c r="AB824" s="156"/>
      <c r="AC824" s="156"/>
      <c r="AD824" s="156"/>
      <c r="AE824" s="1"/>
      <c r="AH824">
        <f t="shared" si="287"/>
        <v>0</v>
      </c>
    </row>
    <row r="825" spans="1:34" ht="15" customHeight="1">
      <c r="A825" s="1"/>
      <c r="B825" s="1"/>
      <c r="C825" s="158"/>
      <c r="D825" s="159"/>
      <c r="E825" s="348"/>
      <c r="F825" s="249"/>
      <c r="G825" s="249"/>
      <c r="H825" s="250"/>
      <c r="I825" s="161" t="s">
        <v>753</v>
      </c>
      <c r="J825" s="54"/>
      <c r="K825" s="54"/>
      <c r="L825" s="54"/>
      <c r="M825" s="54"/>
      <c r="N825" s="44"/>
      <c r="O825" s="44"/>
      <c r="P825" s="44"/>
      <c r="Q825" s="44"/>
      <c r="R825" s="44"/>
      <c r="S825" s="44"/>
      <c r="T825" s="44"/>
      <c r="U825" s="44"/>
      <c r="V825" s="44"/>
      <c r="W825" s="44"/>
      <c r="X825" s="44"/>
      <c r="Y825" s="44"/>
      <c r="Z825" s="44"/>
      <c r="AA825" s="44"/>
      <c r="AB825" s="44"/>
      <c r="AC825" s="44"/>
      <c r="AD825" s="44"/>
      <c r="AE825" s="1"/>
      <c r="AH825">
        <f t="shared" si="287"/>
        <v>0</v>
      </c>
    </row>
    <row r="826" spans="1:34" ht="15" customHeight="1">
      <c r="A826" s="1"/>
      <c r="B826" s="1"/>
      <c r="C826" s="158"/>
      <c r="D826" s="159"/>
      <c r="E826" s="158"/>
      <c r="F826" s="158"/>
      <c r="G826" s="158"/>
      <c r="H826" s="158"/>
      <c r="I826" s="157"/>
      <c r="J826" s="44"/>
      <c r="K826" s="44"/>
      <c r="L826" s="44"/>
      <c r="M826" s="44"/>
      <c r="N826" s="156"/>
      <c r="O826" s="156"/>
      <c r="P826" s="156"/>
      <c r="Q826" s="156"/>
      <c r="R826" s="156"/>
      <c r="S826" s="54"/>
      <c r="T826" s="156"/>
      <c r="U826" s="156"/>
      <c r="V826" s="157"/>
      <c r="W826" s="156"/>
      <c r="X826" s="156"/>
      <c r="Y826" s="156"/>
      <c r="Z826" s="156"/>
      <c r="AA826" s="156"/>
      <c r="AB826" s="156"/>
      <c r="AC826" s="156"/>
      <c r="AD826" s="156"/>
      <c r="AE826" s="1"/>
      <c r="AH826" s="198">
        <f>SUM(AH807:AH825)</f>
        <v>0</v>
      </c>
    </row>
    <row r="827" spans="1:34" ht="45" customHeight="1">
      <c r="A827" s="1"/>
      <c r="B827" s="1"/>
      <c r="C827" s="349" t="s">
        <v>754</v>
      </c>
      <c r="D827" s="231"/>
      <c r="E827" s="231"/>
      <c r="F827" s="348"/>
      <c r="G827" s="249"/>
      <c r="H827" s="249"/>
      <c r="I827" s="249"/>
      <c r="J827" s="249"/>
      <c r="K827" s="249"/>
      <c r="L827" s="249"/>
      <c r="M827" s="249"/>
      <c r="N827" s="249"/>
      <c r="O827" s="249"/>
      <c r="P827" s="249"/>
      <c r="Q827" s="249"/>
      <c r="R827" s="249"/>
      <c r="S827" s="249"/>
      <c r="T827" s="249"/>
      <c r="U827" s="249"/>
      <c r="V827" s="249"/>
      <c r="W827" s="249"/>
      <c r="X827" s="249"/>
      <c r="Y827" s="249"/>
      <c r="Z827" s="249"/>
      <c r="AA827" s="249"/>
      <c r="AB827" s="249"/>
      <c r="AC827" s="249"/>
      <c r="AD827" s="250"/>
      <c r="AE827" s="1"/>
    </row>
    <row r="828" spans="1:34" ht="15" customHeight="1">
      <c r="A828" s="1"/>
      <c r="B828" s="199" t="str">
        <f>IF(AND(E825&gt;0,F827=""),"Alerta: Debido a que cuenta con registros mayores a cero en el numeral 9, debe debe anotar el nombre de dicho(s) tipo(s) de vehículo(s).","")</f>
        <v/>
      </c>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row>
    <row r="829" spans="1:34" ht="24" customHeight="1">
      <c r="A829" s="1"/>
      <c r="B829" s="1"/>
      <c r="C829" s="333" t="s">
        <v>310</v>
      </c>
      <c r="D829" s="231"/>
      <c r="E829" s="231"/>
      <c r="F829" s="231"/>
      <c r="G829" s="231"/>
      <c r="H829" s="231"/>
      <c r="I829" s="231"/>
      <c r="J829" s="231"/>
      <c r="K829" s="231"/>
      <c r="L829" s="231"/>
      <c r="M829" s="231"/>
      <c r="N829" s="231"/>
      <c r="O829" s="231"/>
      <c r="P829" s="231"/>
      <c r="Q829" s="231"/>
      <c r="R829" s="231"/>
      <c r="S829" s="231"/>
      <c r="T829" s="231"/>
      <c r="U829" s="231"/>
      <c r="V829" s="231"/>
      <c r="W829" s="231"/>
      <c r="X829" s="231"/>
      <c r="Y829" s="231"/>
      <c r="Z829" s="231"/>
      <c r="AA829" s="231"/>
      <c r="AB829" s="231"/>
      <c r="AC829" s="231"/>
      <c r="AD829" s="231"/>
      <c r="AE829" s="1"/>
    </row>
    <row r="830" spans="1:34" ht="60" customHeight="1">
      <c r="A830" s="1"/>
      <c r="B830" s="1"/>
      <c r="C830" s="323"/>
      <c r="D830" s="249"/>
      <c r="E830" s="249"/>
      <c r="F830" s="249"/>
      <c r="G830" s="249"/>
      <c r="H830" s="249"/>
      <c r="I830" s="249"/>
      <c r="J830" s="249"/>
      <c r="K830" s="249"/>
      <c r="L830" s="249"/>
      <c r="M830" s="249"/>
      <c r="N830" s="249"/>
      <c r="O830" s="249"/>
      <c r="P830" s="249"/>
      <c r="Q830" s="249"/>
      <c r="R830" s="249"/>
      <c r="S830" s="249"/>
      <c r="T830" s="249"/>
      <c r="U830" s="249"/>
      <c r="V830" s="249"/>
      <c r="W830" s="249"/>
      <c r="X830" s="249"/>
      <c r="Y830" s="249"/>
      <c r="Z830" s="249"/>
      <c r="AA830" s="249"/>
      <c r="AB830" s="249"/>
      <c r="AC830" s="249"/>
      <c r="AD830" s="250"/>
      <c r="AE830" s="1"/>
    </row>
    <row r="831" spans="1:34" ht="15" customHeight="1">
      <c r="A831" s="1"/>
      <c r="B831" s="199" t="str">
        <f>IF(AG807&gt;0,"Favor de ingresar toda la información requerida en la pregunta.","")</f>
        <v>Favor de ingresar toda la información requerida en la pregunta.</v>
      </c>
      <c r="C831" s="199"/>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row>
    <row r="832" spans="1:34" ht="15" customHeight="1">
      <c r="A832" s="1"/>
      <c r="B832" s="199" t="str">
        <f>IF(AND(AH826&lt;&gt;0,C830=""),"Alerta: Debido a que cuenta con registros NS, debe proporcionar una justificación en el area de comentarios al final de la pregunta.","")</f>
        <v/>
      </c>
      <c r="C832" s="199"/>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row>
    <row r="833" spans="1:42" ht="15" customHeight="1">
      <c r="A833" s="1"/>
      <c r="B833" s="199" t="str">
        <f>IF(SUM(C807)=SUM(E809,E811,E813,E815,E817,E819,E821,E823,E825),"","La suma de las cantidades de los Tipos de Vehículos debe ser igual a la cantidad Total de Vehículos ingresada.")</f>
        <v/>
      </c>
      <c r="C833" s="199"/>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row>
    <row r="834" spans="1:42" ht="15" customHeight="1">
      <c r="A834" s="1"/>
      <c r="B834" s="199"/>
      <c r="C834" s="199"/>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row>
    <row r="835" spans="1:42" ht="15" customHeight="1">
      <c r="A835" s="1"/>
      <c r="B835" s="199"/>
      <c r="C835" s="199"/>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row>
    <row r="836" spans="1:42" ht="15" customHeight="1" thickBot="1">
      <c r="A836" s="1"/>
      <c r="B836" s="199"/>
      <c r="C836" s="199"/>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row>
    <row r="837" spans="1:42" ht="15" customHeight="1" thickBot="1">
      <c r="A837" s="102" t="s">
        <v>264</v>
      </c>
      <c r="B837" s="327" t="s">
        <v>755</v>
      </c>
      <c r="C837" s="328"/>
      <c r="D837" s="328"/>
      <c r="E837" s="328"/>
      <c r="F837" s="328"/>
      <c r="G837" s="328"/>
      <c r="H837" s="328"/>
      <c r="I837" s="328"/>
      <c r="J837" s="328"/>
      <c r="K837" s="328"/>
      <c r="L837" s="328"/>
      <c r="M837" s="328"/>
      <c r="N837" s="328"/>
      <c r="O837" s="328"/>
      <c r="P837" s="328"/>
      <c r="Q837" s="328"/>
      <c r="R837" s="328"/>
      <c r="S837" s="328"/>
      <c r="T837" s="328"/>
      <c r="U837" s="328"/>
      <c r="V837" s="328"/>
      <c r="W837" s="328"/>
      <c r="X837" s="328"/>
      <c r="Y837" s="328"/>
      <c r="Z837" s="328"/>
      <c r="AA837" s="328"/>
      <c r="AB837" s="328"/>
      <c r="AC837" s="328"/>
      <c r="AD837" s="329"/>
      <c r="AE837" s="1"/>
    </row>
    <row r="838" spans="1:42" ht="1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row>
    <row r="839" spans="1:42" ht="24" customHeight="1">
      <c r="A839" s="48" t="s">
        <v>756</v>
      </c>
      <c r="B839" s="326" t="s">
        <v>757</v>
      </c>
      <c r="C839" s="231"/>
      <c r="D839" s="231"/>
      <c r="E839" s="231"/>
      <c r="F839" s="231"/>
      <c r="G839" s="231"/>
      <c r="H839" s="231"/>
      <c r="I839" s="231"/>
      <c r="J839" s="231"/>
      <c r="K839" s="231"/>
      <c r="L839" s="231"/>
      <c r="M839" s="231"/>
      <c r="N839" s="231"/>
      <c r="O839" s="231"/>
      <c r="P839" s="231"/>
      <c r="Q839" s="231"/>
      <c r="R839" s="231"/>
      <c r="S839" s="231"/>
      <c r="T839" s="231"/>
      <c r="U839" s="231"/>
      <c r="V839" s="231"/>
      <c r="W839" s="231"/>
      <c r="X839" s="231"/>
      <c r="Y839" s="231"/>
      <c r="Z839" s="231"/>
      <c r="AA839" s="231"/>
      <c r="AB839" s="231"/>
      <c r="AC839" s="231"/>
      <c r="AD839" s="231"/>
      <c r="AE839" s="1"/>
    </row>
    <row r="840" spans="1:42" ht="24" customHeight="1">
      <c r="A840" s="162"/>
      <c r="B840" s="9"/>
      <c r="C840" s="339" t="s">
        <v>758</v>
      </c>
      <c r="D840" s="231"/>
      <c r="E840" s="231"/>
      <c r="F840" s="231"/>
      <c r="G840" s="231"/>
      <c r="H840" s="231"/>
      <c r="I840" s="231"/>
      <c r="J840" s="231"/>
      <c r="K840" s="231"/>
      <c r="L840" s="231"/>
      <c r="M840" s="231"/>
      <c r="N840" s="231"/>
      <c r="O840" s="231"/>
      <c r="P840" s="231"/>
      <c r="Q840" s="231"/>
      <c r="R840" s="231"/>
      <c r="S840" s="231"/>
      <c r="T840" s="231"/>
      <c r="U840" s="231"/>
      <c r="V840" s="231"/>
      <c r="W840" s="231"/>
      <c r="X840" s="231"/>
      <c r="Y840" s="231"/>
      <c r="Z840" s="231"/>
      <c r="AA840" s="231"/>
      <c r="AB840" s="231"/>
      <c r="AC840" s="231"/>
      <c r="AD840" s="231"/>
    </row>
    <row r="841" spans="1:42" ht="15" customHeight="1">
      <c r="A841" s="1"/>
      <c r="B841" s="163"/>
      <c r="C841" s="163"/>
      <c r="D841" s="163"/>
      <c r="E841" s="163"/>
      <c r="F841" s="163"/>
      <c r="G841" s="163"/>
      <c r="H841" s="163"/>
      <c r="I841" s="163"/>
      <c r="J841" s="163"/>
      <c r="K841" s="163"/>
      <c r="L841" s="163"/>
      <c r="M841" s="163"/>
      <c r="N841" s="163"/>
      <c r="O841" s="163"/>
      <c r="P841" s="163"/>
      <c r="Q841" s="163"/>
      <c r="R841" s="163"/>
      <c r="S841" s="163"/>
      <c r="T841" s="163"/>
      <c r="U841" s="163"/>
      <c r="V841" s="163"/>
      <c r="W841" s="163"/>
      <c r="X841" s="163"/>
      <c r="Y841" s="163"/>
      <c r="Z841" s="163"/>
      <c r="AA841" s="163"/>
      <c r="AB841" s="163"/>
      <c r="AC841" s="163"/>
      <c r="AD841" s="163"/>
      <c r="AE841" s="1"/>
    </row>
    <row r="842" spans="1:42" ht="15" customHeight="1">
      <c r="A842" s="1"/>
      <c r="B842" s="9"/>
      <c r="C842" s="316" t="s">
        <v>759</v>
      </c>
      <c r="D842" s="249"/>
      <c r="E842" s="249"/>
      <c r="F842" s="249"/>
      <c r="G842" s="249"/>
      <c r="H842" s="249"/>
      <c r="I842" s="249"/>
      <c r="J842" s="249"/>
      <c r="K842" s="249"/>
      <c r="L842" s="249"/>
      <c r="M842" s="249"/>
      <c r="N842" s="249"/>
      <c r="O842" s="249"/>
      <c r="P842" s="250"/>
      <c r="Q842" s="316" t="s">
        <v>760</v>
      </c>
      <c r="R842" s="249"/>
      <c r="S842" s="249"/>
      <c r="T842" s="249"/>
      <c r="U842" s="249"/>
      <c r="V842" s="249"/>
      <c r="W842" s="249"/>
      <c r="X842" s="249"/>
      <c r="Y842" s="249"/>
      <c r="Z842" s="249"/>
      <c r="AA842" s="249"/>
      <c r="AB842" s="249"/>
      <c r="AC842" s="249"/>
      <c r="AD842" s="250"/>
      <c r="AE842" s="1"/>
      <c r="AG842">
        <f>COUNTBLANK(C844:AD844)</f>
        <v>28</v>
      </c>
    </row>
    <row r="843" spans="1:42" ht="15" customHeight="1">
      <c r="A843" s="1"/>
      <c r="B843" s="9"/>
      <c r="C843" s="334" t="s">
        <v>444</v>
      </c>
      <c r="D843" s="252"/>
      <c r="E843" s="252"/>
      <c r="F843" s="252"/>
      <c r="G843" s="252"/>
      <c r="H843" s="267"/>
      <c r="I843" s="251" t="s">
        <v>761</v>
      </c>
      <c r="J843" s="249"/>
      <c r="K843" s="249"/>
      <c r="L843" s="250"/>
      <c r="M843" s="251" t="s">
        <v>762</v>
      </c>
      <c r="N843" s="249"/>
      <c r="O843" s="249"/>
      <c r="P843" s="250"/>
      <c r="Q843" s="334" t="s">
        <v>444</v>
      </c>
      <c r="R843" s="252"/>
      <c r="S843" s="252"/>
      <c r="T843" s="252"/>
      <c r="U843" s="252"/>
      <c r="V843" s="267"/>
      <c r="W843" s="335" t="s">
        <v>763</v>
      </c>
      <c r="X843" s="252"/>
      <c r="Y843" s="252"/>
      <c r="Z843" s="267"/>
      <c r="AA843" s="251" t="s">
        <v>762</v>
      </c>
      <c r="AB843" s="249"/>
      <c r="AC843" s="249"/>
      <c r="AD843" s="250"/>
      <c r="AE843" s="1"/>
      <c r="AG843" t="s">
        <v>282</v>
      </c>
      <c r="AH843" t="s">
        <v>283</v>
      </c>
      <c r="AK843" t="s">
        <v>465</v>
      </c>
      <c r="AL843" t="s">
        <v>466</v>
      </c>
      <c r="AM843" t="s">
        <v>467</v>
      </c>
      <c r="AN843" t="s">
        <v>468</v>
      </c>
      <c r="AO843" t="s">
        <v>469</v>
      </c>
      <c r="AP843" t="s">
        <v>470</v>
      </c>
    </row>
    <row r="844" spans="1:42" ht="15" customHeight="1">
      <c r="A844" s="1"/>
      <c r="B844" s="9"/>
      <c r="C844" s="261"/>
      <c r="D844" s="249"/>
      <c r="E844" s="249"/>
      <c r="F844" s="249"/>
      <c r="G844" s="249"/>
      <c r="H844" s="250"/>
      <c r="I844" s="261"/>
      <c r="J844" s="249"/>
      <c r="K844" s="249"/>
      <c r="L844" s="250"/>
      <c r="M844" s="261"/>
      <c r="N844" s="249"/>
      <c r="O844" s="249"/>
      <c r="P844" s="250"/>
      <c r="Q844" s="261"/>
      <c r="R844" s="249"/>
      <c r="S844" s="249"/>
      <c r="T844" s="249"/>
      <c r="U844" s="249"/>
      <c r="V844" s="250"/>
      <c r="W844" s="261"/>
      <c r="X844" s="249"/>
      <c r="Y844" s="249"/>
      <c r="Z844" s="250"/>
      <c r="AA844" s="261"/>
      <c r="AB844" s="249"/>
      <c r="AC844" s="249"/>
      <c r="AD844" s="250"/>
      <c r="AE844" s="1"/>
      <c r="AG844">
        <f>IF(OR(COUNTBLANK(C844:AD844)=28,COUNTBLANK(C844:AD844)=22),0,1)</f>
        <v>0</v>
      </c>
      <c r="AH844">
        <f>IF(COUNTIF(C844:AD844,"NS"),1,0)</f>
        <v>0</v>
      </c>
      <c r="AK844">
        <f>COUNTIF(I844:P844,"NS")</f>
        <v>0</v>
      </c>
      <c r="AL844">
        <f>SUM(I844:P844)</f>
        <v>0</v>
      </c>
      <c r="AM844">
        <f>IF(COUNTA(C844:P844)=0,0,IF(OR(AND(C844=0,AK844&gt;0),AND(C844="ns",AL844&gt;0),AND(C844="ns",AK844=0,AL844=0)),1,IF(OR(AND(C844&gt;0,AK844=2),AND(C844="ns",AK844=2),AND(C844="ns",AL844=0,AK844&gt;0),C844=AL844),0,1)))</f>
        <v>0</v>
      </c>
      <c r="AN844">
        <f>COUNTIF(W844:AD844,"NS")</f>
        <v>0</v>
      </c>
      <c r="AO844">
        <f>SUM(W844:AD844)</f>
        <v>0</v>
      </c>
      <c r="AP844">
        <f>IF(COUNTA(Q844:AD844)=0,0,IF(OR(AND(Q844=0,AN844&gt;0),AND(Q844="ns",AO844&gt;0),AND(Q844="ns",AN844=0,AO844=0)),1,IF(OR(AND(Q844&gt;0,AN844=2),AND(Q844="ns",AN844=2),AND(Q844="ns",AO844=0,AN844&gt;0),Q844=AO844),0,1)))</f>
        <v>0</v>
      </c>
    </row>
    <row r="845" spans="1:42" ht="1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G845">
        <f>SUM(AG844:AG844)</f>
        <v>0</v>
      </c>
      <c r="AH845" s="198">
        <f>SUM(AH844:AH844)</f>
        <v>0</v>
      </c>
      <c r="AK845">
        <f>SUM(AK844:AK844)</f>
        <v>0</v>
      </c>
      <c r="AM845">
        <f>SUM(AM844:AM844)</f>
        <v>0</v>
      </c>
      <c r="AN845">
        <f>SUM(AN844:AN844)</f>
        <v>0</v>
      </c>
      <c r="AP845">
        <f>SUM(AP844:AP844)</f>
        <v>0</v>
      </c>
    </row>
    <row r="846" spans="1:42" ht="24" customHeight="1">
      <c r="A846" s="1"/>
      <c r="B846" s="1"/>
      <c r="C846" s="333" t="s">
        <v>310</v>
      </c>
      <c r="D846" s="231"/>
      <c r="E846" s="231"/>
      <c r="F846" s="231"/>
      <c r="G846" s="231"/>
      <c r="H846" s="231"/>
      <c r="I846" s="231"/>
      <c r="J846" s="231"/>
      <c r="K846" s="231"/>
      <c r="L846" s="231"/>
      <c r="M846" s="231"/>
      <c r="N846" s="231"/>
      <c r="O846" s="231"/>
      <c r="P846" s="231"/>
      <c r="Q846" s="231"/>
      <c r="R846" s="231"/>
      <c r="S846" s="231"/>
      <c r="T846" s="231"/>
      <c r="U846" s="231"/>
      <c r="V846" s="231"/>
      <c r="W846" s="231"/>
      <c r="X846" s="231"/>
      <c r="Y846" s="231"/>
      <c r="Z846" s="231"/>
      <c r="AA846" s="231"/>
      <c r="AB846" s="231"/>
      <c r="AC846" s="231"/>
      <c r="AD846" s="231"/>
      <c r="AE846" s="1"/>
      <c r="AK846" t="s">
        <v>494</v>
      </c>
      <c r="AL846">
        <f>SUM(AM845,AP845)</f>
        <v>0</v>
      </c>
      <c r="AM846" t="s">
        <v>495</v>
      </c>
      <c r="AN846">
        <f>SUM(AK845,AN845)</f>
        <v>0</v>
      </c>
    </row>
    <row r="847" spans="1:42" ht="60" customHeight="1">
      <c r="A847" s="1"/>
      <c r="B847" s="1"/>
      <c r="C847" s="323"/>
      <c r="D847" s="249"/>
      <c r="E847" s="249"/>
      <c r="F847" s="249"/>
      <c r="G847" s="249"/>
      <c r="H847" s="249"/>
      <c r="I847" s="249"/>
      <c r="J847" s="249"/>
      <c r="K847" s="249"/>
      <c r="L847" s="249"/>
      <c r="M847" s="249"/>
      <c r="N847" s="249"/>
      <c r="O847" s="249"/>
      <c r="P847" s="249"/>
      <c r="Q847" s="249"/>
      <c r="R847" s="249"/>
      <c r="S847" s="249"/>
      <c r="T847" s="249"/>
      <c r="U847" s="249"/>
      <c r="V847" s="249"/>
      <c r="W847" s="249"/>
      <c r="X847" s="249"/>
      <c r="Y847" s="249"/>
      <c r="Z847" s="249"/>
      <c r="AA847" s="249"/>
      <c r="AB847" s="249"/>
      <c r="AC847" s="249"/>
      <c r="AD847" s="250"/>
      <c r="AE847" s="1"/>
      <c r="AK847" t="s">
        <v>497</v>
      </c>
      <c r="AL847" s="198">
        <f>IF(AN846&gt;0,IF(SUM(C845)&gt;=SUM(Q845),0,1),IF(SUM(C845)&lt;&gt;SUM(Q845),1,0))</f>
        <v>0</v>
      </c>
      <c r="AM847" t="s">
        <v>498</v>
      </c>
      <c r="AN847" s="198">
        <f>IF(AN846&gt;0,IF(SUM(D845)&gt;=SUM(W845),0,1),IF(SUM(I845)&lt;&gt;SUM(W845),1,0))</f>
        <v>0</v>
      </c>
      <c r="AO847" t="s">
        <v>499</v>
      </c>
      <c r="AP847" s="198">
        <f>IF(AN846&gt;0,IF(SUM(E845)&gt;=SUM(AA845),0,1),IF(SUM(M845)&lt;&gt;SUM(AA845),1,0))</f>
        <v>0</v>
      </c>
    </row>
    <row r="848" spans="1:42" ht="15" customHeight="1">
      <c r="A848" s="1"/>
      <c r="B848" s="199" t="str">
        <f>IF(AG845&gt;0,"Favor de ingresar toda la información requerida en la pregunta.","")</f>
        <v/>
      </c>
      <c r="C848" s="199"/>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row>
    <row r="849" spans="1:42" ht="15" customHeight="1">
      <c r="A849" s="1"/>
      <c r="B849" s="199" t="str">
        <f>IF(AND(AH845&lt;&gt;0,C847=""),"Alerta: Debido a que cuenta con registros NS, debe proporcionar una justificación en el area de comentarios al final de la pregunta.","")</f>
        <v/>
      </c>
      <c r="C849" s="199"/>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row>
    <row r="850" spans="1:42" ht="15" customHeight="1">
      <c r="A850" s="1"/>
      <c r="B850" s="199" t="str">
        <f>IF(AL846&gt;=1,"Favor de revisar la sumatoria y consistencia de totales y/o subtotales por filas (numéricos y NS).","")</f>
        <v/>
      </c>
      <c r="C850" s="199"/>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row>
    <row r="851" spans="1:42" ht="15" customHeight="1">
      <c r="A851" s="1"/>
      <c r="B851" s="199"/>
      <c r="C851" s="199"/>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row>
    <row r="852" spans="1:42" ht="15" customHeight="1">
      <c r="A852" s="1"/>
      <c r="B852" s="199"/>
      <c r="C852" s="199"/>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row>
    <row r="853" spans="1:42" ht="15" customHeight="1" thickBot="1">
      <c r="A853" s="1"/>
      <c r="B853" s="199"/>
      <c r="C853" s="199"/>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row>
    <row r="854" spans="1:42" ht="15" customHeight="1" thickBot="1">
      <c r="A854" s="102" t="s">
        <v>264</v>
      </c>
      <c r="B854" s="327" t="s">
        <v>764</v>
      </c>
      <c r="C854" s="328"/>
      <c r="D854" s="328"/>
      <c r="E854" s="328"/>
      <c r="F854" s="328"/>
      <c r="G854" s="328"/>
      <c r="H854" s="328"/>
      <c r="I854" s="328"/>
      <c r="J854" s="328"/>
      <c r="K854" s="328"/>
      <c r="L854" s="328"/>
      <c r="M854" s="328"/>
      <c r="N854" s="328"/>
      <c r="O854" s="328"/>
      <c r="P854" s="328"/>
      <c r="Q854" s="328"/>
      <c r="R854" s="328"/>
      <c r="S854" s="328"/>
      <c r="T854" s="328"/>
      <c r="U854" s="328"/>
      <c r="V854" s="328"/>
      <c r="W854" s="328"/>
      <c r="X854" s="328"/>
      <c r="Y854" s="328"/>
      <c r="Z854" s="328"/>
      <c r="AA854" s="328"/>
      <c r="AB854" s="328"/>
      <c r="AC854" s="328"/>
      <c r="AD854" s="329"/>
      <c r="AE854" s="1"/>
    </row>
    <row r="855" spans="1:42" ht="15" customHeight="1">
      <c r="A855" s="93"/>
      <c r="B855" s="330" t="s">
        <v>432</v>
      </c>
      <c r="C855" s="331"/>
      <c r="D855" s="331"/>
      <c r="E855" s="331"/>
      <c r="F855" s="331"/>
      <c r="G855" s="331"/>
      <c r="H855" s="331"/>
      <c r="I855" s="331"/>
      <c r="J855" s="331"/>
      <c r="K855" s="331"/>
      <c r="L855" s="331"/>
      <c r="M855" s="331"/>
      <c r="N855" s="331"/>
      <c r="O855" s="331"/>
      <c r="P855" s="331"/>
      <c r="Q855" s="331"/>
      <c r="R855" s="331"/>
      <c r="S855" s="331"/>
      <c r="T855" s="331"/>
      <c r="U855" s="331"/>
      <c r="V855" s="331"/>
      <c r="W855" s="331"/>
      <c r="X855" s="331"/>
      <c r="Y855" s="331"/>
      <c r="Z855" s="331"/>
      <c r="AA855" s="331"/>
      <c r="AB855" s="331"/>
      <c r="AC855" s="331"/>
      <c r="AD855" s="332"/>
      <c r="AE855" s="1"/>
    </row>
    <row r="856" spans="1:42" ht="36" customHeight="1">
      <c r="A856" s="93"/>
      <c r="B856" s="164"/>
      <c r="C856" s="273" t="s">
        <v>765</v>
      </c>
      <c r="D856" s="231"/>
      <c r="E856" s="231"/>
      <c r="F856" s="231"/>
      <c r="G856" s="231"/>
      <c r="H856" s="231"/>
      <c r="I856" s="231"/>
      <c r="J856" s="231"/>
      <c r="K856" s="231"/>
      <c r="L856" s="231"/>
      <c r="M856" s="231"/>
      <c r="N856" s="231"/>
      <c r="O856" s="231"/>
      <c r="P856" s="231"/>
      <c r="Q856" s="231"/>
      <c r="R856" s="231"/>
      <c r="S856" s="231"/>
      <c r="T856" s="231"/>
      <c r="U856" s="231"/>
      <c r="V856" s="231"/>
      <c r="W856" s="231"/>
      <c r="X856" s="231"/>
      <c r="Y856" s="231"/>
      <c r="Z856" s="231"/>
      <c r="AA856" s="231"/>
      <c r="AB856" s="231"/>
      <c r="AC856" s="231"/>
      <c r="AD856" s="265"/>
      <c r="AE856" s="4"/>
    </row>
    <row r="857" spans="1:42" ht="36" customHeight="1">
      <c r="A857" s="93"/>
      <c r="B857" s="100"/>
      <c r="C857" s="287" t="s">
        <v>766</v>
      </c>
      <c r="D857" s="252"/>
      <c r="E857" s="252"/>
      <c r="F857" s="252"/>
      <c r="G857" s="252"/>
      <c r="H857" s="252"/>
      <c r="I857" s="252"/>
      <c r="J857" s="252"/>
      <c r="K857" s="252"/>
      <c r="L857" s="252"/>
      <c r="M857" s="252"/>
      <c r="N857" s="252"/>
      <c r="O857" s="252"/>
      <c r="P857" s="252"/>
      <c r="Q857" s="252"/>
      <c r="R857" s="252"/>
      <c r="S857" s="252"/>
      <c r="T857" s="252"/>
      <c r="U857" s="252"/>
      <c r="V857" s="252"/>
      <c r="W857" s="252"/>
      <c r="X857" s="252"/>
      <c r="Y857" s="252"/>
      <c r="Z857" s="252"/>
      <c r="AA857" s="252"/>
      <c r="AB857" s="252"/>
      <c r="AC857" s="252"/>
      <c r="AD857" s="267"/>
      <c r="AE857" s="4"/>
    </row>
    <row r="858" spans="1:42" ht="1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row>
    <row r="859" spans="1:42" ht="36" customHeight="1">
      <c r="A859" s="105" t="s">
        <v>767</v>
      </c>
      <c r="B859" s="326" t="s">
        <v>768</v>
      </c>
      <c r="C859" s="231"/>
      <c r="D859" s="231"/>
      <c r="E859" s="231"/>
      <c r="F859" s="231"/>
      <c r="G859" s="231"/>
      <c r="H859" s="231"/>
      <c r="I859" s="231"/>
      <c r="J859" s="231"/>
      <c r="K859" s="231"/>
      <c r="L859" s="231"/>
      <c r="M859" s="231"/>
      <c r="N859" s="231"/>
      <c r="O859" s="231"/>
      <c r="P859" s="231"/>
      <c r="Q859" s="231"/>
      <c r="R859" s="231"/>
      <c r="S859" s="231"/>
      <c r="T859" s="231"/>
      <c r="U859" s="231"/>
      <c r="V859" s="231"/>
      <c r="W859" s="231"/>
      <c r="X859" s="231"/>
      <c r="Y859" s="231"/>
      <c r="Z859" s="231"/>
      <c r="AA859" s="231"/>
      <c r="AB859" s="231"/>
      <c r="AC859" s="231"/>
      <c r="AD859" s="231"/>
      <c r="AE859" s="4"/>
    </row>
    <row r="860" spans="1:42" ht="15" customHeight="1">
      <c r="A860" s="1"/>
      <c r="B860" s="163"/>
      <c r="C860" s="163"/>
      <c r="D860" s="163"/>
      <c r="E860" s="163"/>
      <c r="F860" s="163"/>
      <c r="G860" s="163"/>
      <c r="H860" s="163"/>
      <c r="I860" s="163"/>
      <c r="J860" s="163"/>
      <c r="K860" s="163"/>
      <c r="L860" s="163"/>
      <c r="M860" s="163"/>
      <c r="N860" s="163"/>
      <c r="O860" s="163"/>
      <c r="P860" s="163"/>
      <c r="Q860" s="163"/>
      <c r="R860" s="163"/>
      <c r="S860" s="163"/>
      <c r="T860" s="163"/>
      <c r="U860" s="163"/>
      <c r="V860" s="163"/>
      <c r="W860" s="163"/>
      <c r="X860" s="163"/>
      <c r="Y860" s="163"/>
      <c r="Z860" s="163"/>
      <c r="AA860" s="163"/>
      <c r="AB860" s="163"/>
      <c r="AC860" s="163"/>
      <c r="AD860" s="163"/>
      <c r="AE860" s="1"/>
    </row>
    <row r="861" spans="1:42" ht="15" customHeight="1">
      <c r="A861" s="107"/>
      <c r="B861" s="9"/>
      <c r="C861" s="324" t="s">
        <v>769</v>
      </c>
      <c r="D861" s="263"/>
      <c r="E861" s="324" t="s">
        <v>770</v>
      </c>
      <c r="F861" s="263"/>
      <c r="G861" s="324" t="s">
        <v>771</v>
      </c>
      <c r="H861" s="263"/>
      <c r="I861" s="316" t="s">
        <v>772</v>
      </c>
      <c r="J861" s="249"/>
      <c r="K861" s="249"/>
      <c r="L861" s="249"/>
      <c r="M861" s="249"/>
      <c r="N861" s="249"/>
      <c r="O861" s="249"/>
      <c r="P861" s="249"/>
      <c r="Q861" s="250"/>
      <c r="R861" s="316" t="s">
        <v>773</v>
      </c>
      <c r="S861" s="249"/>
      <c r="T861" s="249"/>
      <c r="U861" s="249"/>
      <c r="V861" s="249"/>
      <c r="W861" s="249"/>
      <c r="X861" s="249"/>
      <c r="Y861" s="249"/>
      <c r="Z861" s="250"/>
      <c r="AA861" s="316" t="s">
        <v>774</v>
      </c>
      <c r="AB861" s="262"/>
      <c r="AC861" s="262"/>
      <c r="AD861" s="263"/>
      <c r="AE861" s="4"/>
      <c r="AG861">
        <f>COUNTBLANK(C863:AD863)</f>
        <v>28</v>
      </c>
    </row>
    <row r="862" spans="1:42" ht="60" customHeight="1">
      <c r="A862" s="107"/>
      <c r="B862" s="9"/>
      <c r="C862" s="266"/>
      <c r="D862" s="267"/>
      <c r="E862" s="266"/>
      <c r="F862" s="267"/>
      <c r="G862" s="266"/>
      <c r="H862" s="267"/>
      <c r="I862" s="316" t="s">
        <v>444</v>
      </c>
      <c r="J862" s="249"/>
      <c r="K862" s="250"/>
      <c r="L862" s="325" t="s">
        <v>775</v>
      </c>
      <c r="M862" s="249"/>
      <c r="N862" s="250"/>
      <c r="O862" s="325" t="s">
        <v>776</v>
      </c>
      <c r="P862" s="249"/>
      <c r="Q862" s="250"/>
      <c r="R862" s="316" t="s">
        <v>444</v>
      </c>
      <c r="S862" s="249"/>
      <c r="T862" s="250"/>
      <c r="U862" s="325" t="s">
        <v>777</v>
      </c>
      <c r="V862" s="249"/>
      <c r="W862" s="250"/>
      <c r="X862" s="325" t="s">
        <v>778</v>
      </c>
      <c r="Y862" s="249"/>
      <c r="Z862" s="250"/>
      <c r="AA862" s="266"/>
      <c r="AB862" s="252"/>
      <c r="AC862" s="252"/>
      <c r="AD862" s="267"/>
      <c r="AE862" s="4"/>
      <c r="AG862" t="s">
        <v>282</v>
      </c>
      <c r="AH862" t="s">
        <v>283</v>
      </c>
      <c r="AK862" t="s">
        <v>465</v>
      </c>
      <c r="AL862" t="s">
        <v>466</v>
      </c>
      <c r="AM862" t="s">
        <v>467</v>
      </c>
      <c r="AN862" t="s">
        <v>468</v>
      </c>
      <c r="AO862" t="s">
        <v>469</v>
      </c>
      <c r="AP862" t="s">
        <v>470</v>
      </c>
    </row>
    <row r="863" spans="1:42" ht="15" customHeight="1">
      <c r="A863" s="107"/>
      <c r="B863" s="9"/>
      <c r="C863" s="317"/>
      <c r="D863" s="250"/>
      <c r="E863" s="317"/>
      <c r="F863" s="250"/>
      <c r="G863" s="317"/>
      <c r="H863" s="250"/>
      <c r="I863" s="317"/>
      <c r="J863" s="249"/>
      <c r="K863" s="250"/>
      <c r="L863" s="317"/>
      <c r="M863" s="249"/>
      <c r="N863" s="250"/>
      <c r="O863" s="317"/>
      <c r="P863" s="249"/>
      <c r="Q863" s="250"/>
      <c r="R863" s="317"/>
      <c r="S863" s="249"/>
      <c r="T863" s="250"/>
      <c r="U863" s="317"/>
      <c r="V863" s="249"/>
      <c r="W863" s="250"/>
      <c r="X863" s="317"/>
      <c r="Y863" s="249"/>
      <c r="Z863" s="250"/>
      <c r="AA863" s="317"/>
      <c r="AB863" s="249"/>
      <c r="AC863" s="249"/>
      <c r="AD863" s="250"/>
      <c r="AE863" s="4"/>
      <c r="AG863">
        <f>IF(OR(COUNTBLANK(C863:AD863)=28,COUNTBLANK(C863:AD863)=18),0,1)</f>
        <v>0</v>
      </c>
      <c r="AH863">
        <f>IF(COUNTIF(C863:AD863,"NS"),1,0)</f>
        <v>0</v>
      </c>
      <c r="AK863">
        <f>COUNTIF(L863:Q863,"NS")</f>
        <v>0</v>
      </c>
      <c r="AL863">
        <f>SUM(L863:Q863)</f>
        <v>0</v>
      </c>
      <c r="AM863">
        <f>IF(COUNTA(I863:Q863)=0,0,IF(OR(AND(I863=0,AK863&gt;0),AND(I863="ns",AL863&gt;0),AND(I863="ns",AK863=0,AL863=0)),1,IF(OR(AND(I863&gt;0,AK863=2),AND(I863="ns",AK863=2),AND(I863="ns",AL863=0,AK863&gt;0),I863=AL863),0,1)))</f>
        <v>0</v>
      </c>
      <c r="AN863">
        <f>COUNTIF(U863:Z863,"NS")</f>
        <v>0</v>
      </c>
      <c r="AO863">
        <f>SUM(U863:Z863)</f>
        <v>0</v>
      </c>
      <c r="AP863">
        <f>IF(COUNTA(R863:Z863)=0,0,IF(OR(AND(R863=0,AN863&gt;0),AND(R863="ns",AO863&gt;0),AND(R863="ns",AN863=0,AO863=0)),1,IF(OR(AND(R863&gt;0,AN863=2),AND(R863="ns",AN863=2),AND(R863="ns",AO863=0,AN863&gt;0),R863=AO863),0,1)))</f>
        <v>0</v>
      </c>
    </row>
    <row r="864" spans="1:42" ht="1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G864">
        <f>SUM(AG863:AG863)</f>
        <v>0</v>
      </c>
      <c r="AH864" s="198">
        <f>SUM(AH863:AH863)</f>
        <v>0</v>
      </c>
      <c r="AK864">
        <f>SUM(AK863:AK863)</f>
        <v>0</v>
      </c>
      <c r="AM864">
        <f>SUM(AM863:AM863)</f>
        <v>0</v>
      </c>
      <c r="AN864">
        <f>SUM(AN863:AN863)</f>
        <v>0</v>
      </c>
      <c r="AP864">
        <f>SUM(AP863:AP863)</f>
        <v>0</v>
      </c>
    </row>
    <row r="865" spans="1:42" ht="24" customHeight="1">
      <c r="A865" s="93"/>
      <c r="B865" s="4"/>
      <c r="C865" s="333" t="s">
        <v>310</v>
      </c>
      <c r="D865" s="231"/>
      <c r="E865" s="231"/>
      <c r="F865" s="231"/>
      <c r="G865" s="231"/>
      <c r="H865" s="231"/>
      <c r="I865" s="231"/>
      <c r="J865" s="231"/>
      <c r="K865" s="231"/>
      <c r="L865" s="231"/>
      <c r="M865" s="231"/>
      <c r="N865" s="231"/>
      <c r="O865" s="231"/>
      <c r="P865" s="231"/>
      <c r="Q865" s="231"/>
      <c r="R865" s="231"/>
      <c r="S865" s="231"/>
      <c r="T865" s="231"/>
      <c r="U865" s="231"/>
      <c r="V865" s="231"/>
      <c r="W865" s="231"/>
      <c r="X865" s="231"/>
      <c r="Y865" s="231"/>
      <c r="Z865" s="231"/>
      <c r="AA865" s="231"/>
      <c r="AB865" s="231"/>
      <c r="AC865" s="231"/>
      <c r="AD865" s="231"/>
      <c r="AE865" s="4"/>
      <c r="AK865" t="s">
        <v>494</v>
      </c>
      <c r="AL865">
        <f>SUM(AM864,AP864)</f>
        <v>0</v>
      </c>
      <c r="AM865" t="s">
        <v>495</v>
      </c>
      <c r="AN865">
        <f>SUM(AK864,AN864)</f>
        <v>0</v>
      </c>
    </row>
    <row r="866" spans="1:42" ht="60" customHeight="1">
      <c r="A866" s="93"/>
      <c r="B866" s="4"/>
      <c r="C866" s="323"/>
      <c r="D866" s="249"/>
      <c r="E866" s="249"/>
      <c r="F866" s="249"/>
      <c r="G866" s="249"/>
      <c r="H866" s="249"/>
      <c r="I866" s="249"/>
      <c r="J866" s="249"/>
      <c r="K866" s="249"/>
      <c r="L866" s="249"/>
      <c r="M866" s="249"/>
      <c r="N866" s="249"/>
      <c r="O866" s="249"/>
      <c r="P866" s="249"/>
      <c r="Q866" s="249"/>
      <c r="R866" s="249"/>
      <c r="S866" s="249"/>
      <c r="T866" s="249"/>
      <c r="U866" s="249"/>
      <c r="V866" s="249"/>
      <c r="W866" s="249"/>
      <c r="X866" s="249"/>
      <c r="Y866" s="249"/>
      <c r="Z866" s="249"/>
      <c r="AA866" s="249"/>
      <c r="AB866" s="249"/>
      <c r="AC866" s="249"/>
      <c r="AD866" s="250"/>
      <c r="AE866" s="4"/>
      <c r="AK866" t="s">
        <v>497</v>
      </c>
      <c r="AL866" s="198">
        <f>IF(AN865&gt;0,IF(SUM(I864)&gt;=SUM(R864),0,1),IF(SUM(I864)&lt;&gt;SUM(R864),1,0))</f>
        <v>0</v>
      </c>
      <c r="AM866" t="s">
        <v>498</v>
      </c>
      <c r="AN866" s="198">
        <f>IF(AN865&gt;0,IF(SUM(J864)&gt;=SUM(U864),0,1),IF(SUM(L864)&lt;&gt;SUM(U864),1,0))</f>
        <v>0</v>
      </c>
      <c r="AO866" t="s">
        <v>499</v>
      </c>
      <c r="AP866" s="198">
        <f>IF(AN865&gt;0,IF(SUM(K864)&gt;=SUM(X864),0,1),IF(SUM(O864)&lt;&gt;SUM(X864),1,0))</f>
        <v>0</v>
      </c>
    </row>
    <row r="867" spans="1:42" ht="15" customHeight="1">
      <c r="A867" s="1"/>
      <c r="B867" s="199" t="str">
        <f>IF(AG864&gt;0,"Favor de ingresar toda la información requerida en la pregunta.","")</f>
        <v/>
      </c>
      <c r="C867" s="199"/>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row>
    <row r="868" spans="1:42" ht="15" customHeight="1">
      <c r="A868" s="1"/>
      <c r="B868" s="199" t="str">
        <f>IF(AND(AH864&lt;&gt;0,C866=""),"Alerta: Debido a que cuenta con registros NS, debe proporcionar una justificación en el area de comentarios al final de la pregunta.","")</f>
        <v/>
      </c>
      <c r="C868" s="199"/>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row>
    <row r="869" spans="1:42" ht="15" customHeight="1">
      <c r="A869" s="1"/>
      <c r="B869" s="199" t="str">
        <f>IF(AL865&gt;=1,"Favor de revisar la sumatoria y consistencia de totales y/o subtotales por filas (numéricos y NS).","")</f>
        <v/>
      </c>
      <c r="C869" s="199"/>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row>
    <row r="870" spans="1:42" ht="15" customHeight="1">
      <c r="A870" s="1"/>
      <c r="B870" s="199"/>
      <c r="C870" s="199"/>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row>
    <row r="871" spans="1:42" ht="15" customHeight="1">
      <c r="A871" s="1"/>
      <c r="B871" s="199"/>
      <c r="C871" s="199"/>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row>
    <row r="872" spans="1:42" ht="15" customHeight="1">
      <c r="A872" s="1"/>
      <c r="B872" s="199"/>
      <c r="C872" s="199"/>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row>
    <row r="873" spans="1:42" ht="36" customHeight="1">
      <c r="A873" s="105" t="s">
        <v>779</v>
      </c>
      <c r="B873" s="338" t="s">
        <v>780</v>
      </c>
      <c r="C873" s="231"/>
      <c r="D873" s="231"/>
      <c r="E873" s="231"/>
      <c r="F873" s="231"/>
      <c r="G873" s="231"/>
      <c r="H873" s="231"/>
      <c r="I873" s="231"/>
      <c r="J873" s="231"/>
      <c r="K873" s="231"/>
      <c r="L873" s="231"/>
      <c r="M873" s="231"/>
      <c r="N873" s="231"/>
      <c r="O873" s="231"/>
      <c r="P873" s="231"/>
      <c r="Q873" s="231"/>
      <c r="R873" s="231"/>
      <c r="S873" s="231"/>
      <c r="T873" s="231"/>
      <c r="U873" s="231"/>
      <c r="V873" s="231"/>
      <c r="W873" s="231"/>
      <c r="X873" s="231"/>
      <c r="Y873" s="231"/>
      <c r="Z873" s="231"/>
      <c r="AA873" s="231"/>
      <c r="AB873" s="231"/>
      <c r="AC873" s="231"/>
      <c r="AD873" s="231"/>
      <c r="AE873" s="4"/>
    </row>
    <row r="874" spans="1:42" ht="24" customHeight="1">
      <c r="A874" s="48"/>
      <c r="B874" s="106"/>
      <c r="C874" s="319" t="s">
        <v>781</v>
      </c>
      <c r="D874" s="231"/>
      <c r="E874" s="231"/>
      <c r="F874" s="231"/>
      <c r="G874" s="231"/>
      <c r="H874" s="231"/>
      <c r="I874" s="231"/>
      <c r="J874" s="231"/>
      <c r="K874" s="231"/>
      <c r="L874" s="231"/>
      <c r="M874" s="231"/>
      <c r="N874" s="231"/>
      <c r="O874" s="231"/>
      <c r="P874" s="231"/>
      <c r="Q874" s="231"/>
      <c r="R874" s="231"/>
      <c r="S874" s="231"/>
      <c r="T874" s="231"/>
      <c r="U874" s="231"/>
      <c r="V874" s="231"/>
      <c r="W874" s="231"/>
      <c r="X874" s="231"/>
      <c r="Y874" s="231"/>
      <c r="Z874" s="231"/>
      <c r="AA874" s="231"/>
      <c r="AB874" s="231"/>
      <c r="AC874" s="231"/>
      <c r="AD874" s="231"/>
      <c r="AE874" s="73"/>
    </row>
    <row r="875" spans="1:42" ht="24" customHeight="1">
      <c r="A875" s="48"/>
      <c r="B875" s="73"/>
      <c r="C875" s="333" t="s">
        <v>782</v>
      </c>
      <c r="D875" s="231"/>
      <c r="E875" s="231"/>
      <c r="F875" s="231"/>
      <c r="G875" s="231"/>
      <c r="H875" s="231"/>
      <c r="I875" s="231"/>
      <c r="J875" s="231"/>
      <c r="K875" s="231"/>
      <c r="L875" s="231"/>
      <c r="M875" s="231"/>
      <c r="N875" s="231"/>
      <c r="O875" s="231"/>
      <c r="P875" s="231"/>
      <c r="Q875" s="231"/>
      <c r="R875" s="231"/>
      <c r="S875" s="231"/>
      <c r="T875" s="231"/>
      <c r="U875" s="231"/>
      <c r="V875" s="231"/>
      <c r="W875" s="231"/>
      <c r="X875" s="231"/>
      <c r="Y875" s="231"/>
      <c r="Z875" s="231"/>
      <c r="AA875" s="231"/>
      <c r="AB875" s="231"/>
      <c r="AC875" s="231"/>
      <c r="AD875" s="231"/>
      <c r="AE875" s="48"/>
    </row>
    <row r="876" spans="1:42" ht="24" customHeight="1">
      <c r="A876" s="48"/>
      <c r="B876" s="73"/>
      <c r="C876" s="333" t="s">
        <v>783</v>
      </c>
      <c r="D876" s="231"/>
      <c r="E876" s="231"/>
      <c r="F876" s="231"/>
      <c r="G876" s="231"/>
      <c r="H876" s="231"/>
      <c r="I876" s="231"/>
      <c r="J876" s="231"/>
      <c r="K876" s="231"/>
      <c r="L876" s="231"/>
      <c r="M876" s="231"/>
      <c r="N876" s="231"/>
      <c r="O876" s="231"/>
      <c r="P876" s="231"/>
      <c r="Q876" s="231"/>
      <c r="R876" s="231"/>
      <c r="S876" s="231"/>
      <c r="T876" s="231"/>
      <c r="U876" s="231"/>
      <c r="V876" s="231"/>
      <c r="W876" s="231"/>
      <c r="X876" s="231"/>
      <c r="Y876" s="231"/>
      <c r="Z876" s="231"/>
      <c r="AA876" s="231"/>
      <c r="AB876" s="231"/>
      <c r="AC876" s="231"/>
      <c r="AD876" s="231"/>
      <c r="AE876" s="48"/>
    </row>
    <row r="877" spans="1:42" ht="24" customHeight="1">
      <c r="A877" s="48"/>
      <c r="B877" s="73"/>
      <c r="C877" s="333" t="s">
        <v>784</v>
      </c>
      <c r="D877" s="231"/>
      <c r="E877" s="231"/>
      <c r="F877" s="231"/>
      <c r="G877" s="231"/>
      <c r="H877" s="231"/>
      <c r="I877" s="231"/>
      <c r="J877" s="231"/>
      <c r="K877" s="231"/>
      <c r="L877" s="231"/>
      <c r="M877" s="231"/>
      <c r="N877" s="231"/>
      <c r="O877" s="231"/>
      <c r="P877" s="231"/>
      <c r="Q877" s="231"/>
      <c r="R877" s="231"/>
      <c r="S877" s="231"/>
      <c r="T877" s="231"/>
      <c r="U877" s="231"/>
      <c r="V877" s="231"/>
      <c r="W877" s="231"/>
      <c r="X877" s="231"/>
      <c r="Y877" s="231"/>
      <c r="Z877" s="231"/>
      <c r="AA877" s="231"/>
      <c r="AB877" s="231"/>
      <c r="AC877" s="231"/>
      <c r="AD877" s="231"/>
      <c r="AE877" s="48"/>
    </row>
    <row r="878" spans="1:42" ht="15" customHeight="1">
      <c r="A878" s="1"/>
      <c r="B878" s="1"/>
      <c r="AE878" s="1"/>
    </row>
    <row r="879" spans="1:42" ht="48" customHeight="1">
      <c r="A879" s="93"/>
      <c r="B879" s="4"/>
      <c r="C879" s="316" t="s">
        <v>279</v>
      </c>
      <c r="D879" s="249"/>
      <c r="E879" s="249"/>
      <c r="F879" s="249"/>
      <c r="G879" s="249"/>
      <c r="H879" s="249"/>
      <c r="I879" s="249"/>
      <c r="J879" s="249"/>
      <c r="K879" s="249"/>
      <c r="L879" s="250"/>
      <c r="M879" s="248" t="s">
        <v>785</v>
      </c>
      <c r="N879" s="249"/>
      <c r="O879" s="249"/>
      <c r="P879" s="249"/>
      <c r="Q879" s="249"/>
      <c r="R879" s="250"/>
      <c r="S879" s="248" t="s">
        <v>786</v>
      </c>
      <c r="T879" s="249"/>
      <c r="U879" s="249"/>
      <c r="V879" s="249"/>
      <c r="W879" s="249"/>
      <c r="X879" s="250"/>
      <c r="Y879" s="248" t="s">
        <v>787</v>
      </c>
      <c r="Z879" s="249"/>
      <c r="AA879" s="249"/>
      <c r="AB879" s="249"/>
      <c r="AC879" s="249"/>
      <c r="AD879" s="250"/>
      <c r="AE879" s="4"/>
      <c r="AG879" t="s">
        <v>282</v>
      </c>
      <c r="AH879" t="s">
        <v>283</v>
      </c>
      <c r="AI879" t="s">
        <v>788</v>
      </c>
    </row>
    <row r="880" spans="1:42" ht="15" customHeight="1">
      <c r="A880" s="93"/>
      <c r="B880" s="4"/>
      <c r="C880" s="110" t="s">
        <v>209</v>
      </c>
      <c r="D880" s="318" t="str">
        <f>IF(CNGE_2023_M4_Secc1!D40="","",CNGE_2023_M4_Secc1!D40)</f>
        <v/>
      </c>
      <c r="E880" s="249"/>
      <c r="F880" s="249"/>
      <c r="G880" s="249"/>
      <c r="H880" s="249"/>
      <c r="I880" s="249"/>
      <c r="J880" s="249"/>
      <c r="K880" s="249"/>
      <c r="L880" s="250"/>
      <c r="M880" s="317"/>
      <c r="N880" s="249"/>
      <c r="O880" s="249"/>
      <c r="P880" s="249"/>
      <c r="Q880" s="249"/>
      <c r="R880" s="250"/>
      <c r="S880" s="317"/>
      <c r="T880" s="249"/>
      <c r="U880" s="249"/>
      <c r="V880" s="249"/>
      <c r="W880" s="249"/>
      <c r="X880" s="250"/>
      <c r="Y880" s="317"/>
      <c r="Z880" s="249"/>
      <c r="AA880" s="249"/>
      <c r="AB880" s="249"/>
      <c r="AC880" s="249"/>
      <c r="AD880" s="250"/>
      <c r="AE880" s="4"/>
      <c r="AG880">
        <f t="shared" ref="AG880:AG911" si="288">IF(AND(M880&lt;&gt;1,COUNTA(S880:AD880)&gt;0),1,IF(AND(M880=1,COUNTA(S880:AD880)&lt;2),1,0))</f>
        <v>0</v>
      </c>
      <c r="AH880">
        <f t="shared" ref="AH880:AH911" si="289">IF(COUNTIF(S880:AD880,"NS"),1,0)</f>
        <v>0</v>
      </c>
      <c r="AI880">
        <f t="shared" ref="AI880:AI911" si="290">IF(Y880&lt;=S880,0,1)</f>
        <v>0</v>
      </c>
    </row>
    <row r="881" spans="1:35" ht="15" customHeight="1">
      <c r="A881" s="93"/>
      <c r="B881" s="4"/>
      <c r="C881" s="110" t="s">
        <v>210</v>
      </c>
      <c r="D881" s="318" t="str">
        <f>IF(CNGE_2023_M4_Secc1!D41="","",CNGE_2023_M4_Secc1!D41)</f>
        <v/>
      </c>
      <c r="E881" s="249"/>
      <c r="F881" s="249"/>
      <c r="G881" s="249"/>
      <c r="H881" s="249"/>
      <c r="I881" s="249"/>
      <c r="J881" s="249"/>
      <c r="K881" s="249"/>
      <c r="L881" s="250"/>
      <c r="M881" s="317"/>
      <c r="N881" s="249"/>
      <c r="O881" s="249"/>
      <c r="P881" s="249"/>
      <c r="Q881" s="249"/>
      <c r="R881" s="250"/>
      <c r="S881" s="317"/>
      <c r="T881" s="249"/>
      <c r="U881" s="249"/>
      <c r="V881" s="249"/>
      <c r="W881" s="249"/>
      <c r="X881" s="250"/>
      <c r="Y881" s="317"/>
      <c r="Z881" s="249"/>
      <c r="AA881" s="249"/>
      <c r="AB881" s="249"/>
      <c r="AC881" s="249"/>
      <c r="AD881" s="250"/>
      <c r="AE881" s="4"/>
      <c r="AG881">
        <f t="shared" si="288"/>
        <v>0</v>
      </c>
      <c r="AH881">
        <f t="shared" si="289"/>
        <v>0</v>
      </c>
      <c r="AI881">
        <f t="shared" si="290"/>
        <v>0</v>
      </c>
    </row>
    <row r="882" spans="1:35" ht="15" customHeight="1">
      <c r="A882" s="93"/>
      <c r="B882" s="4"/>
      <c r="C882" s="110" t="s">
        <v>212</v>
      </c>
      <c r="D882" s="318" t="str">
        <f>IF(CNGE_2023_M4_Secc1!D42="","",CNGE_2023_M4_Secc1!D42)</f>
        <v/>
      </c>
      <c r="E882" s="249"/>
      <c r="F882" s="249"/>
      <c r="G882" s="249"/>
      <c r="H882" s="249"/>
      <c r="I882" s="249"/>
      <c r="J882" s="249"/>
      <c r="K882" s="249"/>
      <c r="L882" s="250"/>
      <c r="M882" s="317"/>
      <c r="N882" s="249"/>
      <c r="O882" s="249"/>
      <c r="P882" s="249"/>
      <c r="Q882" s="249"/>
      <c r="R882" s="250"/>
      <c r="S882" s="317"/>
      <c r="T882" s="249"/>
      <c r="U882" s="249"/>
      <c r="V882" s="249"/>
      <c r="W882" s="249"/>
      <c r="X882" s="250"/>
      <c r="Y882" s="317"/>
      <c r="Z882" s="249"/>
      <c r="AA882" s="249"/>
      <c r="AB882" s="249"/>
      <c r="AC882" s="249"/>
      <c r="AD882" s="250"/>
      <c r="AE882" s="4"/>
      <c r="AG882">
        <f t="shared" si="288"/>
        <v>0</v>
      </c>
      <c r="AH882">
        <f t="shared" si="289"/>
        <v>0</v>
      </c>
      <c r="AI882">
        <f t="shared" si="290"/>
        <v>0</v>
      </c>
    </row>
    <row r="883" spans="1:35" ht="15" customHeight="1">
      <c r="A883" s="93"/>
      <c r="B883" s="4"/>
      <c r="C883" s="110" t="s">
        <v>214</v>
      </c>
      <c r="D883" s="318" t="str">
        <f>IF(CNGE_2023_M4_Secc1!D43="","",CNGE_2023_M4_Secc1!D43)</f>
        <v/>
      </c>
      <c r="E883" s="249"/>
      <c r="F883" s="249"/>
      <c r="G883" s="249"/>
      <c r="H883" s="249"/>
      <c r="I883" s="249"/>
      <c r="J883" s="249"/>
      <c r="K883" s="249"/>
      <c r="L883" s="250"/>
      <c r="M883" s="317"/>
      <c r="N883" s="249"/>
      <c r="O883" s="249"/>
      <c r="P883" s="249"/>
      <c r="Q883" s="249"/>
      <c r="R883" s="250"/>
      <c r="S883" s="317"/>
      <c r="T883" s="249"/>
      <c r="U883" s="249"/>
      <c r="V883" s="249"/>
      <c r="W883" s="249"/>
      <c r="X883" s="250"/>
      <c r="Y883" s="317"/>
      <c r="Z883" s="249"/>
      <c r="AA883" s="249"/>
      <c r="AB883" s="249"/>
      <c r="AC883" s="249"/>
      <c r="AD883" s="250"/>
      <c r="AE883" s="4"/>
      <c r="AG883">
        <f t="shared" si="288"/>
        <v>0</v>
      </c>
      <c r="AH883">
        <f t="shared" si="289"/>
        <v>0</v>
      </c>
      <c r="AI883">
        <f t="shared" si="290"/>
        <v>0</v>
      </c>
    </row>
    <row r="884" spans="1:35" ht="15" customHeight="1">
      <c r="A884" s="93"/>
      <c r="B884" s="4"/>
      <c r="C884" s="110" t="s">
        <v>215</v>
      </c>
      <c r="D884" s="318" t="str">
        <f>IF(CNGE_2023_M4_Secc1!D44="","",CNGE_2023_M4_Secc1!D44)</f>
        <v/>
      </c>
      <c r="E884" s="249"/>
      <c r="F884" s="249"/>
      <c r="G884" s="249"/>
      <c r="H884" s="249"/>
      <c r="I884" s="249"/>
      <c r="J884" s="249"/>
      <c r="K884" s="249"/>
      <c r="L884" s="250"/>
      <c r="M884" s="317"/>
      <c r="N884" s="249"/>
      <c r="O884" s="249"/>
      <c r="P884" s="249"/>
      <c r="Q884" s="249"/>
      <c r="R884" s="250"/>
      <c r="S884" s="317"/>
      <c r="T884" s="249"/>
      <c r="U884" s="249"/>
      <c r="V884" s="249"/>
      <c r="W884" s="249"/>
      <c r="X884" s="250"/>
      <c r="Y884" s="317"/>
      <c r="Z884" s="249"/>
      <c r="AA884" s="249"/>
      <c r="AB884" s="249"/>
      <c r="AC884" s="249"/>
      <c r="AD884" s="250"/>
      <c r="AE884" s="4"/>
      <c r="AG884">
        <f t="shared" si="288"/>
        <v>0</v>
      </c>
      <c r="AH884">
        <f t="shared" si="289"/>
        <v>0</v>
      </c>
      <c r="AI884">
        <f t="shared" si="290"/>
        <v>0</v>
      </c>
    </row>
    <row r="885" spans="1:35" ht="15" customHeight="1">
      <c r="A885" s="93"/>
      <c r="B885" s="4"/>
      <c r="C885" s="110" t="s">
        <v>217</v>
      </c>
      <c r="D885" s="318" t="str">
        <f>IF(CNGE_2023_M4_Secc1!D45="","",CNGE_2023_M4_Secc1!D45)</f>
        <v/>
      </c>
      <c r="E885" s="249"/>
      <c r="F885" s="249"/>
      <c r="G885" s="249"/>
      <c r="H885" s="249"/>
      <c r="I885" s="249"/>
      <c r="J885" s="249"/>
      <c r="K885" s="249"/>
      <c r="L885" s="250"/>
      <c r="M885" s="317"/>
      <c r="N885" s="249"/>
      <c r="O885" s="249"/>
      <c r="P885" s="249"/>
      <c r="Q885" s="249"/>
      <c r="R885" s="250"/>
      <c r="S885" s="317"/>
      <c r="T885" s="249"/>
      <c r="U885" s="249"/>
      <c r="V885" s="249"/>
      <c r="W885" s="249"/>
      <c r="X885" s="250"/>
      <c r="Y885" s="317"/>
      <c r="Z885" s="249"/>
      <c r="AA885" s="249"/>
      <c r="AB885" s="249"/>
      <c r="AC885" s="249"/>
      <c r="AD885" s="250"/>
      <c r="AE885" s="4"/>
      <c r="AG885">
        <f t="shared" si="288"/>
        <v>0</v>
      </c>
      <c r="AH885">
        <f t="shared" si="289"/>
        <v>0</v>
      </c>
      <c r="AI885">
        <f t="shared" si="290"/>
        <v>0</v>
      </c>
    </row>
    <row r="886" spans="1:35" ht="15" customHeight="1">
      <c r="A886" s="93"/>
      <c r="B886" s="4"/>
      <c r="C886" s="110" t="s">
        <v>219</v>
      </c>
      <c r="D886" s="318" t="str">
        <f>IF(CNGE_2023_M4_Secc1!D46="","",CNGE_2023_M4_Secc1!D46)</f>
        <v/>
      </c>
      <c r="E886" s="249"/>
      <c r="F886" s="249"/>
      <c r="G886" s="249"/>
      <c r="H886" s="249"/>
      <c r="I886" s="249"/>
      <c r="J886" s="249"/>
      <c r="K886" s="249"/>
      <c r="L886" s="250"/>
      <c r="M886" s="317"/>
      <c r="N886" s="249"/>
      <c r="O886" s="249"/>
      <c r="P886" s="249"/>
      <c r="Q886" s="249"/>
      <c r="R886" s="250"/>
      <c r="S886" s="317"/>
      <c r="T886" s="249"/>
      <c r="U886" s="249"/>
      <c r="V886" s="249"/>
      <c r="W886" s="249"/>
      <c r="X886" s="250"/>
      <c r="Y886" s="317"/>
      <c r="Z886" s="249"/>
      <c r="AA886" s="249"/>
      <c r="AB886" s="249"/>
      <c r="AC886" s="249"/>
      <c r="AD886" s="250"/>
      <c r="AE886" s="4"/>
      <c r="AG886">
        <f t="shared" si="288"/>
        <v>0</v>
      </c>
      <c r="AH886">
        <f t="shared" si="289"/>
        <v>0</v>
      </c>
      <c r="AI886">
        <f t="shared" si="290"/>
        <v>0</v>
      </c>
    </row>
    <row r="887" spans="1:35" ht="15" customHeight="1">
      <c r="A887" s="93"/>
      <c r="B887" s="4"/>
      <c r="C887" s="110" t="s">
        <v>221</v>
      </c>
      <c r="D887" s="318" t="str">
        <f>IF(CNGE_2023_M4_Secc1!D47="","",CNGE_2023_M4_Secc1!D47)</f>
        <v/>
      </c>
      <c r="E887" s="249"/>
      <c r="F887" s="249"/>
      <c r="G887" s="249"/>
      <c r="H887" s="249"/>
      <c r="I887" s="249"/>
      <c r="J887" s="249"/>
      <c r="K887" s="249"/>
      <c r="L887" s="250"/>
      <c r="M887" s="317"/>
      <c r="N887" s="249"/>
      <c r="O887" s="249"/>
      <c r="P887" s="249"/>
      <c r="Q887" s="249"/>
      <c r="R887" s="250"/>
      <c r="S887" s="317"/>
      <c r="T887" s="249"/>
      <c r="U887" s="249"/>
      <c r="V887" s="249"/>
      <c r="W887" s="249"/>
      <c r="X887" s="250"/>
      <c r="Y887" s="317"/>
      <c r="Z887" s="249"/>
      <c r="AA887" s="249"/>
      <c r="AB887" s="249"/>
      <c r="AC887" s="249"/>
      <c r="AD887" s="250"/>
      <c r="AE887" s="4"/>
      <c r="AG887">
        <f t="shared" si="288"/>
        <v>0</v>
      </c>
      <c r="AH887">
        <f t="shared" si="289"/>
        <v>0</v>
      </c>
      <c r="AI887">
        <f t="shared" si="290"/>
        <v>0</v>
      </c>
    </row>
    <row r="888" spans="1:35" ht="15" customHeight="1">
      <c r="A888" s="93"/>
      <c r="B888" s="4"/>
      <c r="C888" s="110" t="s">
        <v>223</v>
      </c>
      <c r="D888" s="318" t="str">
        <f>IF(CNGE_2023_M4_Secc1!D48="","",CNGE_2023_M4_Secc1!D48)</f>
        <v/>
      </c>
      <c r="E888" s="249"/>
      <c r="F888" s="249"/>
      <c r="G888" s="249"/>
      <c r="H888" s="249"/>
      <c r="I888" s="249"/>
      <c r="J888" s="249"/>
      <c r="K888" s="249"/>
      <c r="L888" s="250"/>
      <c r="M888" s="317"/>
      <c r="N888" s="249"/>
      <c r="O888" s="249"/>
      <c r="P888" s="249"/>
      <c r="Q888" s="249"/>
      <c r="R888" s="250"/>
      <c r="S888" s="317"/>
      <c r="T888" s="249"/>
      <c r="U888" s="249"/>
      <c r="V888" s="249"/>
      <c r="W888" s="249"/>
      <c r="X888" s="250"/>
      <c r="Y888" s="317"/>
      <c r="Z888" s="249"/>
      <c r="AA888" s="249"/>
      <c r="AB888" s="249"/>
      <c r="AC888" s="249"/>
      <c r="AD888" s="250"/>
      <c r="AE888" s="4"/>
      <c r="AG888">
        <f t="shared" si="288"/>
        <v>0</v>
      </c>
      <c r="AH888">
        <f t="shared" si="289"/>
        <v>0</v>
      </c>
      <c r="AI888">
        <f t="shared" si="290"/>
        <v>0</v>
      </c>
    </row>
    <row r="889" spans="1:35" ht="15" customHeight="1">
      <c r="A889" s="93"/>
      <c r="B889" s="4"/>
      <c r="C889" s="110" t="s">
        <v>225</v>
      </c>
      <c r="D889" s="318" t="str">
        <f>IF(CNGE_2023_M4_Secc1!D49="","",CNGE_2023_M4_Secc1!D49)</f>
        <v/>
      </c>
      <c r="E889" s="249"/>
      <c r="F889" s="249"/>
      <c r="G889" s="249"/>
      <c r="H889" s="249"/>
      <c r="I889" s="249"/>
      <c r="J889" s="249"/>
      <c r="K889" s="249"/>
      <c r="L889" s="250"/>
      <c r="M889" s="317"/>
      <c r="N889" s="249"/>
      <c r="O889" s="249"/>
      <c r="P889" s="249"/>
      <c r="Q889" s="249"/>
      <c r="R889" s="250"/>
      <c r="S889" s="317"/>
      <c r="T889" s="249"/>
      <c r="U889" s="249"/>
      <c r="V889" s="249"/>
      <c r="W889" s="249"/>
      <c r="X889" s="250"/>
      <c r="Y889" s="317"/>
      <c r="Z889" s="249"/>
      <c r="AA889" s="249"/>
      <c r="AB889" s="249"/>
      <c r="AC889" s="249"/>
      <c r="AD889" s="250"/>
      <c r="AE889" s="4"/>
      <c r="AG889">
        <f t="shared" si="288"/>
        <v>0</v>
      </c>
      <c r="AH889">
        <f t="shared" si="289"/>
        <v>0</v>
      </c>
      <c r="AI889">
        <f t="shared" si="290"/>
        <v>0</v>
      </c>
    </row>
    <row r="890" spans="1:35" ht="15" customHeight="1">
      <c r="A890" s="93"/>
      <c r="B890" s="4"/>
      <c r="C890" s="110" t="s">
        <v>227</v>
      </c>
      <c r="D890" s="318" t="str">
        <f>IF(CNGE_2023_M4_Secc1!D50="","",CNGE_2023_M4_Secc1!D50)</f>
        <v/>
      </c>
      <c r="E890" s="249"/>
      <c r="F890" s="249"/>
      <c r="G890" s="249"/>
      <c r="H890" s="249"/>
      <c r="I890" s="249"/>
      <c r="J890" s="249"/>
      <c r="K890" s="249"/>
      <c r="L890" s="250"/>
      <c r="M890" s="317"/>
      <c r="N890" s="249"/>
      <c r="O890" s="249"/>
      <c r="P890" s="249"/>
      <c r="Q890" s="249"/>
      <c r="R890" s="250"/>
      <c r="S890" s="317"/>
      <c r="T890" s="249"/>
      <c r="U890" s="249"/>
      <c r="V890" s="249"/>
      <c r="W890" s="249"/>
      <c r="X890" s="250"/>
      <c r="Y890" s="317"/>
      <c r="Z890" s="249"/>
      <c r="AA890" s="249"/>
      <c r="AB890" s="249"/>
      <c r="AC890" s="249"/>
      <c r="AD890" s="250"/>
      <c r="AE890" s="4"/>
      <c r="AG890">
        <f t="shared" si="288"/>
        <v>0</v>
      </c>
      <c r="AH890">
        <f t="shared" si="289"/>
        <v>0</v>
      </c>
      <c r="AI890">
        <f t="shared" si="290"/>
        <v>0</v>
      </c>
    </row>
    <row r="891" spans="1:35" ht="15" customHeight="1">
      <c r="A891" s="93"/>
      <c r="B891" s="4"/>
      <c r="C891" s="110" t="s">
        <v>228</v>
      </c>
      <c r="D891" s="318" t="str">
        <f>IF(CNGE_2023_M4_Secc1!D51="","",CNGE_2023_M4_Secc1!D51)</f>
        <v/>
      </c>
      <c r="E891" s="249"/>
      <c r="F891" s="249"/>
      <c r="G891" s="249"/>
      <c r="H891" s="249"/>
      <c r="I891" s="249"/>
      <c r="J891" s="249"/>
      <c r="K891" s="249"/>
      <c r="L891" s="250"/>
      <c r="M891" s="317"/>
      <c r="N891" s="249"/>
      <c r="O891" s="249"/>
      <c r="P891" s="249"/>
      <c r="Q891" s="249"/>
      <c r="R891" s="250"/>
      <c r="S891" s="317"/>
      <c r="T891" s="249"/>
      <c r="U891" s="249"/>
      <c r="V891" s="249"/>
      <c r="W891" s="249"/>
      <c r="X891" s="250"/>
      <c r="Y891" s="317"/>
      <c r="Z891" s="249"/>
      <c r="AA891" s="249"/>
      <c r="AB891" s="249"/>
      <c r="AC891" s="249"/>
      <c r="AD891" s="250"/>
      <c r="AE891" s="4"/>
      <c r="AG891">
        <f t="shared" si="288"/>
        <v>0</v>
      </c>
      <c r="AH891">
        <f t="shared" si="289"/>
        <v>0</v>
      </c>
      <c r="AI891">
        <f t="shared" si="290"/>
        <v>0</v>
      </c>
    </row>
    <row r="892" spans="1:35" ht="15" customHeight="1">
      <c r="A892" s="93"/>
      <c r="B892" s="4"/>
      <c r="C892" s="110" t="s">
        <v>229</v>
      </c>
      <c r="D892" s="318" t="str">
        <f>IF(CNGE_2023_M4_Secc1!D52="","",CNGE_2023_M4_Secc1!D52)</f>
        <v/>
      </c>
      <c r="E892" s="249"/>
      <c r="F892" s="249"/>
      <c r="G892" s="249"/>
      <c r="H892" s="249"/>
      <c r="I892" s="249"/>
      <c r="J892" s="249"/>
      <c r="K892" s="249"/>
      <c r="L892" s="250"/>
      <c r="M892" s="317"/>
      <c r="N892" s="249"/>
      <c r="O892" s="249"/>
      <c r="P892" s="249"/>
      <c r="Q892" s="249"/>
      <c r="R892" s="250"/>
      <c r="S892" s="317"/>
      <c r="T892" s="249"/>
      <c r="U892" s="249"/>
      <c r="V892" s="249"/>
      <c r="W892" s="249"/>
      <c r="X892" s="250"/>
      <c r="Y892" s="317"/>
      <c r="Z892" s="249"/>
      <c r="AA892" s="249"/>
      <c r="AB892" s="249"/>
      <c r="AC892" s="249"/>
      <c r="AD892" s="250"/>
      <c r="AE892" s="4"/>
      <c r="AG892">
        <f t="shared" si="288"/>
        <v>0</v>
      </c>
      <c r="AH892">
        <f t="shared" si="289"/>
        <v>0</v>
      </c>
      <c r="AI892">
        <f t="shared" si="290"/>
        <v>0</v>
      </c>
    </row>
    <row r="893" spans="1:35" ht="15" customHeight="1">
      <c r="A893" s="93"/>
      <c r="B893" s="4"/>
      <c r="C893" s="110" t="s">
        <v>230</v>
      </c>
      <c r="D893" s="318" t="str">
        <f>IF(CNGE_2023_M4_Secc1!D53="","",CNGE_2023_M4_Secc1!D53)</f>
        <v/>
      </c>
      <c r="E893" s="249"/>
      <c r="F893" s="249"/>
      <c r="G893" s="249"/>
      <c r="H893" s="249"/>
      <c r="I893" s="249"/>
      <c r="J893" s="249"/>
      <c r="K893" s="249"/>
      <c r="L893" s="250"/>
      <c r="M893" s="317"/>
      <c r="N893" s="249"/>
      <c r="O893" s="249"/>
      <c r="P893" s="249"/>
      <c r="Q893" s="249"/>
      <c r="R893" s="250"/>
      <c r="S893" s="317"/>
      <c r="T893" s="249"/>
      <c r="U893" s="249"/>
      <c r="V893" s="249"/>
      <c r="W893" s="249"/>
      <c r="X893" s="250"/>
      <c r="Y893" s="317"/>
      <c r="Z893" s="249"/>
      <c r="AA893" s="249"/>
      <c r="AB893" s="249"/>
      <c r="AC893" s="249"/>
      <c r="AD893" s="250"/>
      <c r="AE893" s="4"/>
      <c r="AG893">
        <f t="shared" si="288"/>
        <v>0</v>
      </c>
      <c r="AH893">
        <f t="shared" si="289"/>
        <v>0</v>
      </c>
      <c r="AI893">
        <f t="shared" si="290"/>
        <v>0</v>
      </c>
    </row>
    <row r="894" spans="1:35" ht="15" customHeight="1">
      <c r="A894" s="93"/>
      <c r="B894" s="4"/>
      <c r="C894" s="110" t="s">
        <v>231</v>
      </c>
      <c r="D894" s="318" t="str">
        <f>IF(CNGE_2023_M4_Secc1!D54="","",CNGE_2023_M4_Secc1!D54)</f>
        <v/>
      </c>
      <c r="E894" s="249"/>
      <c r="F894" s="249"/>
      <c r="G894" s="249"/>
      <c r="H894" s="249"/>
      <c r="I894" s="249"/>
      <c r="J894" s="249"/>
      <c r="K894" s="249"/>
      <c r="L894" s="250"/>
      <c r="M894" s="317"/>
      <c r="N894" s="249"/>
      <c r="O894" s="249"/>
      <c r="P894" s="249"/>
      <c r="Q894" s="249"/>
      <c r="R894" s="250"/>
      <c r="S894" s="317"/>
      <c r="T894" s="249"/>
      <c r="U894" s="249"/>
      <c r="V894" s="249"/>
      <c r="W894" s="249"/>
      <c r="X894" s="250"/>
      <c r="Y894" s="317"/>
      <c r="Z894" s="249"/>
      <c r="AA894" s="249"/>
      <c r="AB894" s="249"/>
      <c r="AC894" s="249"/>
      <c r="AD894" s="250"/>
      <c r="AE894" s="4"/>
      <c r="AG894">
        <f t="shared" si="288"/>
        <v>0</v>
      </c>
      <c r="AH894">
        <f t="shared" si="289"/>
        <v>0</v>
      </c>
      <c r="AI894">
        <f t="shared" si="290"/>
        <v>0</v>
      </c>
    </row>
    <row r="895" spans="1:35" ht="15" customHeight="1">
      <c r="A895" s="93"/>
      <c r="B895" s="4"/>
      <c r="C895" s="110" t="s">
        <v>232</v>
      </c>
      <c r="D895" s="318" t="str">
        <f>IF(CNGE_2023_M4_Secc1!D55="","",CNGE_2023_M4_Secc1!D55)</f>
        <v/>
      </c>
      <c r="E895" s="249"/>
      <c r="F895" s="249"/>
      <c r="G895" s="249"/>
      <c r="H895" s="249"/>
      <c r="I895" s="249"/>
      <c r="J895" s="249"/>
      <c r="K895" s="249"/>
      <c r="L895" s="250"/>
      <c r="M895" s="317"/>
      <c r="N895" s="249"/>
      <c r="O895" s="249"/>
      <c r="P895" s="249"/>
      <c r="Q895" s="249"/>
      <c r="R895" s="250"/>
      <c r="S895" s="317"/>
      <c r="T895" s="249"/>
      <c r="U895" s="249"/>
      <c r="V895" s="249"/>
      <c r="W895" s="249"/>
      <c r="X895" s="250"/>
      <c r="Y895" s="317"/>
      <c r="Z895" s="249"/>
      <c r="AA895" s="249"/>
      <c r="AB895" s="249"/>
      <c r="AC895" s="249"/>
      <c r="AD895" s="250"/>
      <c r="AE895" s="4"/>
      <c r="AG895">
        <f t="shared" si="288"/>
        <v>0</v>
      </c>
      <c r="AH895">
        <f t="shared" si="289"/>
        <v>0</v>
      </c>
      <c r="AI895">
        <f t="shared" si="290"/>
        <v>0</v>
      </c>
    </row>
    <row r="896" spans="1:35" ht="15" customHeight="1">
      <c r="A896" s="93"/>
      <c r="B896" s="4"/>
      <c r="C896" s="110" t="s">
        <v>233</v>
      </c>
      <c r="D896" s="318" t="str">
        <f>IF(CNGE_2023_M4_Secc1!D56="","",CNGE_2023_M4_Secc1!D56)</f>
        <v/>
      </c>
      <c r="E896" s="249"/>
      <c r="F896" s="249"/>
      <c r="G896" s="249"/>
      <c r="H896" s="249"/>
      <c r="I896" s="249"/>
      <c r="J896" s="249"/>
      <c r="K896" s="249"/>
      <c r="L896" s="250"/>
      <c r="M896" s="317"/>
      <c r="N896" s="249"/>
      <c r="O896" s="249"/>
      <c r="P896" s="249"/>
      <c r="Q896" s="249"/>
      <c r="R896" s="250"/>
      <c r="S896" s="317"/>
      <c r="T896" s="249"/>
      <c r="U896" s="249"/>
      <c r="V896" s="249"/>
      <c r="W896" s="249"/>
      <c r="X896" s="250"/>
      <c r="Y896" s="317"/>
      <c r="Z896" s="249"/>
      <c r="AA896" s="249"/>
      <c r="AB896" s="249"/>
      <c r="AC896" s="249"/>
      <c r="AD896" s="250"/>
      <c r="AE896" s="4"/>
      <c r="AG896">
        <f t="shared" si="288"/>
        <v>0</v>
      </c>
      <c r="AH896">
        <f t="shared" si="289"/>
        <v>0</v>
      </c>
      <c r="AI896">
        <f t="shared" si="290"/>
        <v>0</v>
      </c>
    </row>
    <row r="897" spans="1:35" ht="15" customHeight="1">
      <c r="A897" s="93"/>
      <c r="B897" s="4"/>
      <c r="C897" s="110" t="s">
        <v>234</v>
      </c>
      <c r="D897" s="318" t="str">
        <f>IF(CNGE_2023_M4_Secc1!D57="","",CNGE_2023_M4_Secc1!D57)</f>
        <v/>
      </c>
      <c r="E897" s="249"/>
      <c r="F897" s="249"/>
      <c r="G897" s="249"/>
      <c r="H897" s="249"/>
      <c r="I897" s="249"/>
      <c r="J897" s="249"/>
      <c r="K897" s="249"/>
      <c r="L897" s="250"/>
      <c r="M897" s="317"/>
      <c r="N897" s="249"/>
      <c r="O897" s="249"/>
      <c r="P897" s="249"/>
      <c r="Q897" s="249"/>
      <c r="R897" s="250"/>
      <c r="S897" s="317"/>
      <c r="T897" s="249"/>
      <c r="U897" s="249"/>
      <c r="V897" s="249"/>
      <c r="W897" s="249"/>
      <c r="X897" s="250"/>
      <c r="Y897" s="317"/>
      <c r="Z897" s="249"/>
      <c r="AA897" s="249"/>
      <c r="AB897" s="249"/>
      <c r="AC897" s="249"/>
      <c r="AD897" s="250"/>
      <c r="AE897" s="4"/>
      <c r="AG897">
        <f t="shared" si="288"/>
        <v>0</v>
      </c>
      <c r="AH897">
        <f t="shared" si="289"/>
        <v>0</v>
      </c>
      <c r="AI897">
        <f t="shared" si="290"/>
        <v>0</v>
      </c>
    </row>
    <row r="898" spans="1:35" ht="15" customHeight="1">
      <c r="A898" s="93"/>
      <c r="B898" s="4"/>
      <c r="C898" s="110" t="s">
        <v>235</v>
      </c>
      <c r="D898" s="318" t="str">
        <f>IF(CNGE_2023_M4_Secc1!D58="","",CNGE_2023_M4_Secc1!D58)</f>
        <v/>
      </c>
      <c r="E898" s="249"/>
      <c r="F898" s="249"/>
      <c r="G898" s="249"/>
      <c r="H898" s="249"/>
      <c r="I898" s="249"/>
      <c r="J898" s="249"/>
      <c r="K898" s="249"/>
      <c r="L898" s="250"/>
      <c r="M898" s="317"/>
      <c r="N898" s="249"/>
      <c r="O898" s="249"/>
      <c r="P898" s="249"/>
      <c r="Q898" s="249"/>
      <c r="R898" s="250"/>
      <c r="S898" s="317"/>
      <c r="T898" s="249"/>
      <c r="U898" s="249"/>
      <c r="V898" s="249"/>
      <c r="W898" s="249"/>
      <c r="X898" s="250"/>
      <c r="Y898" s="317"/>
      <c r="Z898" s="249"/>
      <c r="AA898" s="249"/>
      <c r="AB898" s="249"/>
      <c r="AC898" s="249"/>
      <c r="AD898" s="250"/>
      <c r="AE898" s="4"/>
      <c r="AG898">
        <f t="shared" si="288"/>
        <v>0</v>
      </c>
      <c r="AH898">
        <f t="shared" si="289"/>
        <v>0</v>
      </c>
      <c r="AI898">
        <f t="shared" si="290"/>
        <v>0</v>
      </c>
    </row>
    <row r="899" spans="1:35" ht="15" customHeight="1">
      <c r="A899" s="93"/>
      <c r="B899" s="4"/>
      <c r="C899" s="110" t="s">
        <v>236</v>
      </c>
      <c r="D899" s="318" t="str">
        <f>IF(CNGE_2023_M4_Secc1!D59="","",CNGE_2023_M4_Secc1!D59)</f>
        <v/>
      </c>
      <c r="E899" s="249"/>
      <c r="F899" s="249"/>
      <c r="G899" s="249"/>
      <c r="H899" s="249"/>
      <c r="I899" s="249"/>
      <c r="J899" s="249"/>
      <c r="K899" s="249"/>
      <c r="L899" s="250"/>
      <c r="M899" s="317"/>
      <c r="N899" s="249"/>
      <c r="O899" s="249"/>
      <c r="P899" s="249"/>
      <c r="Q899" s="249"/>
      <c r="R899" s="250"/>
      <c r="S899" s="317"/>
      <c r="T899" s="249"/>
      <c r="U899" s="249"/>
      <c r="V899" s="249"/>
      <c r="W899" s="249"/>
      <c r="X899" s="250"/>
      <c r="Y899" s="317"/>
      <c r="Z899" s="249"/>
      <c r="AA899" s="249"/>
      <c r="AB899" s="249"/>
      <c r="AC899" s="249"/>
      <c r="AD899" s="250"/>
      <c r="AE899" s="4"/>
      <c r="AG899">
        <f t="shared" si="288"/>
        <v>0</v>
      </c>
      <c r="AH899">
        <f t="shared" si="289"/>
        <v>0</v>
      </c>
      <c r="AI899">
        <f t="shared" si="290"/>
        <v>0</v>
      </c>
    </row>
    <row r="900" spans="1:35" ht="15" customHeight="1">
      <c r="A900" s="93"/>
      <c r="B900" s="4"/>
      <c r="C900" s="110" t="s">
        <v>237</v>
      </c>
      <c r="D900" s="318" t="str">
        <f>IF(CNGE_2023_M4_Secc1!D60="","",CNGE_2023_M4_Secc1!D60)</f>
        <v/>
      </c>
      <c r="E900" s="249"/>
      <c r="F900" s="249"/>
      <c r="G900" s="249"/>
      <c r="H900" s="249"/>
      <c r="I900" s="249"/>
      <c r="J900" s="249"/>
      <c r="K900" s="249"/>
      <c r="L900" s="250"/>
      <c r="M900" s="317"/>
      <c r="N900" s="249"/>
      <c r="O900" s="249"/>
      <c r="P900" s="249"/>
      <c r="Q900" s="249"/>
      <c r="R900" s="250"/>
      <c r="S900" s="317"/>
      <c r="T900" s="249"/>
      <c r="U900" s="249"/>
      <c r="V900" s="249"/>
      <c r="W900" s="249"/>
      <c r="X900" s="250"/>
      <c r="Y900" s="317"/>
      <c r="Z900" s="249"/>
      <c r="AA900" s="249"/>
      <c r="AB900" s="249"/>
      <c r="AC900" s="249"/>
      <c r="AD900" s="250"/>
      <c r="AE900" s="4"/>
      <c r="AG900">
        <f t="shared" si="288"/>
        <v>0</v>
      </c>
      <c r="AH900">
        <f t="shared" si="289"/>
        <v>0</v>
      </c>
      <c r="AI900">
        <f t="shared" si="290"/>
        <v>0</v>
      </c>
    </row>
    <row r="901" spans="1:35" ht="15" customHeight="1">
      <c r="A901" s="93"/>
      <c r="B901" s="4"/>
      <c r="C901" s="110" t="s">
        <v>238</v>
      </c>
      <c r="D901" s="318" t="str">
        <f>IF(CNGE_2023_M4_Secc1!D61="","",CNGE_2023_M4_Secc1!D61)</f>
        <v/>
      </c>
      <c r="E901" s="249"/>
      <c r="F901" s="249"/>
      <c r="G901" s="249"/>
      <c r="H901" s="249"/>
      <c r="I901" s="249"/>
      <c r="J901" s="249"/>
      <c r="K901" s="249"/>
      <c r="L901" s="250"/>
      <c r="M901" s="317"/>
      <c r="N901" s="249"/>
      <c r="O901" s="249"/>
      <c r="P901" s="249"/>
      <c r="Q901" s="249"/>
      <c r="R901" s="250"/>
      <c r="S901" s="317"/>
      <c r="T901" s="249"/>
      <c r="U901" s="249"/>
      <c r="V901" s="249"/>
      <c r="W901" s="249"/>
      <c r="X901" s="250"/>
      <c r="Y901" s="317"/>
      <c r="Z901" s="249"/>
      <c r="AA901" s="249"/>
      <c r="AB901" s="249"/>
      <c r="AC901" s="249"/>
      <c r="AD901" s="250"/>
      <c r="AE901" s="4"/>
      <c r="AG901">
        <f t="shared" si="288"/>
        <v>0</v>
      </c>
      <c r="AH901">
        <f t="shared" si="289"/>
        <v>0</v>
      </c>
      <c r="AI901">
        <f t="shared" si="290"/>
        <v>0</v>
      </c>
    </row>
    <row r="902" spans="1:35" ht="15" customHeight="1">
      <c r="A902" s="93"/>
      <c r="B902" s="4"/>
      <c r="C902" s="110" t="s">
        <v>239</v>
      </c>
      <c r="D902" s="318" t="str">
        <f>IF(CNGE_2023_M4_Secc1!D62="","",CNGE_2023_M4_Secc1!D62)</f>
        <v/>
      </c>
      <c r="E902" s="249"/>
      <c r="F902" s="249"/>
      <c r="G902" s="249"/>
      <c r="H902" s="249"/>
      <c r="I902" s="249"/>
      <c r="J902" s="249"/>
      <c r="K902" s="249"/>
      <c r="L902" s="250"/>
      <c r="M902" s="317"/>
      <c r="N902" s="249"/>
      <c r="O902" s="249"/>
      <c r="P902" s="249"/>
      <c r="Q902" s="249"/>
      <c r="R902" s="250"/>
      <c r="S902" s="317"/>
      <c r="T902" s="249"/>
      <c r="U902" s="249"/>
      <c r="V902" s="249"/>
      <c r="W902" s="249"/>
      <c r="X902" s="250"/>
      <c r="Y902" s="317"/>
      <c r="Z902" s="249"/>
      <c r="AA902" s="249"/>
      <c r="AB902" s="249"/>
      <c r="AC902" s="249"/>
      <c r="AD902" s="250"/>
      <c r="AE902" s="4"/>
      <c r="AG902">
        <f t="shared" si="288"/>
        <v>0</v>
      </c>
      <c r="AH902">
        <f t="shared" si="289"/>
        <v>0</v>
      </c>
      <c r="AI902">
        <f t="shared" si="290"/>
        <v>0</v>
      </c>
    </row>
    <row r="903" spans="1:35" ht="15" customHeight="1">
      <c r="A903" s="93"/>
      <c r="B903" s="4"/>
      <c r="C903" s="110" t="s">
        <v>240</v>
      </c>
      <c r="D903" s="318" t="str">
        <f>IF(CNGE_2023_M4_Secc1!D63="","",CNGE_2023_M4_Secc1!D63)</f>
        <v/>
      </c>
      <c r="E903" s="249"/>
      <c r="F903" s="249"/>
      <c r="G903" s="249"/>
      <c r="H903" s="249"/>
      <c r="I903" s="249"/>
      <c r="J903" s="249"/>
      <c r="K903" s="249"/>
      <c r="L903" s="250"/>
      <c r="M903" s="317"/>
      <c r="N903" s="249"/>
      <c r="O903" s="249"/>
      <c r="P903" s="249"/>
      <c r="Q903" s="249"/>
      <c r="R903" s="250"/>
      <c r="S903" s="317"/>
      <c r="T903" s="249"/>
      <c r="U903" s="249"/>
      <c r="V903" s="249"/>
      <c r="W903" s="249"/>
      <c r="X903" s="250"/>
      <c r="Y903" s="317"/>
      <c r="Z903" s="249"/>
      <c r="AA903" s="249"/>
      <c r="AB903" s="249"/>
      <c r="AC903" s="249"/>
      <c r="AD903" s="250"/>
      <c r="AE903" s="4"/>
      <c r="AG903">
        <f t="shared" si="288"/>
        <v>0</v>
      </c>
      <c r="AH903">
        <f t="shared" si="289"/>
        <v>0</v>
      </c>
      <c r="AI903">
        <f t="shared" si="290"/>
        <v>0</v>
      </c>
    </row>
    <row r="904" spans="1:35" ht="15" customHeight="1">
      <c r="A904" s="93"/>
      <c r="B904" s="4"/>
      <c r="C904" s="110" t="s">
        <v>241</v>
      </c>
      <c r="D904" s="318" t="str">
        <f>IF(CNGE_2023_M4_Secc1!D64="","",CNGE_2023_M4_Secc1!D64)</f>
        <v/>
      </c>
      <c r="E904" s="249"/>
      <c r="F904" s="249"/>
      <c r="G904" s="249"/>
      <c r="H904" s="249"/>
      <c r="I904" s="249"/>
      <c r="J904" s="249"/>
      <c r="K904" s="249"/>
      <c r="L904" s="250"/>
      <c r="M904" s="317"/>
      <c r="N904" s="249"/>
      <c r="O904" s="249"/>
      <c r="P904" s="249"/>
      <c r="Q904" s="249"/>
      <c r="R904" s="250"/>
      <c r="S904" s="317"/>
      <c r="T904" s="249"/>
      <c r="U904" s="249"/>
      <c r="V904" s="249"/>
      <c r="W904" s="249"/>
      <c r="X904" s="250"/>
      <c r="Y904" s="317"/>
      <c r="Z904" s="249"/>
      <c r="AA904" s="249"/>
      <c r="AB904" s="249"/>
      <c r="AC904" s="249"/>
      <c r="AD904" s="250"/>
      <c r="AE904" s="4"/>
      <c r="AG904">
        <f t="shared" si="288"/>
        <v>0</v>
      </c>
      <c r="AH904">
        <f t="shared" si="289"/>
        <v>0</v>
      </c>
      <c r="AI904">
        <f t="shared" si="290"/>
        <v>0</v>
      </c>
    </row>
    <row r="905" spans="1:35" ht="15" customHeight="1">
      <c r="A905" s="93"/>
      <c r="B905" s="4"/>
      <c r="C905" s="110" t="s">
        <v>242</v>
      </c>
      <c r="D905" s="318" t="str">
        <f>IF(CNGE_2023_M4_Secc1!D65="","",CNGE_2023_M4_Secc1!D65)</f>
        <v/>
      </c>
      <c r="E905" s="249"/>
      <c r="F905" s="249"/>
      <c r="G905" s="249"/>
      <c r="H905" s="249"/>
      <c r="I905" s="249"/>
      <c r="J905" s="249"/>
      <c r="K905" s="249"/>
      <c r="L905" s="250"/>
      <c r="M905" s="317"/>
      <c r="N905" s="249"/>
      <c r="O905" s="249"/>
      <c r="P905" s="249"/>
      <c r="Q905" s="249"/>
      <c r="R905" s="250"/>
      <c r="S905" s="317"/>
      <c r="T905" s="249"/>
      <c r="U905" s="249"/>
      <c r="V905" s="249"/>
      <c r="W905" s="249"/>
      <c r="X905" s="250"/>
      <c r="Y905" s="317"/>
      <c r="Z905" s="249"/>
      <c r="AA905" s="249"/>
      <c r="AB905" s="249"/>
      <c r="AC905" s="249"/>
      <c r="AD905" s="250"/>
      <c r="AE905" s="4"/>
      <c r="AG905">
        <f t="shared" si="288"/>
        <v>0</v>
      </c>
      <c r="AH905">
        <f t="shared" si="289"/>
        <v>0</v>
      </c>
      <c r="AI905">
        <f t="shared" si="290"/>
        <v>0</v>
      </c>
    </row>
    <row r="906" spans="1:35" ht="15" customHeight="1">
      <c r="A906" s="93"/>
      <c r="B906" s="4"/>
      <c r="C906" s="110" t="s">
        <v>243</v>
      </c>
      <c r="D906" s="318" t="str">
        <f>IF(CNGE_2023_M4_Secc1!D66="","",CNGE_2023_M4_Secc1!D66)</f>
        <v/>
      </c>
      <c r="E906" s="249"/>
      <c r="F906" s="249"/>
      <c r="G906" s="249"/>
      <c r="H906" s="249"/>
      <c r="I906" s="249"/>
      <c r="J906" s="249"/>
      <c r="K906" s="249"/>
      <c r="L906" s="250"/>
      <c r="M906" s="317"/>
      <c r="N906" s="249"/>
      <c r="O906" s="249"/>
      <c r="P906" s="249"/>
      <c r="Q906" s="249"/>
      <c r="R906" s="250"/>
      <c r="S906" s="317"/>
      <c r="T906" s="249"/>
      <c r="U906" s="249"/>
      <c r="V906" s="249"/>
      <c r="W906" s="249"/>
      <c r="X906" s="250"/>
      <c r="Y906" s="317"/>
      <c r="Z906" s="249"/>
      <c r="AA906" s="249"/>
      <c r="AB906" s="249"/>
      <c r="AC906" s="249"/>
      <c r="AD906" s="250"/>
      <c r="AE906" s="4"/>
      <c r="AG906">
        <f t="shared" si="288"/>
        <v>0</v>
      </c>
      <c r="AH906">
        <f t="shared" si="289"/>
        <v>0</v>
      </c>
      <c r="AI906">
        <f t="shared" si="290"/>
        <v>0</v>
      </c>
    </row>
    <row r="907" spans="1:35" ht="15" customHeight="1">
      <c r="A907" s="93"/>
      <c r="B907" s="4"/>
      <c r="C907" s="110" t="s">
        <v>244</v>
      </c>
      <c r="D907" s="318" t="str">
        <f>IF(CNGE_2023_M4_Secc1!D67="","",CNGE_2023_M4_Secc1!D67)</f>
        <v/>
      </c>
      <c r="E907" s="249"/>
      <c r="F907" s="249"/>
      <c r="G907" s="249"/>
      <c r="H907" s="249"/>
      <c r="I907" s="249"/>
      <c r="J907" s="249"/>
      <c r="K907" s="249"/>
      <c r="L907" s="250"/>
      <c r="M907" s="317"/>
      <c r="N907" s="249"/>
      <c r="O907" s="249"/>
      <c r="P907" s="249"/>
      <c r="Q907" s="249"/>
      <c r="R907" s="250"/>
      <c r="S907" s="317"/>
      <c r="T907" s="249"/>
      <c r="U907" s="249"/>
      <c r="V907" s="249"/>
      <c r="W907" s="249"/>
      <c r="X907" s="250"/>
      <c r="Y907" s="317"/>
      <c r="Z907" s="249"/>
      <c r="AA907" s="249"/>
      <c r="AB907" s="249"/>
      <c r="AC907" s="249"/>
      <c r="AD907" s="250"/>
      <c r="AE907" s="4"/>
      <c r="AG907">
        <f t="shared" si="288"/>
        <v>0</v>
      </c>
      <c r="AH907">
        <f t="shared" si="289"/>
        <v>0</v>
      </c>
      <c r="AI907">
        <f t="shared" si="290"/>
        <v>0</v>
      </c>
    </row>
    <row r="908" spans="1:35" ht="15" customHeight="1">
      <c r="A908" s="93"/>
      <c r="B908" s="4"/>
      <c r="C908" s="110" t="s">
        <v>245</v>
      </c>
      <c r="D908" s="318" t="str">
        <f>IF(CNGE_2023_M4_Secc1!D68="","",CNGE_2023_M4_Secc1!D68)</f>
        <v/>
      </c>
      <c r="E908" s="249"/>
      <c r="F908" s="249"/>
      <c r="G908" s="249"/>
      <c r="H908" s="249"/>
      <c r="I908" s="249"/>
      <c r="J908" s="249"/>
      <c r="K908" s="249"/>
      <c r="L908" s="250"/>
      <c r="M908" s="317"/>
      <c r="N908" s="249"/>
      <c r="O908" s="249"/>
      <c r="P908" s="249"/>
      <c r="Q908" s="249"/>
      <c r="R908" s="250"/>
      <c r="S908" s="317"/>
      <c r="T908" s="249"/>
      <c r="U908" s="249"/>
      <c r="V908" s="249"/>
      <c r="W908" s="249"/>
      <c r="X908" s="250"/>
      <c r="Y908" s="317"/>
      <c r="Z908" s="249"/>
      <c r="AA908" s="249"/>
      <c r="AB908" s="249"/>
      <c r="AC908" s="249"/>
      <c r="AD908" s="250"/>
      <c r="AE908" s="4"/>
      <c r="AG908">
        <f t="shared" si="288"/>
        <v>0</v>
      </c>
      <c r="AH908">
        <f t="shared" si="289"/>
        <v>0</v>
      </c>
      <c r="AI908">
        <f t="shared" si="290"/>
        <v>0</v>
      </c>
    </row>
    <row r="909" spans="1:35" ht="15" customHeight="1">
      <c r="A909" s="93"/>
      <c r="B909" s="4"/>
      <c r="C909" s="110" t="s">
        <v>246</v>
      </c>
      <c r="D909" s="318" t="str">
        <f>IF(CNGE_2023_M4_Secc1!D69="","",CNGE_2023_M4_Secc1!D69)</f>
        <v/>
      </c>
      <c r="E909" s="249"/>
      <c r="F909" s="249"/>
      <c r="G909" s="249"/>
      <c r="H909" s="249"/>
      <c r="I909" s="249"/>
      <c r="J909" s="249"/>
      <c r="K909" s="249"/>
      <c r="L909" s="250"/>
      <c r="M909" s="317"/>
      <c r="N909" s="249"/>
      <c r="O909" s="249"/>
      <c r="P909" s="249"/>
      <c r="Q909" s="249"/>
      <c r="R909" s="250"/>
      <c r="S909" s="317"/>
      <c r="T909" s="249"/>
      <c r="U909" s="249"/>
      <c r="V909" s="249"/>
      <c r="W909" s="249"/>
      <c r="X909" s="250"/>
      <c r="Y909" s="317"/>
      <c r="Z909" s="249"/>
      <c r="AA909" s="249"/>
      <c r="AB909" s="249"/>
      <c r="AC909" s="249"/>
      <c r="AD909" s="250"/>
      <c r="AE909" s="4"/>
      <c r="AG909">
        <f t="shared" si="288"/>
        <v>0</v>
      </c>
      <c r="AH909">
        <f t="shared" si="289"/>
        <v>0</v>
      </c>
      <c r="AI909">
        <f t="shared" si="290"/>
        <v>0</v>
      </c>
    </row>
    <row r="910" spans="1:35" ht="15" customHeight="1">
      <c r="A910" s="93"/>
      <c r="B910" s="4"/>
      <c r="C910" s="110" t="s">
        <v>247</v>
      </c>
      <c r="D910" s="318" t="str">
        <f>IF(CNGE_2023_M4_Secc1!D70="","",CNGE_2023_M4_Secc1!D70)</f>
        <v/>
      </c>
      <c r="E910" s="249"/>
      <c r="F910" s="249"/>
      <c r="G910" s="249"/>
      <c r="H910" s="249"/>
      <c r="I910" s="249"/>
      <c r="J910" s="249"/>
      <c r="K910" s="249"/>
      <c r="L910" s="250"/>
      <c r="M910" s="317"/>
      <c r="N910" s="249"/>
      <c r="O910" s="249"/>
      <c r="P910" s="249"/>
      <c r="Q910" s="249"/>
      <c r="R910" s="250"/>
      <c r="S910" s="317"/>
      <c r="T910" s="249"/>
      <c r="U910" s="249"/>
      <c r="V910" s="249"/>
      <c r="W910" s="249"/>
      <c r="X910" s="250"/>
      <c r="Y910" s="317"/>
      <c r="Z910" s="249"/>
      <c r="AA910" s="249"/>
      <c r="AB910" s="249"/>
      <c r="AC910" s="249"/>
      <c r="AD910" s="250"/>
      <c r="AE910" s="4"/>
      <c r="AG910">
        <f t="shared" si="288"/>
        <v>0</v>
      </c>
      <c r="AH910">
        <f t="shared" si="289"/>
        <v>0</v>
      </c>
      <c r="AI910">
        <f t="shared" si="290"/>
        <v>0</v>
      </c>
    </row>
    <row r="911" spans="1:35" ht="15" customHeight="1">
      <c r="A911" s="93"/>
      <c r="B911" s="4"/>
      <c r="C911" s="110" t="s">
        <v>248</v>
      </c>
      <c r="D911" s="318" t="str">
        <f>IF(CNGE_2023_M4_Secc1!D71="","",CNGE_2023_M4_Secc1!D71)</f>
        <v/>
      </c>
      <c r="E911" s="249"/>
      <c r="F911" s="249"/>
      <c r="G911" s="249"/>
      <c r="H911" s="249"/>
      <c r="I911" s="249"/>
      <c r="J911" s="249"/>
      <c r="K911" s="249"/>
      <c r="L911" s="250"/>
      <c r="M911" s="317"/>
      <c r="N911" s="249"/>
      <c r="O911" s="249"/>
      <c r="P911" s="249"/>
      <c r="Q911" s="249"/>
      <c r="R911" s="250"/>
      <c r="S911" s="317"/>
      <c r="T911" s="249"/>
      <c r="U911" s="249"/>
      <c r="V911" s="249"/>
      <c r="W911" s="249"/>
      <c r="X911" s="250"/>
      <c r="Y911" s="317"/>
      <c r="Z911" s="249"/>
      <c r="AA911" s="249"/>
      <c r="AB911" s="249"/>
      <c r="AC911" s="249"/>
      <c r="AD911" s="250"/>
      <c r="AE911" s="4"/>
      <c r="AG911">
        <f t="shared" si="288"/>
        <v>0</v>
      </c>
      <c r="AH911">
        <f t="shared" si="289"/>
        <v>0</v>
      </c>
      <c r="AI911">
        <f t="shared" si="290"/>
        <v>0</v>
      </c>
    </row>
    <row r="912" spans="1:35" ht="15" customHeight="1">
      <c r="A912" s="93"/>
      <c r="B912" s="4"/>
      <c r="C912" s="110" t="s">
        <v>249</v>
      </c>
      <c r="D912" s="318" t="str">
        <f>IF(CNGE_2023_M4_Secc1!D72="","",CNGE_2023_M4_Secc1!D72)</f>
        <v/>
      </c>
      <c r="E912" s="249"/>
      <c r="F912" s="249"/>
      <c r="G912" s="249"/>
      <c r="H912" s="249"/>
      <c r="I912" s="249"/>
      <c r="J912" s="249"/>
      <c r="K912" s="249"/>
      <c r="L912" s="250"/>
      <c r="M912" s="317"/>
      <c r="N912" s="249"/>
      <c r="O912" s="249"/>
      <c r="P912" s="249"/>
      <c r="Q912" s="249"/>
      <c r="R912" s="250"/>
      <c r="S912" s="317"/>
      <c r="T912" s="249"/>
      <c r="U912" s="249"/>
      <c r="V912" s="249"/>
      <c r="W912" s="249"/>
      <c r="X912" s="250"/>
      <c r="Y912" s="317"/>
      <c r="Z912" s="249"/>
      <c r="AA912" s="249"/>
      <c r="AB912" s="249"/>
      <c r="AC912" s="249"/>
      <c r="AD912" s="250"/>
      <c r="AE912" s="4"/>
      <c r="AG912">
        <f t="shared" ref="AG912:AG939" si="291">IF(AND(M912&lt;&gt;1,COUNTA(S912:AD912)&gt;0),1,IF(AND(M912=1,COUNTA(S912:AD912)&lt;2),1,0))</f>
        <v>0</v>
      </c>
      <c r="AH912">
        <f t="shared" ref="AH912:AH939" si="292">IF(COUNTIF(S912:AD912,"NS"),1,0)</f>
        <v>0</v>
      </c>
      <c r="AI912">
        <f t="shared" ref="AI912:AI938" si="293">IF(Y912&lt;=S912,0,1)</f>
        <v>0</v>
      </c>
    </row>
    <row r="913" spans="1:35" ht="15" customHeight="1">
      <c r="A913" s="93"/>
      <c r="B913" s="4"/>
      <c r="C913" s="110" t="s">
        <v>250</v>
      </c>
      <c r="D913" s="318" t="str">
        <f>IF(CNGE_2023_M4_Secc1!D73="","",CNGE_2023_M4_Secc1!D73)</f>
        <v/>
      </c>
      <c r="E913" s="249"/>
      <c r="F913" s="249"/>
      <c r="G913" s="249"/>
      <c r="H913" s="249"/>
      <c r="I913" s="249"/>
      <c r="J913" s="249"/>
      <c r="K913" s="249"/>
      <c r="L913" s="250"/>
      <c r="M913" s="317"/>
      <c r="N913" s="249"/>
      <c r="O913" s="249"/>
      <c r="P913" s="249"/>
      <c r="Q913" s="249"/>
      <c r="R913" s="250"/>
      <c r="S913" s="317"/>
      <c r="T913" s="249"/>
      <c r="U913" s="249"/>
      <c r="V913" s="249"/>
      <c r="W913" s="249"/>
      <c r="X913" s="250"/>
      <c r="Y913" s="317"/>
      <c r="Z913" s="249"/>
      <c r="AA913" s="249"/>
      <c r="AB913" s="249"/>
      <c r="AC913" s="249"/>
      <c r="AD913" s="250"/>
      <c r="AE913" s="4"/>
      <c r="AG913">
        <f t="shared" si="291"/>
        <v>0</v>
      </c>
      <c r="AH913">
        <f t="shared" si="292"/>
        <v>0</v>
      </c>
      <c r="AI913">
        <f t="shared" si="293"/>
        <v>0</v>
      </c>
    </row>
    <row r="914" spans="1:35" ht="15" customHeight="1">
      <c r="A914" s="93"/>
      <c r="B914" s="4"/>
      <c r="C914" s="110" t="s">
        <v>251</v>
      </c>
      <c r="D914" s="318" t="str">
        <f>IF(CNGE_2023_M4_Secc1!D74="","",CNGE_2023_M4_Secc1!D74)</f>
        <v/>
      </c>
      <c r="E914" s="249"/>
      <c r="F914" s="249"/>
      <c r="G914" s="249"/>
      <c r="H914" s="249"/>
      <c r="I914" s="249"/>
      <c r="J914" s="249"/>
      <c r="K914" s="249"/>
      <c r="L914" s="250"/>
      <c r="M914" s="317"/>
      <c r="N914" s="249"/>
      <c r="O914" s="249"/>
      <c r="P914" s="249"/>
      <c r="Q914" s="249"/>
      <c r="R914" s="250"/>
      <c r="S914" s="317"/>
      <c r="T914" s="249"/>
      <c r="U914" s="249"/>
      <c r="V914" s="249"/>
      <c r="W914" s="249"/>
      <c r="X914" s="250"/>
      <c r="Y914" s="317"/>
      <c r="Z914" s="249"/>
      <c r="AA914" s="249"/>
      <c r="AB914" s="249"/>
      <c r="AC914" s="249"/>
      <c r="AD914" s="250"/>
      <c r="AE914" s="4"/>
      <c r="AG914">
        <f t="shared" si="291"/>
        <v>0</v>
      </c>
      <c r="AH914">
        <f t="shared" si="292"/>
        <v>0</v>
      </c>
      <c r="AI914">
        <f t="shared" si="293"/>
        <v>0</v>
      </c>
    </row>
    <row r="915" spans="1:35" ht="15" customHeight="1">
      <c r="A915" s="93"/>
      <c r="B915" s="4"/>
      <c r="C915" s="110" t="s">
        <v>284</v>
      </c>
      <c r="D915" s="318" t="str">
        <f>IF(CNGE_2023_M4_Secc1!D75="","",CNGE_2023_M4_Secc1!D75)</f>
        <v/>
      </c>
      <c r="E915" s="249"/>
      <c r="F915" s="249"/>
      <c r="G915" s="249"/>
      <c r="H915" s="249"/>
      <c r="I915" s="249"/>
      <c r="J915" s="249"/>
      <c r="K915" s="249"/>
      <c r="L915" s="250"/>
      <c r="M915" s="317"/>
      <c r="N915" s="249"/>
      <c r="O915" s="249"/>
      <c r="P915" s="249"/>
      <c r="Q915" s="249"/>
      <c r="R915" s="250"/>
      <c r="S915" s="317"/>
      <c r="T915" s="249"/>
      <c r="U915" s="249"/>
      <c r="V915" s="249"/>
      <c r="W915" s="249"/>
      <c r="X915" s="250"/>
      <c r="Y915" s="317"/>
      <c r="Z915" s="249"/>
      <c r="AA915" s="249"/>
      <c r="AB915" s="249"/>
      <c r="AC915" s="249"/>
      <c r="AD915" s="250"/>
      <c r="AE915" s="4"/>
      <c r="AG915">
        <f t="shared" si="291"/>
        <v>0</v>
      </c>
      <c r="AH915">
        <f t="shared" si="292"/>
        <v>0</v>
      </c>
      <c r="AI915">
        <f t="shared" si="293"/>
        <v>0</v>
      </c>
    </row>
    <row r="916" spans="1:35" ht="15" customHeight="1">
      <c r="A916" s="93"/>
      <c r="B916" s="4"/>
      <c r="C916" s="110" t="s">
        <v>285</v>
      </c>
      <c r="D916" s="318" t="str">
        <f>IF(CNGE_2023_M4_Secc1!D76="","",CNGE_2023_M4_Secc1!D76)</f>
        <v/>
      </c>
      <c r="E916" s="249"/>
      <c r="F916" s="249"/>
      <c r="G916" s="249"/>
      <c r="H916" s="249"/>
      <c r="I916" s="249"/>
      <c r="J916" s="249"/>
      <c r="K916" s="249"/>
      <c r="L916" s="250"/>
      <c r="M916" s="317"/>
      <c r="N916" s="249"/>
      <c r="O916" s="249"/>
      <c r="P916" s="249"/>
      <c r="Q916" s="249"/>
      <c r="R916" s="250"/>
      <c r="S916" s="317"/>
      <c r="T916" s="249"/>
      <c r="U916" s="249"/>
      <c r="V916" s="249"/>
      <c r="W916" s="249"/>
      <c r="X916" s="250"/>
      <c r="Y916" s="317"/>
      <c r="Z916" s="249"/>
      <c r="AA916" s="249"/>
      <c r="AB916" s="249"/>
      <c r="AC916" s="249"/>
      <c r="AD916" s="250"/>
      <c r="AE916" s="4"/>
      <c r="AG916">
        <f t="shared" si="291"/>
        <v>0</v>
      </c>
      <c r="AH916">
        <f t="shared" si="292"/>
        <v>0</v>
      </c>
      <c r="AI916">
        <f t="shared" si="293"/>
        <v>0</v>
      </c>
    </row>
    <row r="917" spans="1:35" ht="15" customHeight="1">
      <c r="A917" s="93"/>
      <c r="B917" s="4"/>
      <c r="C917" s="110" t="s">
        <v>286</v>
      </c>
      <c r="D917" s="318" t="str">
        <f>IF(CNGE_2023_M4_Secc1!D77="","",CNGE_2023_M4_Secc1!D77)</f>
        <v/>
      </c>
      <c r="E917" s="249"/>
      <c r="F917" s="249"/>
      <c r="G917" s="249"/>
      <c r="H917" s="249"/>
      <c r="I917" s="249"/>
      <c r="J917" s="249"/>
      <c r="K917" s="249"/>
      <c r="L917" s="250"/>
      <c r="M917" s="317"/>
      <c r="N917" s="249"/>
      <c r="O917" s="249"/>
      <c r="P917" s="249"/>
      <c r="Q917" s="249"/>
      <c r="R917" s="250"/>
      <c r="S917" s="317"/>
      <c r="T917" s="249"/>
      <c r="U917" s="249"/>
      <c r="V917" s="249"/>
      <c r="W917" s="249"/>
      <c r="X917" s="250"/>
      <c r="Y917" s="317"/>
      <c r="Z917" s="249"/>
      <c r="AA917" s="249"/>
      <c r="AB917" s="249"/>
      <c r="AC917" s="249"/>
      <c r="AD917" s="250"/>
      <c r="AE917" s="4"/>
      <c r="AG917">
        <f t="shared" si="291"/>
        <v>0</v>
      </c>
      <c r="AH917">
        <f t="shared" si="292"/>
        <v>0</v>
      </c>
      <c r="AI917">
        <f t="shared" si="293"/>
        <v>0</v>
      </c>
    </row>
    <row r="918" spans="1:35" ht="15" customHeight="1">
      <c r="A918" s="93"/>
      <c r="B918" s="4"/>
      <c r="C918" s="110" t="s">
        <v>287</v>
      </c>
      <c r="D918" s="318" t="str">
        <f>IF(CNGE_2023_M4_Secc1!D78="","",CNGE_2023_M4_Secc1!D78)</f>
        <v/>
      </c>
      <c r="E918" s="249"/>
      <c r="F918" s="249"/>
      <c r="G918" s="249"/>
      <c r="H918" s="249"/>
      <c r="I918" s="249"/>
      <c r="J918" s="249"/>
      <c r="K918" s="249"/>
      <c r="L918" s="250"/>
      <c r="M918" s="317"/>
      <c r="N918" s="249"/>
      <c r="O918" s="249"/>
      <c r="P918" s="249"/>
      <c r="Q918" s="249"/>
      <c r="R918" s="250"/>
      <c r="S918" s="317"/>
      <c r="T918" s="249"/>
      <c r="U918" s="249"/>
      <c r="V918" s="249"/>
      <c r="W918" s="249"/>
      <c r="X918" s="250"/>
      <c r="Y918" s="317"/>
      <c r="Z918" s="249"/>
      <c r="AA918" s="249"/>
      <c r="AB918" s="249"/>
      <c r="AC918" s="249"/>
      <c r="AD918" s="250"/>
      <c r="AE918" s="4"/>
      <c r="AG918">
        <f t="shared" si="291"/>
        <v>0</v>
      </c>
      <c r="AH918">
        <f t="shared" si="292"/>
        <v>0</v>
      </c>
      <c r="AI918">
        <f t="shared" si="293"/>
        <v>0</v>
      </c>
    </row>
    <row r="919" spans="1:35" ht="15" customHeight="1">
      <c r="A919" s="93"/>
      <c r="B919" s="4"/>
      <c r="C919" s="110" t="s">
        <v>288</v>
      </c>
      <c r="D919" s="318" t="str">
        <f>IF(CNGE_2023_M4_Secc1!D79="","",CNGE_2023_M4_Secc1!D79)</f>
        <v/>
      </c>
      <c r="E919" s="249"/>
      <c r="F919" s="249"/>
      <c r="G919" s="249"/>
      <c r="H919" s="249"/>
      <c r="I919" s="249"/>
      <c r="J919" s="249"/>
      <c r="K919" s="249"/>
      <c r="L919" s="250"/>
      <c r="M919" s="317"/>
      <c r="N919" s="249"/>
      <c r="O919" s="249"/>
      <c r="P919" s="249"/>
      <c r="Q919" s="249"/>
      <c r="R919" s="250"/>
      <c r="S919" s="317"/>
      <c r="T919" s="249"/>
      <c r="U919" s="249"/>
      <c r="V919" s="249"/>
      <c r="W919" s="249"/>
      <c r="X919" s="250"/>
      <c r="Y919" s="317"/>
      <c r="Z919" s="249"/>
      <c r="AA919" s="249"/>
      <c r="AB919" s="249"/>
      <c r="AC919" s="249"/>
      <c r="AD919" s="250"/>
      <c r="AE919" s="4"/>
      <c r="AG919">
        <f t="shared" si="291"/>
        <v>0</v>
      </c>
      <c r="AH919">
        <f t="shared" si="292"/>
        <v>0</v>
      </c>
      <c r="AI919">
        <f t="shared" si="293"/>
        <v>0</v>
      </c>
    </row>
    <row r="920" spans="1:35" ht="15" customHeight="1">
      <c r="A920" s="93"/>
      <c r="B920" s="4"/>
      <c r="C920" s="110" t="s">
        <v>289</v>
      </c>
      <c r="D920" s="318" t="str">
        <f>IF(CNGE_2023_M4_Secc1!D80="","",CNGE_2023_M4_Secc1!D80)</f>
        <v/>
      </c>
      <c r="E920" s="249"/>
      <c r="F920" s="249"/>
      <c r="G920" s="249"/>
      <c r="H920" s="249"/>
      <c r="I920" s="249"/>
      <c r="J920" s="249"/>
      <c r="K920" s="249"/>
      <c r="L920" s="250"/>
      <c r="M920" s="317"/>
      <c r="N920" s="249"/>
      <c r="O920" s="249"/>
      <c r="P920" s="249"/>
      <c r="Q920" s="249"/>
      <c r="R920" s="250"/>
      <c r="S920" s="317"/>
      <c r="T920" s="249"/>
      <c r="U920" s="249"/>
      <c r="V920" s="249"/>
      <c r="W920" s="249"/>
      <c r="X920" s="250"/>
      <c r="Y920" s="317"/>
      <c r="Z920" s="249"/>
      <c r="AA920" s="249"/>
      <c r="AB920" s="249"/>
      <c r="AC920" s="249"/>
      <c r="AD920" s="250"/>
      <c r="AE920" s="4"/>
      <c r="AG920">
        <f t="shared" si="291"/>
        <v>0</v>
      </c>
      <c r="AH920">
        <f t="shared" si="292"/>
        <v>0</v>
      </c>
      <c r="AI920">
        <f t="shared" si="293"/>
        <v>0</v>
      </c>
    </row>
    <row r="921" spans="1:35" ht="15" customHeight="1">
      <c r="A921" s="93"/>
      <c r="B921" s="4"/>
      <c r="C921" s="110" t="s">
        <v>290</v>
      </c>
      <c r="D921" s="318" t="str">
        <f>IF(CNGE_2023_M4_Secc1!D81="","",CNGE_2023_M4_Secc1!D81)</f>
        <v/>
      </c>
      <c r="E921" s="249"/>
      <c r="F921" s="249"/>
      <c r="G921" s="249"/>
      <c r="H921" s="249"/>
      <c r="I921" s="249"/>
      <c r="J921" s="249"/>
      <c r="K921" s="249"/>
      <c r="L921" s="250"/>
      <c r="M921" s="317"/>
      <c r="N921" s="249"/>
      <c r="O921" s="249"/>
      <c r="P921" s="249"/>
      <c r="Q921" s="249"/>
      <c r="R921" s="250"/>
      <c r="S921" s="317"/>
      <c r="T921" s="249"/>
      <c r="U921" s="249"/>
      <c r="V921" s="249"/>
      <c r="W921" s="249"/>
      <c r="X921" s="250"/>
      <c r="Y921" s="317"/>
      <c r="Z921" s="249"/>
      <c r="AA921" s="249"/>
      <c r="AB921" s="249"/>
      <c r="AC921" s="249"/>
      <c r="AD921" s="250"/>
      <c r="AE921" s="4"/>
      <c r="AG921">
        <f t="shared" si="291"/>
        <v>0</v>
      </c>
      <c r="AH921">
        <f t="shared" si="292"/>
        <v>0</v>
      </c>
      <c r="AI921">
        <f t="shared" si="293"/>
        <v>0</v>
      </c>
    </row>
    <row r="922" spans="1:35" ht="15" customHeight="1">
      <c r="A922" s="93"/>
      <c r="B922" s="4"/>
      <c r="C922" s="110" t="s">
        <v>291</v>
      </c>
      <c r="D922" s="318" t="str">
        <f>IF(CNGE_2023_M4_Secc1!D82="","",CNGE_2023_M4_Secc1!D82)</f>
        <v/>
      </c>
      <c r="E922" s="249"/>
      <c r="F922" s="249"/>
      <c r="G922" s="249"/>
      <c r="H922" s="249"/>
      <c r="I922" s="249"/>
      <c r="J922" s="249"/>
      <c r="K922" s="249"/>
      <c r="L922" s="250"/>
      <c r="M922" s="317"/>
      <c r="N922" s="249"/>
      <c r="O922" s="249"/>
      <c r="P922" s="249"/>
      <c r="Q922" s="249"/>
      <c r="R922" s="250"/>
      <c r="S922" s="317"/>
      <c r="T922" s="249"/>
      <c r="U922" s="249"/>
      <c r="V922" s="249"/>
      <c r="W922" s="249"/>
      <c r="X922" s="250"/>
      <c r="Y922" s="317"/>
      <c r="Z922" s="249"/>
      <c r="AA922" s="249"/>
      <c r="AB922" s="249"/>
      <c r="AC922" s="249"/>
      <c r="AD922" s="250"/>
      <c r="AE922" s="4"/>
      <c r="AG922">
        <f t="shared" si="291"/>
        <v>0</v>
      </c>
      <c r="AH922">
        <f t="shared" si="292"/>
        <v>0</v>
      </c>
      <c r="AI922">
        <f t="shared" si="293"/>
        <v>0</v>
      </c>
    </row>
    <row r="923" spans="1:35" ht="15" customHeight="1">
      <c r="A923" s="93"/>
      <c r="B923" s="4"/>
      <c r="C923" s="110" t="s">
        <v>292</v>
      </c>
      <c r="D923" s="318" t="str">
        <f>IF(CNGE_2023_M4_Secc1!D83="","",CNGE_2023_M4_Secc1!D83)</f>
        <v/>
      </c>
      <c r="E923" s="249"/>
      <c r="F923" s="249"/>
      <c r="G923" s="249"/>
      <c r="H923" s="249"/>
      <c r="I923" s="249"/>
      <c r="J923" s="249"/>
      <c r="K923" s="249"/>
      <c r="L923" s="250"/>
      <c r="M923" s="317"/>
      <c r="N923" s="249"/>
      <c r="O923" s="249"/>
      <c r="P923" s="249"/>
      <c r="Q923" s="249"/>
      <c r="R923" s="250"/>
      <c r="S923" s="317"/>
      <c r="T923" s="249"/>
      <c r="U923" s="249"/>
      <c r="V923" s="249"/>
      <c r="W923" s="249"/>
      <c r="X923" s="250"/>
      <c r="Y923" s="317"/>
      <c r="Z923" s="249"/>
      <c r="AA923" s="249"/>
      <c r="AB923" s="249"/>
      <c r="AC923" s="249"/>
      <c r="AD923" s="250"/>
      <c r="AE923" s="4"/>
      <c r="AG923">
        <f t="shared" si="291"/>
        <v>0</v>
      </c>
      <c r="AH923">
        <f t="shared" si="292"/>
        <v>0</v>
      </c>
      <c r="AI923">
        <f t="shared" si="293"/>
        <v>0</v>
      </c>
    </row>
    <row r="924" spans="1:35" ht="15" customHeight="1">
      <c r="A924" s="93"/>
      <c r="B924" s="4"/>
      <c r="C924" s="110" t="s">
        <v>293</v>
      </c>
      <c r="D924" s="318" t="str">
        <f>IF(CNGE_2023_M4_Secc1!D84="","",CNGE_2023_M4_Secc1!D84)</f>
        <v/>
      </c>
      <c r="E924" s="249"/>
      <c r="F924" s="249"/>
      <c r="G924" s="249"/>
      <c r="H924" s="249"/>
      <c r="I924" s="249"/>
      <c r="J924" s="249"/>
      <c r="K924" s="249"/>
      <c r="L924" s="250"/>
      <c r="M924" s="317"/>
      <c r="N924" s="249"/>
      <c r="O924" s="249"/>
      <c r="P924" s="249"/>
      <c r="Q924" s="249"/>
      <c r="R924" s="250"/>
      <c r="S924" s="317"/>
      <c r="T924" s="249"/>
      <c r="U924" s="249"/>
      <c r="V924" s="249"/>
      <c r="W924" s="249"/>
      <c r="X924" s="250"/>
      <c r="Y924" s="317"/>
      <c r="Z924" s="249"/>
      <c r="AA924" s="249"/>
      <c r="AB924" s="249"/>
      <c r="AC924" s="249"/>
      <c r="AD924" s="250"/>
      <c r="AE924" s="4"/>
      <c r="AG924">
        <f t="shared" si="291"/>
        <v>0</v>
      </c>
      <c r="AH924">
        <f t="shared" si="292"/>
        <v>0</v>
      </c>
      <c r="AI924">
        <f t="shared" si="293"/>
        <v>0</v>
      </c>
    </row>
    <row r="925" spans="1:35" ht="15" customHeight="1">
      <c r="A925" s="93"/>
      <c r="B925" s="4"/>
      <c r="C925" s="110" t="s">
        <v>294</v>
      </c>
      <c r="D925" s="318" t="str">
        <f>IF(CNGE_2023_M4_Secc1!D85="","",CNGE_2023_M4_Secc1!D85)</f>
        <v/>
      </c>
      <c r="E925" s="249"/>
      <c r="F925" s="249"/>
      <c r="G925" s="249"/>
      <c r="H925" s="249"/>
      <c r="I925" s="249"/>
      <c r="J925" s="249"/>
      <c r="K925" s="249"/>
      <c r="L925" s="250"/>
      <c r="M925" s="317"/>
      <c r="N925" s="249"/>
      <c r="O925" s="249"/>
      <c r="P925" s="249"/>
      <c r="Q925" s="249"/>
      <c r="R925" s="250"/>
      <c r="S925" s="317"/>
      <c r="T925" s="249"/>
      <c r="U925" s="249"/>
      <c r="V925" s="249"/>
      <c r="W925" s="249"/>
      <c r="X925" s="250"/>
      <c r="Y925" s="317"/>
      <c r="Z925" s="249"/>
      <c r="AA925" s="249"/>
      <c r="AB925" s="249"/>
      <c r="AC925" s="249"/>
      <c r="AD925" s="250"/>
      <c r="AE925" s="4"/>
      <c r="AG925">
        <f t="shared" si="291"/>
        <v>0</v>
      </c>
      <c r="AH925">
        <f t="shared" si="292"/>
        <v>0</v>
      </c>
      <c r="AI925">
        <f t="shared" si="293"/>
        <v>0</v>
      </c>
    </row>
    <row r="926" spans="1:35" ht="15" customHeight="1">
      <c r="A926" s="93"/>
      <c r="B926" s="4"/>
      <c r="C926" s="110" t="s">
        <v>295</v>
      </c>
      <c r="D926" s="318" t="str">
        <f>IF(CNGE_2023_M4_Secc1!D86="","",CNGE_2023_M4_Secc1!D86)</f>
        <v/>
      </c>
      <c r="E926" s="249"/>
      <c r="F926" s="249"/>
      <c r="G926" s="249"/>
      <c r="H926" s="249"/>
      <c r="I926" s="249"/>
      <c r="J926" s="249"/>
      <c r="K926" s="249"/>
      <c r="L926" s="250"/>
      <c r="M926" s="317"/>
      <c r="N926" s="249"/>
      <c r="O926" s="249"/>
      <c r="P926" s="249"/>
      <c r="Q926" s="249"/>
      <c r="R926" s="250"/>
      <c r="S926" s="317"/>
      <c r="T926" s="249"/>
      <c r="U926" s="249"/>
      <c r="V926" s="249"/>
      <c r="W926" s="249"/>
      <c r="X926" s="250"/>
      <c r="Y926" s="317"/>
      <c r="Z926" s="249"/>
      <c r="AA926" s="249"/>
      <c r="AB926" s="249"/>
      <c r="AC926" s="249"/>
      <c r="AD926" s="250"/>
      <c r="AE926" s="4"/>
      <c r="AG926">
        <f t="shared" si="291"/>
        <v>0</v>
      </c>
      <c r="AH926">
        <f t="shared" si="292"/>
        <v>0</v>
      </c>
      <c r="AI926">
        <f t="shared" si="293"/>
        <v>0</v>
      </c>
    </row>
    <row r="927" spans="1:35" ht="15" customHeight="1">
      <c r="A927" s="93"/>
      <c r="B927" s="4"/>
      <c r="C927" s="110" t="s">
        <v>296</v>
      </c>
      <c r="D927" s="318" t="str">
        <f>IF(CNGE_2023_M4_Secc1!D87="","",CNGE_2023_M4_Secc1!D87)</f>
        <v/>
      </c>
      <c r="E927" s="249"/>
      <c r="F927" s="249"/>
      <c r="G927" s="249"/>
      <c r="H927" s="249"/>
      <c r="I927" s="249"/>
      <c r="J927" s="249"/>
      <c r="K927" s="249"/>
      <c r="L927" s="250"/>
      <c r="M927" s="317"/>
      <c r="N927" s="249"/>
      <c r="O927" s="249"/>
      <c r="P927" s="249"/>
      <c r="Q927" s="249"/>
      <c r="R927" s="250"/>
      <c r="S927" s="317"/>
      <c r="T927" s="249"/>
      <c r="U927" s="249"/>
      <c r="V927" s="249"/>
      <c r="W927" s="249"/>
      <c r="X927" s="250"/>
      <c r="Y927" s="317"/>
      <c r="Z927" s="249"/>
      <c r="AA927" s="249"/>
      <c r="AB927" s="249"/>
      <c r="AC927" s="249"/>
      <c r="AD927" s="250"/>
      <c r="AE927" s="4"/>
      <c r="AG927">
        <f t="shared" si="291"/>
        <v>0</v>
      </c>
      <c r="AH927">
        <f t="shared" si="292"/>
        <v>0</v>
      </c>
      <c r="AI927">
        <f t="shared" si="293"/>
        <v>0</v>
      </c>
    </row>
    <row r="928" spans="1:35" ht="15" customHeight="1">
      <c r="A928" s="93"/>
      <c r="B928" s="4"/>
      <c r="C928" s="110" t="s">
        <v>297</v>
      </c>
      <c r="D928" s="318" t="str">
        <f>IF(CNGE_2023_M4_Secc1!D88="","",CNGE_2023_M4_Secc1!D88)</f>
        <v/>
      </c>
      <c r="E928" s="249"/>
      <c r="F928" s="249"/>
      <c r="G928" s="249"/>
      <c r="H928" s="249"/>
      <c r="I928" s="249"/>
      <c r="J928" s="249"/>
      <c r="K928" s="249"/>
      <c r="L928" s="250"/>
      <c r="M928" s="317"/>
      <c r="N928" s="249"/>
      <c r="O928" s="249"/>
      <c r="P928" s="249"/>
      <c r="Q928" s="249"/>
      <c r="R928" s="250"/>
      <c r="S928" s="317"/>
      <c r="T928" s="249"/>
      <c r="U928" s="249"/>
      <c r="V928" s="249"/>
      <c r="W928" s="249"/>
      <c r="X928" s="250"/>
      <c r="Y928" s="317"/>
      <c r="Z928" s="249"/>
      <c r="AA928" s="249"/>
      <c r="AB928" s="249"/>
      <c r="AC928" s="249"/>
      <c r="AD928" s="250"/>
      <c r="AE928" s="4"/>
      <c r="AG928">
        <f t="shared" si="291"/>
        <v>0</v>
      </c>
      <c r="AH928">
        <f t="shared" si="292"/>
        <v>0</v>
      </c>
      <c r="AI928">
        <f t="shared" si="293"/>
        <v>0</v>
      </c>
    </row>
    <row r="929" spans="1:35" ht="15" customHeight="1">
      <c r="A929" s="93"/>
      <c r="B929" s="4"/>
      <c r="C929" s="110" t="s">
        <v>298</v>
      </c>
      <c r="D929" s="318" t="str">
        <f>IF(CNGE_2023_M4_Secc1!D89="","",CNGE_2023_M4_Secc1!D89)</f>
        <v/>
      </c>
      <c r="E929" s="249"/>
      <c r="F929" s="249"/>
      <c r="G929" s="249"/>
      <c r="H929" s="249"/>
      <c r="I929" s="249"/>
      <c r="J929" s="249"/>
      <c r="K929" s="249"/>
      <c r="L929" s="250"/>
      <c r="M929" s="317"/>
      <c r="N929" s="249"/>
      <c r="O929" s="249"/>
      <c r="P929" s="249"/>
      <c r="Q929" s="249"/>
      <c r="R929" s="250"/>
      <c r="S929" s="317"/>
      <c r="T929" s="249"/>
      <c r="U929" s="249"/>
      <c r="V929" s="249"/>
      <c r="W929" s="249"/>
      <c r="X929" s="250"/>
      <c r="Y929" s="317"/>
      <c r="Z929" s="249"/>
      <c r="AA929" s="249"/>
      <c r="AB929" s="249"/>
      <c r="AC929" s="249"/>
      <c r="AD929" s="250"/>
      <c r="AE929" s="4"/>
      <c r="AG929">
        <f t="shared" si="291"/>
        <v>0</v>
      </c>
      <c r="AH929">
        <f t="shared" si="292"/>
        <v>0</v>
      </c>
      <c r="AI929">
        <f t="shared" si="293"/>
        <v>0</v>
      </c>
    </row>
    <row r="930" spans="1:35" ht="15" customHeight="1">
      <c r="A930" s="93"/>
      <c r="B930" s="4"/>
      <c r="C930" s="110" t="s">
        <v>299</v>
      </c>
      <c r="D930" s="318" t="str">
        <f>IF(CNGE_2023_M4_Secc1!D90="","",CNGE_2023_M4_Secc1!D90)</f>
        <v/>
      </c>
      <c r="E930" s="249"/>
      <c r="F930" s="249"/>
      <c r="G930" s="249"/>
      <c r="H930" s="249"/>
      <c r="I930" s="249"/>
      <c r="J930" s="249"/>
      <c r="K930" s="249"/>
      <c r="L930" s="250"/>
      <c r="M930" s="317"/>
      <c r="N930" s="249"/>
      <c r="O930" s="249"/>
      <c r="P930" s="249"/>
      <c r="Q930" s="249"/>
      <c r="R930" s="250"/>
      <c r="S930" s="317"/>
      <c r="T930" s="249"/>
      <c r="U930" s="249"/>
      <c r="V930" s="249"/>
      <c r="W930" s="249"/>
      <c r="X930" s="250"/>
      <c r="Y930" s="317"/>
      <c r="Z930" s="249"/>
      <c r="AA930" s="249"/>
      <c r="AB930" s="249"/>
      <c r="AC930" s="249"/>
      <c r="AD930" s="250"/>
      <c r="AE930" s="4"/>
      <c r="AG930">
        <f t="shared" si="291"/>
        <v>0</v>
      </c>
      <c r="AH930">
        <f t="shared" si="292"/>
        <v>0</v>
      </c>
      <c r="AI930">
        <f t="shared" si="293"/>
        <v>0</v>
      </c>
    </row>
    <row r="931" spans="1:35" ht="15" customHeight="1">
      <c r="A931" s="93"/>
      <c r="B931" s="4"/>
      <c r="C931" s="110" t="s">
        <v>300</v>
      </c>
      <c r="D931" s="318" t="str">
        <f>IF(CNGE_2023_M4_Secc1!D91="","",CNGE_2023_M4_Secc1!D91)</f>
        <v/>
      </c>
      <c r="E931" s="249"/>
      <c r="F931" s="249"/>
      <c r="G931" s="249"/>
      <c r="H931" s="249"/>
      <c r="I931" s="249"/>
      <c r="J931" s="249"/>
      <c r="K931" s="249"/>
      <c r="L931" s="250"/>
      <c r="M931" s="317"/>
      <c r="N931" s="249"/>
      <c r="O931" s="249"/>
      <c r="P931" s="249"/>
      <c r="Q931" s="249"/>
      <c r="R931" s="250"/>
      <c r="S931" s="317"/>
      <c r="T931" s="249"/>
      <c r="U931" s="249"/>
      <c r="V931" s="249"/>
      <c r="W931" s="249"/>
      <c r="X931" s="250"/>
      <c r="Y931" s="317"/>
      <c r="Z931" s="249"/>
      <c r="AA931" s="249"/>
      <c r="AB931" s="249"/>
      <c r="AC931" s="249"/>
      <c r="AD931" s="250"/>
      <c r="AE931" s="4"/>
      <c r="AG931">
        <f t="shared" si="291"/>
        <v>0</v>
      </c>
      <c r="AH931">
        <f t="shared" si="292"/>
        <v>0</v>
      </c>
      <c r="AI931">
        <f t="shared" si="293"/>
        <v>0</v>
      </c>
    </row>
    <row r="932" spans="1:35" ht="15" customHeight="1">
      <c r="A932" s="93"/>
      <c r="B932" s="4"/>
      <c r="C932" s="110" t="s">
        <v>301</v>
      </c>
      <c r="D932" s="318" t="str">
        <f>IF(CNGE_2023_M4_Secc1!D92="","",CNGE_2023_M4_Secc1!D92)</f>
        <v/>
      </c>
      <c r="E932" s="249"/>
      <c r="F932" s="249"/>
      <c r="G932" s="249"/>
      <c r="H932" s="249"/>
      <c r="I932" s="249"/>
      <c r="J932" s="249"/>
      <c r="K932" s="249"/>
      <c r="L932" s="250"/>
      <c r="M932" s="317"/>
      <c r="N932" s="249"/>
      <c r="O932" s="249"/>
      <c r="P932" s="249"/>
      <c r="Q932" s="249"/>
      <c r="R932" s="250"/>
      <c r="S932" s="317"/>
      <c r="T932" s="249"/>
      <c r="U932" s="249"/>
      <c r="V932" s="249"/>
      <c r="W932" s="249"/>
      <c r="X932" s="250"/>
      <c r="Y932" s="317"/>
      <c r="Z932" s="249"/>
      <c r="AA932" s="249"/>
      <c r="AB932" s="249"/>
      <c r="AC932" s="249"/>
      <c r="AD932" s="250"/>
      <c r="AE932" s="4"/>
      <c r="AG932">
        <f t="shared" si="291"/>
        <v>0</v>
      </c>
      <c r="AH932">
        <f t="shared" si="292"/>
        <v>0</v>
      </c>
      <c r="AI932">
        <f t="shared" si="293"/>
        <v>0</v>
      </c>
    </row>
    <row r="933" spans="1:35" ht="15" customHeight="1">
      <c r="A933" s="93"/>
      <c r="B933" s="4"/>
      <c r="C933" s="110" t="s">
        <v>302</v>
      </c>
      <c r="D933" s="318" t="str">
        <f>IF(CNGE_2023_M4_Secc1!D93="","",CNGE_2023_M4_Secc1!D93)</f>
        <v/>
      </c>
      <c r="E933" s="249"/>
      <c r="F933" s="249"/>
      <c r="G933" s="249"/>
      <c r="H933" s="249"/>
      <c r="I933" s="249"/>
      <c r="J933" s="249"/>
      <c r="K933" s="249"/>
      <c r="L933" s="250"/>
      <c r="M933" s="317"/>
      <c r="N933" s="249"/>
      <c r="O933" s="249"/>
      <c r="P933" s="249"/>
      <c r="Q933" s="249"/>
      <c r="R933" s="250"/>
      <c r="S933" s="317"/>
      <c r="T933" s="249"/>
      <c r="U933" s="249"/>
      <c r="V933" s="249"/>
      <c r="W933" s="249"/>
      <c r="X933" s="250"/>
      <c r="Y933" s="317"/>
      <c r="Z933" s="249"/>
      <c r="AA933" s="249"/>
      <c r="AB933" s="249"/>
      <c r="AC933" s="249"/>
      <c r="AD933" s="250"/>
      <c r="AE933" s="4"/>
      <c r="AG933">
        <f t="shared" si="291"/>
        <v>0</v>
      </c>
      <c r="AH933">
        <f t="shared" si="292"/>
        <v>0</v>
      </c>
      <c r="AI933">
        <f t="shared" si="293"/>
        <v>0</v>
      </c>
    </row>
    <row r="934" spans="1:35" ht="15" customHeight="1">
      <c r="A934" s="93"/>
      <c r="B934" s="4"/>
      <c r="C934" s="110" t="s">
        <v>303</v>
      </c>
      <c r="D934" s="318" t="str">
        <f>IF(CNGE_2023_M4_Secc1!D94="","",CNGE_2023_M4_Secc1!D94)</f>
        <v/>
      </c>
      <c r="E934" s="249"/>
      <c r="F934" s="249"/>
      <c r="G934" s="249"/>
      <c r="H934" s="249"/>
      <c r="I934" s="249"/>
      <c r="J934" s="249"/>
      <c r="K934" s="249"/>
      <c r="L934" s="250"/>
      <c r="M934" s="317"/>
      <c r="N934" s="249"/>
      <c r="O934" s="249"/>
      <c r="P934" s="249"/>
      <c r="Q934" s="249"/>
      <c r="R934" s="250"/>
      <c r="S934" s="317"/>
      <c r="T934" s="249"/>
      <c r="U934" s="249"/>
      <c r="V934" s="249"/>
      <c r="W934" s="249"/>
      <c r="X934" s="250"/>
      <c r="Y934" s="317"/>
      <c r="Z934" s="249"/>
      <c r="AA934" s="249"/>
      <c r="AB934" s="249"/>
      <c r="AC934" s="249"/>
      <c r="AD934" s="250"/>
      <c r="AE934" s="4"/>
      <c r="AG934">
        <f t="shared" si="291"/>
        <v>0</v>
      </c>
      <c r="AH934">
        <f t="shared" si="292"/>
        <v>0</v>
      </c>
      <c r="AI934">
        <f t="shared" si="293"/>
        <v>0</v>
      </c>
    </row>
    <row r="935" spans="1:35" ht="15" customHeight="1">
      <c r="A935" s="93"/>
      <c r="B935" s="4"/>
      <c r="C935" s="110" t="s">
        <v>304</v>
      </c>
      <c r="D935" s="318" t="str">
        <f>IF(CNGE_2023_M4_Secc1!D95="","",CNGE_2023_M4_Secc1!D95)</f>
        <v/>
      </c>
      <c r="E935" s="249"/>
      <c r="F935" s="249"/>
      <c r="G935" s="249"/>
      <c r="H935" s="249"/>
      <c r="I935" s="249"/>
      <c r="J935" s="249"/>
      <c r="K935" s="249"/>
      <c r="L935" s="250"/>
      <c r="M935" s="317"/>
      <c r="N935" s="249"/>
      <c r="O935" s="249"/>
      <c r="P935" s="249"/>
      <c r="Q935" s="249"/>
      <c r="R935" s="250"/>
      <c r="S935" s="317"/>
      <c r="T935" s="249"/>
      <c r="U935" s="249"/>
      <c r="V935" s="249"/>
      <c r="W935" s="249"/>
      <c r="X935" s="250"/>
      <c r="Y935" s="317"/>
      <c r="Z935" s="249"/>
      <c r="AA935" s="249"/>
      <c r="AB935" s="249"/>
      <c r="AC935" s="249"/>
      <c r="AD935" s="250"/>
      <c r="AE935" s="4"/>
      <c r="AG935">
        <f t="shared" si="291"/>
        <v>0</v>
      </c>
      <c r="AH935">
        <f t="shared" si="292"/>
        <v>0</v>
      </c>
      <c r="AI935">
        <f t="shared" si="293"/>
        <v>0</v>
      </c>
    </row>
    <row r="936" spans="1:35" ht="15" customHeight="1">
      <c r="A936" s="93"/>
      <c r="B936" s="4"/>
      <c r="C936" s="110" t="s">
        <v>305</v>
      </c>
      <c r="D936" s="318" t="str">
        <f>IF(CNGE_2023_M4_Secc1!D96="","",CNGE_2023_M4_Secc1!D96)</f>
        <v/>
      </c>
      <c r="E936" s="249"/>
      <c r="F936" s="249"/>
      <c r="G936" s="249"/>
      <c r="H936" s="249"/>
      <c r="I936" s="249"/>
      <c r="J936" s="249"/>
      <c r="K936" s="249"/>
      <c r="L936" s="250"/>
      <c r="M936" s="317"/>
      <c r="N936" s="249"/>
      <c r="O936" s="249"/>
      <c r="P936" s="249"/>
      <c r="Q936" s="249"/>
      <c r="R936" s="250"/>
      <c r="S936" s="317"/>
      <c r="T936" s="249"/>
      <c r="U936" s="249"/>
      <c r="V936" s="249"/>
      <c r="W936" s="249"/>
      <c r="X936" s="250"/>
      <c r="Y936" s="317"/>
      <c r="Z936" s="249"/>
      <c r="AA936" s="249"/>
      <c r="AB936" s="249"/>
      <c r="AC936" s="249"/>
      <c r="AD936" s="250"/>
      <c r="AE936" s="4"/>
      <c r="AG936">
        <f t="shared" si="291"/>
        <v>0</v>
      </c>
      <c r="AH936">
        <f t="shared" si="292"/>
        <v>0</v>
      </c>
      <c r="AI936">
        <f t="shared" si="293"/>
        <v>0</v>
      </c>
    </row>
    <row r="937" spans="1:35" ht="15" customHeight="1">
      <c r="A937" s="93"/>
      <c r="B937" s="4"/>
      <c r="C937" s="110" t="s">
        <v>306</v>
      </c>
      <c r="D937" s="318" t="str">
        <f>IF(CNGE_2023_M4_Secc1!D97="","",CNGE_2023_M4_Secc1!D97)</f>
        <v/>
      </c>
      <c r="E937" s="249"/>
      <c r="F937" s="249"/>
      <c r="G937" s="249"/>
      <c r="H937" s="249"/>
      <c r="I937" s="249"/>
      <c r="J937" s="249"/>
      <c r="K937" s="249"/>
      <c r="L937" s="250"/>
      <c r="M937" s="317"/>
      <c r="N937" s="249"/>
      <c r="O937" s="249"/>
      <c r="P937" s="249"/>
      <c r="Q937" s="249"/>
      <c r="R937" s="250"/>
      <c r="S937" s="317"/>
      <c r="T937" s="249"/>
      <c r="U937" s="249"/>
      <c r="V937" s="249"/>
      <c r="W937" s="249"/>
      <c r="X937" s="250"/>
      <c r="Y937" s="317"/>
      <c r="Z937" s="249"/>
      <c r="AA937" s="249"/>
      <c r="AB937" s="249"/>
      <c r="AC937" s="249"/>
      <c r="AD937" s="250"/>
      <c r="AE937" s="4"/>
      <c r="AG937">
        <f t="shared" si="291"/>
        <v>0</v>
      </c>
      <c r="AH937">
        <f t="shared" si="292"/>
        <v>0</v>
      </c>
      <c r="AI937">
        <f t="shared" si="293"/>
        <v>0</v>
      </c>
    </row>
    <row r="938" spans="1:35" ht="15" customHeight="1">
      <c r="A938" s="93"/>
      <c r="B938" s="4"/>
      <c r="C938" s="110" t="s">
        <v>307</v>
      </c>
      <c r="D938" s="318" t="str">
        <f>IF(CNGE_2023_M4_Secc1!D98="","",CNGE_2023_M4_Secc1!D98)</f>
        <v/>
      </c>
      <c r="E938" s="249"/>
      <c r="F938" s="249"/>
      <c r="G938" s="249"/>
      <c r="H938" s="249"/>
      <c r="I938" s="249"/>
      <c r="J938" s="249"/>
      <c r="K938" s="249"/>
      <c r="L938" s="250"/>
      <c r="M938" s="317"/>
      <c r="N938" s="249"/>
      <c r="O938" s="249"/>
      <c r="P938" s="249"/>
      <c r="Q938" s="249"/>
      <c r="R938" s="250"/>
      <c r="S938" s="317"/>
      <c r="T938" s="249"/>
      <c r="U938" s="249"/>
      <c r="V938" s="249"/>
      <c r="W938" s="249"/>
      <c r="X938" s="250"/>
      <c r="Y938" s="317"/>
      <c r="Z938" s="249"/>
      <c r="AA938" s="249"/>
      <c r="AB938" s="249"/>
      <c r="AC938" s="249"/>
      <c r="AD938" s="250"/>
      <c r="AE938" s="4"/>
      <c r="AG938">
        <f t="shared" si="291"/>
        <v>0</v>
      </c>
      <c r="AH938">
        <f t="shared" si="292"/>
        <v>0</v>
      </c>
      <c r="AI938">
        <f t="shared" si="293"/>
        <v>0</v>
      </c>
    </row>
    <row r="939" spans="1:35" ht="15" customHeight="1">
      <c r="A939" s="93"/>
      <c r="B939" s="4"/>
      <c r="C939" s="110" t="s">
        <v>308</v>
      </c>
      <c r="D939" s="318" t="str">
        <f>IF(CNGE_2023_M4_Secc1!D99="","",CNGE_2023_M4_Secc1!D99)</f>
        <v/>
      </c>
      <c r="E939" s="249"/>
      <c r="F939" s="249"/>
      <c r="G939" s="249"/>
      <c r="H939" s="249"/>
      <c r="I939" s="249"/>
      <c r="J939" s="249"/>
      <c r="K939" s="249"/>
      <c r="L939" s="250"/>
      <c r="M939" s="317"/>
      <c r="N939" s="249"/>
      <c r="O939" s="249"/>
      <c r="P939" s="249"/>
      <c r="Q939" s="249"/>
      <c r="R939" s="250"/>
      <c r="S939" s="317"/>
      <c r="T939" s="249"/>
      <c r="U939" s="249"/>
      <c r="V939" s="249"/>
      <c r="W939" s="249"/>
      <c r="X939" s="250"/>
      <c r="Y939" s="317"/>
      <c r="Z939" s="249"/>
      <c r="AA939" s="249"/>
      <c r="AB939" s="249"/>
      <c r="AC939" s="249"/>
      <c r="AD939" s="250"/>
      <c r="AE939" s="4"/>
      <c r="AG939">
        <f t="shared" si="291"/>
        <v>0</v>
      </c>
      <c r="AH939">
        <f t="shared" si="292"/>
        <v>0</v>
      </c>
    </row>
    <row r="940" spans="1:35" ht="15" customHeight="1">
      <c r="A940" s="93"/>
      <c r="B940" s="4"/>
      <c r="C940" s="27"/>
      <c r="D940" s="27"/>
      <c r="E940" s="27"/>
      <c r="F940" s="27"/>
      <c r="G940" s="27"/>
      <c r="H940" s="27"/>
      <c r="I940" s="27"/>
      <c r="J940" s="27"/>
      <c r="K940" s="27"/>
      <c r="L940" s="27"/>
      <c r="M940" s="27"/>
      <c r="N940" s="27"/>
      <c r="O940" s="27"/>
      <c r="P940" s="27"/>
      <c r="Q940" s="27"/>
      <c r="R940" s="122" t="s">
        <v>456</v>
      </c>
      <c r="S940" s="325">
        <f>IF(AND(SUM(S880:S939)=0,COUNTIF(S880:S939,"NS")&gt;0),"NS",IF(AND(SUM(S880:S939)=0,COUNTIF(S880:S939,0)&gt;0),0,IF(AND(SUM(S880:S939)=0,COUNTIF(S880:S939,"NA")&gt;0),"NA",SUM(S880:S939))))</f>
        <v>0</v>
      </c>
      <c r="T940" s="249"/>
      <c r="U940" s="249"/>
      <c r="V940" s="249"/>
      <c r="W940" s="249"/>
      <c r="X940" s="250"/>
      <c r="Y940" s="325">
        <f>IF(AND(SUM(Y880:Y939)=0,COUNTIF(Y880:Y939,"NS")&gt;0),"NS",IF(AND(SUM(Y880:Y939)=0,COUNTIF(Y880:Y939,0)&gt;0),0,IF(AND(SUM(Y880:Y939)=0,COUNTIF(Y880:Y939,"NA")&gt;0),"NA",SUM(Y880:Y939))))</f>
        <v>0</v>
      </c>
      <c r="Z940" s="249"/>
      <c r="AA940" s="249"/>
      <c r="AB940" s="249"/>
      <c r="AC940" s="249"/>
      <c r="AD940" s="250"/>
      <c r="AE940" s="4"/>
      <c r="AG940">
        <f>SUM(AG880:AG939)</f>
        <v>0</v>
      </c>
      <c r="AH940" s="198">
        <f>SUM(AH880:AH939)</f>
        <v>0</v>
      </c>
      <c r="AI940">
        <f>SUM(AI880:AI939)</f>
        <v>0</v>
      </c>
    </row>
    <row r="941" spans="1:35" ht="1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row>
    <row r="942" spans="1:35" ht="24" customHeight="1">
      <c r="A942" s="93"/>
      <c r="B942" s="4"/>
      <c r="C942" s="333" t="s">
        <v>310</v>
      </c>
      <c r="D942" s="231"/>
      <c r="E942" s="231"/>
      <c r="F942" s="231"/>
      <c r="G942" s="231"/>
      <c r="H942" s="231"/>
      <c r="I942" s="231"/>
      <c r="J942" s="231"/>
      <c r="K942" s="231"/>
      <c r="L942" s="231"/>
      <c r="M942" s="231"/>
      <c r="N942" s="231"/>
      <c r="O942" s="231"/>
      <c r="P942" s="231"/>
      <c r="Q942" s="231"/>
      <c r="R942" s="231"/>
      <c r="S942" s="231"/>
      <c r="T942" s="231"/>
      <c r="U942" s="231"/>
      <c r="V942" s="231"/>
      <c r="W942" s="231"/>
      <c r="X942" s="231"/>
      <c r="Y942" s="231"/>
      <c r="Z942" s="231"/>
      <c r="AA942" s="231"/>
      <c r="AB942" s="231"/>
      <c r="AC942" s="231"/>
      <c r="AD942" s="231"/>
      <c r="AE942" s="4"/>
    </row>
    <row r="943" spans="1:35" ht="60" customHeight="1">
      <c r="A943" s="93"/>
      <c r="B943" s="4"/>
      <c r="C943" s="323"/>
      <c r="D943" s="249"/>
      <c r="E943" s="249"/>
      <c r="F943" s="249"/>
      <c r="G943" s="249"/>
      <c r="H943" s="249"/>
      <c r="I943" s="249"/>
      <c r="J943" s="249"/>
      <c r="K943" s="249"/>
      <c r="L943" s="249"/>
      <c r="M943" s="249"/>
      <c r="N943" s="249"/>
      <c r="O943" s="249"/>
      <c r="P943" s="249"/>
      <c r="Q943" s="249"/>
      <c r="R943" s="249"/>
      <c r="S943" s="249"/>
      <c r="T943" s="249"/>
      <c r="U943" s="249"/>
      <c r="V943" s="249"/>
      <c r="W943" s="249"/>
      <c r="X943" s="249"/>
      <c r="Y943" s="249"/>
      <c r="Z943" s="249"/>
      <c r="AA943" s="249"/>
      <c r="AB943" s="249"/>
      <c r="AC943" s="249"/>
      <c r="AD943" s="250"/>
      <c r="AE943" s="4"/>
    </row>
    <row r="944" spans="1:35" ht="15" customHeight="1">
      <c r="A944" s="1"/>
      <c r="B944" s="199" t="str">
        <f>IF(AG940&gt;0,"Favor de ingresar toda la información requerida en la pregunta y/o verifique que no tenga información en celdas sombreadas.","")</f>
        <v/>
      </c>
      <c r="C944" s="199"/>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row>
    <row r="945" spans="1:34" ht="15" customHeight="1">
      <c r="A945" s="1"/>
      <c r="B945" s="199" t="str">
        <f>IF(AND(AH940&lt;&gt;0,C943=""),"Alerta: Debido a que cuenta con registros NS, debe proporcionar una justificación en el area de comentarios al final de la pregunta.","")</f>
        <v/>
      </c>
      <c r="C945" s="199"/>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row>
    <row r="946" spans="1:34" ht="15" customHeight="1">
      <c r="A946" s="1"/>
      <c r="B946" s="199" t="str">
        <f>IF(AI940&gt;=1,"Favor de revisar la instrucción 3, debido a que no se cumplen con los criterios mencionados.","")</f>
        <v/>
      </c>
      <c r="C946" s="199"/>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row>
    <row r="947" spans="1:34" ht="15" customHeight="1">
      <c r="A947" s="1"/>
      <c r="B947" s="199"/>
      <c r="C947" s="199"/>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row>
    <row r="948" spans="1:34" ht="15" customHeight="1">
      <c r="A948" s="1"/>
      <c r="B948" s="199"/>
      <c r="C948" s="199"/>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row>
    <row r="949" spans="1:34" ht="15" customHeight="1" thickBot="1">
      <c r="A949" s="1"/>
      <c r="B949" s="199"/>
      <c r="C949" s="199"/>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row>
    <row r="950" spans="1:34" ht="15" customHeight="1" thickBot="1">
      <c r="A950" s="102" t="s">
        <v>264</v>
      </c>
      <c r="B950" s="337" t="s">
        <v>789</v>
      </c>
      <c r="C950" s="328"/>
      <c r="D950" s="328"/>
      <c r="E950" s="328"/>
      <c r="F950" s="328"/>
      <c r="G950" s="328"/>
      <c r="H950" s="328"/>
      <c r="I950" s="328"/>
      <c r="J950" s="328"/>
      <c r="K950" s="328"/>
      <c r="L950" s="328"/>
      <c r="M950" s="328"/>
      <c r="N950" s="328"/>
      <c r="O950" s="328"/>
      <c r="P950" s="328"/>
      <c r="Q950" s="328"/>
      <c r="R950" s="328"/>
      <c r="S950" s="328"/>
      <c r="T950" s="328"/>
      <c r="U950" s="328"/>
      <c r="V950" s="328"/>
      <c r="W950" s="328"/>
      <c r="X950" s="328"/>
      <c r="Y950" s="328"/>
      <c r="Z950" s="328"/>
      <c r="AA950" s="328"/>
      <c r="AB950" s="328"/>
      <c r="AC950" s="328"/>
      <c r="AD950" s="329"/>
      <c r="AE950" s="1"/>
    </row>
    <row r="951" spans="1:34" ht="15" customHeight="1">
      <c r="A951" s="48"/>
      <c r="B951" s="354" t="s">
        <v>266</v>
      </c>
      <c r="C951" s="262"/>
      <c r="D951" s="262"/>
      <c r="E951" s="262"/>
      <c r="F951" s="262"/>
      <c r="G951" s="262"/>
      <c r="H951" s="262"/>
      <c r="I951" s="262"/>
      <c r="J951" s="262"/>
      <c r="K951" s="262"/>
      <c r="L951" s="262"/>
      <c r="M951" s="262"/>
      <c r="N951" s="262"/>
      <c r="O951" s="262"/>
      <c r="P951" s="262"/>
      <c r="Q951" s="262"/>
      <c r="R951" s="262"/>
      <c r="S951" s="262"/>
      <c r="T951" s="262"/>
      <c r="U951" s="262"/>
      <c r="V951" s="262"/>
      <c r="W951" s="262"/>
      <c r="X951" s="262"/>
      <c r="Y951" s="262"/>
      <c r="Z951" s="262"/>
      <c r="AA951" s="262"/>
      <c r="AB951" s="262"/>
      <c r="AC951" s="262"/>
      <c r="AD951" s="263"/>
      <c r="AE951" s="1"/>
    </row>
    <row r="952" spans="1:34" ht="36" customHeight="1">
      <c r="A952" s="48"/>
      <c r="B952" s="203"/>
      <c r="C952" s="382" t="s">
        <v>790</v>
      </c>
      <c r="D952" s="383"/>
      <c r="E952" s="383"/>
      <c r="F952" s="383"/>
      <c r="G952" s="383"/>
      <c r="H952" s="383"/>
      <c r="I952" s="383"/>
      <c r="J952" s="383"/>
      <c r="K952" s="383"/>
      <c r="L952" s="383"/>
      <c r="M952" s="383"/>
      <c r="N952" s="383"/>
      <c r="O952" s="383"/>
      <c r="P952" s="383"/>
      <c r="Q952" s="383"/>
      <c r="R952" s="383"/>
      <c r="S952" s="383"/>
      <c r="T952" s="383"/>
      <c r="U952" s="383"/>
      <c r="V952" s="383"/>
      <c r="W952" s="383"/>
      <c r="X952" s="383"/>
      <c r="Y952" s="383"/>
      <c r="Z952" s="383"/>
      <c r="AA952" s="383"/>
      <c r="AB952" s="383"/>
      <c r="AC952" s="383"/>
      <c r="AD952" s="384"/>
      <c r="AE952" s="1"/>
    </row>
    <row r="953" spans="1:34" ht="15" customHeight="1">
      <c r="A953" s="48"/>
      <c r="B953" s="385" t="s">
        <v>268</v>
      </c>
      <c r="C953" s="379"/>
      <c r="D953" s="379"/>
      <c r="E953" s="379"/>
      <c r="F953" s="379"/>
      <c r="G953" s="379"/>
      <c r="H953" s="379"/>
      <c r="I953" s="379"/>
      <c r="J953" s="379"/>
      <c r="K953" s="379"/>
      <c r="L953" s="379"/>
      <c r="M953" s="379"/>
      <c r="N953" s="379"/>
      <c r="O953" s="379"/>
      <c r="P953" s="379"/>
      <c r="Q953" s="379"/>
      <c r="R953" s="379"/>
      <c r="S953" s="379"/>
      <c r="T953" s="379"/>
      <c r="U953" s="379"/>
      <c r="V953" s="379"/>
      <c r="W953" s="379"/>
      <c r="X953" s="379"/>
      <c r="Y953" s="379"/>
      <c r="Z953" s="379"/>
      <c r="AA953" s="379"/>
      <c r="AB953" s="379"/>
      <c r="AC953" s="379"/>
      <c r="AD953" s="380"/>
      <c r="AE953" s="1"/>
    </row>
    <row r="954" spans="1:34" ht="36" customHeight="1">
      <c r="A954" s="105"/>
      <c r="B954" s="165"/>
      <c r="C954" s="287" t="s">
        <v>791</v>
      </c>
      <c r="D954" s="252"/>
      <c r="E954" s="252"/>
      <c r="F954" s="252"/>
      <c r="G954" s="252"/>
      <c r="H954" s="252"/>
      <c r="I954" s="252"/>
      <c r="J954" s="252"/>
      <c r="K954" s="252"/>
      <c r="L954" s="252"/>
      <c r="M954" s="252"/>
      <c r="N954" s="252"/>
      <c r="O954" s="252"/>
      <c r="P954" s="252"/>
      <c r="Q954" s="252"/>
      <c r="R954" s="252"/>
      <c r="S954" s="252"/>
      <c r="T954" s="252"/>
      <c r="U954" s="252"/>
      <c r="V954" s="252"/>
      <c r="W954" s="252"/>
      <c r="X954" s="252"/>
      <c r="Y954" s="252"/>
      <c r="Z954" s="252"/>
      <c r="AA954" s="252"/>
      <c r="AB954" s="252"/>
      <c r="AC954" s="252"/>
      <c r="AD954" s="267"/>
      <c r="AE954" s="1"/>
    </row>
    <row r="955" spans="1:34" ht="1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row>
    <row r="956" spans="1:34" ht="36" customHeight="1">
      <c r="A956" s="105" t="s">
        <v>792</v>
      </c>
      <c r="B956" s="326" t="s">
        <v>793</v>
      </c>
      <c r="C956" s="231"/>
      <c r="D956" s="231"/>
      <c r="E956" s="231"/>
      <c r="F956" s="231"/>
      <c r="G956" s="231"/>
      <c r="H956" s="231"/>
      <c r="I956" s="231"/>
      <c r="J956" s="231"/>
      <c r="K956" s="231"/>
      <c r="L956" s="231"/>
      <c r="M956" s="231"/>
      <c r="N956" s="231"/>
      <c r="O956" s="231"/>
      <c r="P956" s="231"/>
      <c r="Q956" s="231"/>
      <c r="R956" s="231"/>
      <c r="S956" s="231"/>
      <c r="T956" s="231"/>
      <c r="U956" s="231"/>
      <c r="V956" s="231"/>
      <c r="W956" s="231"/>
      <c r="X956" s="231"/>
      <c r="Y956" s="231"/>
      <c r="Z956" s="231"/>
      <c r="AA956" s="231"/>
      <c r="AB956" s="231"/>
      <c r="AC956" s="231"/>
      <c r="AD956" s="231"/>
      <c r="AE956" s="1"/>
    </row>
    <row r="957" spans="1:34" ht="24" customHeight="1">
      <c r="A957" s="105"/>
      <c r="B957" s="120"/>
      <c r="C957" s="319" t="s">
        <v>794</v>
      </c>
      <c r="D957" s="231"/>
      <c r="E957" s="231"/>
      <c r="F957" s="231"/>
      <c r="G957" s="231"/>
      <c r="H957" s="231"/>
      <c r="I957" s="231"/>
      <c r="J957" s="231"/>
      <c r="K957" s="231"/>
      <c r="L957" s="231"/>
      <c r="M957" s="231"/>
      <c r="N957" s="231"/>
      <c r="O957" s="231"/>
      <c r="P957" s="231"/>
      <c r="Q957" s="231"/>
      <c r="R957" s="231"/>
      <c r="S957" s="231"/>
      <c r="T957" s="231"/>
      <c r="U957" s="231"/>
      <c r="V957" s="231"/>
      <c r="W957" s="231"/>
      <c r="X957" s="231"/>
      <c r="Y957" s="231"/>
      <c r="Z957" s="231"/>
      <c r="AA957" s="231"/>
      <c r="AB957" s="231"/>
      <c r="AC957" s="231"/>
      <c r="AD957" s="231"/>
      <c r="AE957" s="1"/>
    </row>
    <row r="958" spans="1:34" ht="15" customHeight="1">
      <c r="A958" s="1"/>
      <c r="B958" s="1"/>
      <c r="C958" s="1"/>
      <c r="D958" s="1"/>
      <c r="E958" s="1"/>
      <c r="F958" s="1"/>
      <c r="G958" s="1"/>
      <c r="H958" s="1"/>
      <c r="I958" s="1"/>
      <c r="J958" s="1"/>
      <c r="K958" s="1"/>
      <c r="L958" s="1"/>
      <c r="M958" s="1"/>
      <c r="N958" s="1"/>
      <c r="O958" s="1"/>
      <c r="P958" s="1"/>
      <c r="Q958" s="1"/>
      <c r="R958" s="1"/>
      <c r="S958" s="142"/>
      <c r="T958" s="1"/>
      <c r="U958" s="1"/>
      <c r="V958" s="1"/>
      <c r="W958" s="1"/>
      <c r="X958" s="1"/>
      <c r="Y958" s="1"/>
      <c r="Z958" s="1"/>
      <c r="AA958" s="1"/>
      <c r="AB958" s="1"/>
      <c r="AC958" s="1"/>
      <c r="AD958" s="1"/>
      <c r="AE958" s="1"/>
    </row>
    <row r="959" spans="1:34" ht="36" customHeight="1">
      <c r="A959" s="105"/>
      <c r="B959" s="1"/>
      <c r="C959" s="248" t="s">
        <v>795</v>
      </c>
      <c r="D959" s="262"/>
      <c r="E959" s="262"/>
      <c r="F959" s="262"/>
      <c r="G959" s="262"/>
      <c r="H959" s="262"/>
      <c r="I959" s="262"/>
      <c r="J959" s="262"/>
      <c r="K959" s="262"/>
      <c r="L959" s="262"/>
      <c r="M959" s="262"/>
      <c r="N959" s="263"/>
      <c r="O959" s="251" t="s">
        <v>796</v>
      </c>
      <c r="P959" s="262"/>
      <c r="Q959" s="262"/>
      <c r="R959" s="263"/>
      <c r="S959" s="316" t="s">
        <v>797</v>
      </c>
      <c r="T959" s="249"/>
      <c r="U959" s="249"/>
      <c r="V959" s="249"/>
      <c r="W959" s="249"/>
      <c r="X959" s="249"/>
      <c r="Y959" s="249"/>
      <c r="Z959" s="249"/>
      <c r="AA959" s="249"/>
      <c r="AB959" s="249"/>
      <c r="AC959" s="249"/>
      <c r="AD959" s="250"/>
      <c r="AE959" s="1"/>
    </row>
    <row r="960" spans="1:34" ht="48" customHeight="1">
      <c r="A960" s="105"/>
      <c r="B960" s="1"/>
      <c r="C960" s="266"/>
      <c r="D960" s="252"/>
      <c r="E960" s="252"/>
      <c r="F960" s="252"/>
      <c r="G960" s="252"/>
      <c r="H960" s="252"/>
      <c r="I960" s="252"/>
      <c r="J960" s="252"/>
      <c r="K960" s="252"/>
      <c r="L960" s="252"/>
      <c r="M960" s="252"/>
      <c r="N960" s="267"/>
      <c r="O960" s="266"/>
      <c r="P960" s="252"/>
      <c r="Q960" s="252"/>
      <c r="R960" s="267"/>
      <c r="S960" s="325" t="s">
        <v>798</v>
      </c>
      <c r="T960" s="249"/>
      <c r="U960" s="249"/>
      <c r="V960" s="250"/>
      <c r="W960" s="325" t="s">
        <v>799</v>
      </c>
      <c r="X960" s="249"/>
      <c r="Y960" s="249"/>
      <c r="Z960" s="250"/>
      <c r="AA960" s="325" t="s">
        <v>800</v>
      </c>
      <c r="AB960" s="249"/>
      <c r="AC960" s="249"/>
      <c r="AD960" s="250"/>
      <c r="AE960" s="1"/>
      <c r="AG960" t="s">
        <v>282</v>
      </c>
      <c r="AH960" t="s">
        <v>283</v>
      </c>
    </row>
    <row r="961" spans="1:34" ht="15" customHeight="1">
      <c r="A961" s="105"/>
      <c r="B961" s="1"/>
      <c r="C961" s="110" t="s">
        <v>209</v>
      </c>
      <c r="D961" s="318" t="s">
        <v>801</v>
      </c>
      <c r="E961" s="249"/>
      <c r="F961" s="249"/>
      <c r="G961" s="249"/>
      <c r="H961" s="249"/>
      <c r="I961" s="249"/>
      <c r="J961" s="249"/>
      <c r="K961" s="249"/>
      <c r="L961" s="249"/>
      <c r="M961" s="249"/>
      <c r="N961" s="250"/>
      <c r="O961" s="317"/>
      <c r="P961" s="249"/>
      <c r="Q961" s="249"/>
      <c r="R961" s="250"/>
      <c r="S961" s="317"/>
      <c r="T961" s="249"/>
      <c r="U961" s="249"/>
      <c r="V961" s="250"/>
      <c r="W961" s="317"/>
      <c r="X961" s="249"/>
      <c r="Y961" s="249"/>
      <c r="Z961" s="250"/>
      <c r="AA961" s="317"/>
      <c r="AB961" s="249"/>
      <c r="AC961" s="249"/>
      <c r="AD961" s="250"/>
      <c r="AE961" s="1"/>
      <c r="AG961">
        <f>IF(AND(O961&lt;&gt;1,COUNTA(S961:AD961)&gt;0),1,IF(AND(O961=1,COUNTA(S961:AD961)&lt;2),1,0))</f>
        <v>0</v>
      </c>
      <c r="AH961">
        <f>IF(COUNTIF(S961:V961,"NS"),1,0)</f>
        <v>0</v>
      </c>
    </row>
    <row r="962" spans="1:34" ht="24" customHeight="1">
      <c r="A962" s="105"/>
      <c r="B962" s="1"/>
      <c r="C962" s="110" t="s">
        <v>210</v>
      </c>
      <c r="D962" s="318" t="s">
        <v>802</v>
      </c>
      <c r="E962" s="249"/>
      <c r="F962" s="249"/>
      <c r="G962" s="249"/>
      <c r="H962" s="249"/>
      <c r="I962" s="249"/>
      <c r="J962" s="249"/>
      <c r="K962" s="249"/>
      <c r="L962" s="249"/>
      <c r="M962" s="249"/>
      <c r="N962" s="250"/>
      <c r="O962" s="317"/>
      <c r="P962" s="249"/>
      <c r="Q962" s="249"/>
      <c r="R962" s="250"/>
      <c r="S962" s="317"/>
      <c r="T962" s="249"/>
      <c r="U962" s="249"/>
      <c r="V962" s="250"/>
      <c r="W962" s="317"/>
      <c r="X962" s="249"/>
      <c r="Y962" s="249"/>
      <c r="Z962" s="250"/>
      <c r="AA962" s="317"/>
      <c r="AB962" s="249"/>
      <c r="AC962" s="249"/>
      <c r="AD962" s="250"/>
      <c r="AE962" s="1"/>
      <c r="AG962">
        <f>IF(AND(O962&lt;&gt;1,COUNTA(S962:AD962)&gt;0),1,IF(AND(O962=1,COUNTA(S962:AD962)&lt;2),1,0))</f>
        <v>0</v>
      </c>
      <c r="AH962">
        <f>IF(COUNTIF(S962:V962,"NS"),1,0)</f>
        <v>0</v>
      </c>
    </row>
    <row r="963" spans="1:34" ht="15" customHeight="1">
      <c r="A963" s="105"/>
      <c r="B963" s="1"/>
      <c r="C963" s="110" t="s">
        <v>212</v>
      </c>
      <c r="D963" s="318" t="s">
        <v>803</v>
      </c>
      <c r="E963" s="249"/>
      <c r="F963" s="249"/>
      <c r="G963" s="249"/>
      <c r="H963" s="249"/>
      <c r="I963" s="249"/>
      <c r="J963" s="249"/>
      <c r="K963" s="249"/>
      <c r="L963" s="249"/>
      <c r="M963" s="249"/>
      <c r="N963" s="250"/>
      <c r="O963" s="317"/>
      <c r="P963" s="249"/>
      <c r="Q963" s="249"/>
      <c r="R963" s="250"/>
      <c r="S963" s="317"/>
      <c r="T963" s="249"/>
      <c r="U963" s="249"/>
      <c r="V963" s="250"/>
      <c r="W963" s="317"/>
      <c r="X963" s="249"/>
      <c r="Y963" s="249"/>
      <c r="Z963" s="250"/>
      <c r="AA963" s="317"/>
      <c r="AB963" s="249"/>
      <c r="AC963" s="249"/>
      <c r="AD963" s="250"/>
      <c r="AE963" s="1"/>
      <c r="AG963">
        <f>IF(AND(O963&lt;&gt;1,COUNTA(S963:AD963)&gt;0),1,IF(AND(O963=1,COUNTA(S963:AD963)&lt;2),1,0))</f>
        <v>0</v>
      </c>
      <c r="AH963">
        <f>IF(COUNTIF(S963:V963,"NS"),1,0)</f>
        <v>0</v>
      </c>
    </row>
    <row r="964" spans="1:34" ht="36" customHeight="1">
      <c r="A964" s="105"/>
      <c r="B964" s="1"/>
      <c r="C964" s="110" t="s">
        <v>214</v>
      </c>
      <c r="D964" s="318" t="s">
        <v>804</v>
      </c>
      <c r="E964" s="249"/>
      <c r="F964" s="249"/>
      <c r="G964" s="249"/>
      <c r="H964" s="249"/>
      <c r="I964" s="249"/>
      <c r="J964" s="249"/>
      <c r="K964" s="249"/>
      <c r="L964" s="249"/>
      <c r="M964" s="249"/>
      <c r="N964" s="250"/>
      <c r="O964" s="317"/>
      <c r="P964" s="249"/>
      <c r="Q964" s="249"/>
      <c r="R964" s="250"/>
      <c r="S964" s="317"/>
      <c r="T964" s="249"/>
      <c r="U964" s="249"/>
      <c r="V964" s="250"/>
      <c r="W964" s="317"/>
      <c r="X964" s="249"/>
      <c r="Y964" s="249"/>
      <c r="Z964" s="250"/>
      <c r="AA964" s="317"/>
      <c r="AB964" s="249"/>
      <c r="AC964" s="249"/>
      <c r="AD964" s="250"/>
      <c r="AE964" s="1"/>
      <c r="AG964">
        <f>IF(AND(O964&lt;&gt;1,COUNTA(S964:AD964)&gt;0),1,IF(AND(O964=1,COUNTA(S964:AD964)&lt;2),1,0))</f>
        <v>0</v>
      </c>
      <c r="AH964">
        <f>IF(COUNTIF(S964:V964,"NS"),1,0)</f>
        <v>0</v>
      </c>
    </row>
    <row r="965" spans="1:34" ht="24" customHeight="1">
      <c r="A965" s="105"/>
      <c r="B965" s="1"/>
      <c r="C965" s="110" t="s">
        <v>215</v>
      </c>
      <c r="D965" s="318" t="s">
        <v>805</v>
      </c>
      <c r="E965" s="249"/>
      <c r="F965" s="249"/>
      <c r="G965" s="249"/>
      <c r="H965" s="249"/>
      <c r="I965" s="249"/>
      <c r="J965" s="249"/>
      <c r="K965" s="249"/>
      <c r="L965" s="249"/>
      <c r="M965" s="249"/>
      <c r="N965" s="250"/>
      <c r="O965" s="317"/>
      <c r="P965" s="249"/>
      <c r="Q965" s="249"/>
      <c r="R965" s="250"/>
      <c r="S965" s="317"/>
      <c r="T965" s="249"/>
      <c r="U965" s="249"/>
      <c r="V965" s="250"/>
      <c r="W965" s="317"/>
      <c r="X965" s="249"/>
      <c r="Y965" s="249"/>
      <c r="Z965" s="250"/>
      <c r="AA965" s="317"/>
      <c r="AB965" s="249"/>
      <c r="AC965" s="249"/>
      <c r="AD965" s="250"/>
      <c r="AE965" s="1"/>
      <c r="AG965">
        <f>IF(AND(O965&lt;&gt;1,COUNTA(S965:AD965)&gt;0),1,IF(AND(O965=1,COUNTA(S965:AD965)&lt;2),1,0))</f>
        <v>0</v>
      </c>
      <c r="AH965">
        <f>IF(COUNTIF(S965:V965,"NS"),1,0)</f>
        <v>0</v>
      </c>
    </row>
    <row r="966" spans="1:34" ht="1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G966">
        <f>SUM(AG961:AG965)</f>
        <v>0</v>
      </c>
      <c r="AH966" s="198">
        <f>SUM(AH961:AH965)</f>
        <v>0</v>
      </c>
    </row>
    <row r="967" spans="1:34" ht="23.1" customHeight="1">
      <c r="A967" s="49"/>
      <c r="B967" s="1"/>
      <c r="C967" s="316" t="s">
        <v>806</v>
      </c>
      <c r="D967" s="249"/>
      <c r="E967" s="249"/>
      <c r="F967" s="249"/>
      <c r="G967" s="249"/>
      <c r="H967" s="249"/>
      <c r="I967" s="249"/>
      <c r="J967" s="250"/>
      <c r="L967" s="316" t="s">
        <v>807</v>
      </c>
      <c r="M967" s="249"/>
      <c r="N967" s="249"/>
      <c r="O967" s="249"/>
      <c r="P967" s="249"/>
      <c r="Q967" s="249"/>
      <c r="R967" s="249"/>
      <c r="S967" s="249"/>
      <c r="T967" s="249"/>
      <c r="U967" s="249"/>
      <c r="V967" s="249"/>
      <c r="W967" s="249"/>
      <c r="X967" s="249"/>
      <c r="Y967" s="249"/>
      <c r="Z967" s="249"/>
      <c r="AA967" s="249"/>
      <c r="AB967" s="249"/>
      <c r="AC967" s="249"/>
      <c r="AD967" s="250"/>
      <c r="AE967" s="1"/>
    </row>
    <row r="968" spans="1:34" ht="36" customHeight="1">
      <c r="A968" s="105"/>
      <c r="B968" s="1"/>
      <c r="C968" s="166" t="s">
        <v>209</v>
      </c>
      <c r="D968" s="386" t="s">
        <v>808</v>
      </c>
      <c r="E968" s="249"/>
      <c r="F968" s="249"/>
      <c r="G968" s="249"/>
      <c r="H968" s="249"/>
      <c r="I968" s="249"/>
      <c r="J968" s="250"/>
      <c r="L968" s="121" t="s">
        <v>209</v>
      </c>
      <c r="M968" s="318" t="s">
        <v>809</v>
      </c>
      <c r="N968" s="249"/>
      <c r="O968" s="249"/>
      <c r="P968" s="249"/>
      <c r="Q968" s="249"/>
      <c r="R968" s="249"/>
      <c r="S968" s="249"/>
      <c r="T968" s="249"/>
      <c r="U968" s="249"/>
      <c r="V968" s="249"/>
      <c r="W968" s="249"/>
      <c r="X968" s="249"/>
      <c r="Y968" s="249"/>
      <c r="Z968" s="249"/>
      <c r="AA968" s="249"/>
      <c r="AB968" s="249"/>
      <c r="AC968" s="249"/>
      <c r="AD968" s="250"/>
      <c r="AE968" s="1"/>
    </row>
    <row r="969" spans="1:34" ht="36" customHeight="1">
      <c r="A969" s="105"/>
      <c r="B969" s="1"/>
      <c r="C969" s="138" t="s">
        <v>210</v>
      </c>
      <c r="D969" s="386" t="s">
        <v>810</v>
      </c>
      <c r="E969" s="249"/>
      <c r="F969" s="249"/>
      <c r="G969" s="249"/>
      <c r="H969" s="249"/>
      <c r="I969" s="249"/>
      <c r="J969" s="250"/>
      <c r="L969" s="121" t="s">
        <v>210</v>
      </c>
      <c r="M969" s="318" t="s">
        <v>811</v>
      </c>
      <c r="N969" s="249"/>
      <c r="O969" s="249"/>
      <c r="P969" s="249"/>
      <c r="Q969" s="249"/>
      <c r="R969" s="249"/>
      <c r="S969" s="249"/>
      <c r="T969" s="249"/>
      <c r="U969" s="249"/>
      <c r="V969" s="249"/>
      <c r="W969" s="249"/>
      <c r="X969" s="249"/>
      <c r="Y969" s="249"/>
      <c r="Z969" s="249"/>
      <c r="AA969" s="249"/>
      <c r="AB969" s="249"/>
      <c r="AC969" s="249"/>
      <c r="AD969" s="250"/>
      <c r="AE969" s="1"/>
    </row>
    <row r="970" spans="1:34" ht="48" customHeight="1">
      <c r="A970" s="105"/>
      <c r="B970" s="1"/>
      <c r="C970" s="138" t="s">
        <v>212</v>
      </c>
      <c r="D970" s="386" t="s">
        <v>812</v>
      </c>
      <c r="E970" s="249"/>
      <c r="F970" s="249"/>
      <c r="G970" s="249"/>
      <c r="H970" s="249"/>
      <c r="I970" s="249"/>
      <c r="J970" s="250"/>
      <c r="L970" s="121" t="s">
        <v>212</v>
      </c>
      <c r="M970" s="318" t="s">
        <v>813</v>
      </c>
      <c r="N970" s="249"/>
      <c r="O970" s="249"/>
      <c r="P970" s="249"/>
      <c r="Q970" s="249"/>
      <c r="R970" s="249"/>
      <c r="S970" s="249"/>
      <c r="T970" s="249"/>
      <c r="U970" s="249"/>
      <c r="V970" s="249"/>
      <c r="W970" s="249"/>
      <c r="X970" s="249"/>
      <c r="Y970" s="249"/>
      <c r="Z970" s="249"/>
      <c r="AA970" s="249"/>
      <c r="AB970" s="249"/>
      <c r="AC970" s="249"/>
      <c r="AD970" s="250"/>
      <c r="AE970" s="1"/>
    </row>
    <row r="971" spans="1:34" ht="60" customHeight="1">
      <c r="A971" s="105"/>
      <c r="B971" s="1"/>
      <c r="C971" s="138" t="s">
        <v>214</v>
      </c>
      <c r="D971" s="386" t="s">
        <v>814</v>
      </c>
      <c r="E971" s="249"/>
      <c r="F971" s="249"/>
      <c r="G971" s="249"/>
      <c r="H971" s="249"/>
      <c r="I971" s="249"/>
      <c r="J971" s="250"/>
      <c r="L971" s="121" t="s">
        <v>214</v>
      </c>
      <c r="M971" s="318" t="s">
        <v>815</v>
      </c>
      <c r="N971" s="249"/>
      <c r="O971" s="249"/>
      <c r="P971" s="249"/>
      <c r="Q971" s="249"/>
      <c r="R971" s="249"/>
      <c r="S971" s="249"/>
      <c r="T971" s="249"/>
      <c r="U971" s="249"/>
      <c r="V971" s="249"/>
      <c r="W971" s="249"/>
      <c r="X971" s="249"/>
      <c r="Y971" s="249"/>
      <c r="Z971" s="249"/>
      <c r="AA971" s="249"/>
      <c r="AB971" s="249"/>
      <c r="AC971" s="249"/>
      <c r="AD971" s="250"/>
      <c r="AE971" s="1"/>
    </row>
    <row r="972" spans="1:34" ht="36" customHeight="1">
      <c r="A972" s="105"/>
      <c r="B972" s="1"/>
      <c r="C972" s="138" t="s">
        <v>215</v>
      </c>
      <c r="D972" s="386" t="s">
        <v>816</v>
      </c>
      <c r="E972" s="249"/>
      <c r="F972" s="249"/>
      <c r="G972" s="249"/>
      <c r="H972" s="249"/>
      <c r="I972" s="249"/>
      <c r="J972" s="250"/>
      <c r="L972" s="121" t="s">
        <v>215</v>
      </c>
      <c r="M972" s="318" t="s">
        <v>817</v>
      </c>
      <c r="N972" s="249"/>
      <c r="O972" s="249"/>
      <c r="P972" s="249"/>
      <c r="Q972" s="249"/>
      <c r="R972" s="249"/>
      <c r="S972" s="249"/>
      <c r="T972" s="249"/>
      <c r="U972" s="249"/>
      <c r="V972" s="249"/>
      <c r="W972" s="249"/>
      <c r="X972" s="249"/>
      <c r="Y972" s="249"/>
      <c r="Z972" s="249"/>
      <c r="AA972" s="249"/>
      <c r="AB972" s="249"/>
      <c r="AC972" s="249"/>
      <c r="AD972" s="250"/>
      <c r="AE972" s="1"/>
    </row>
    <row r="973" spans="1:34" ht="15" customHeight="1">
      <c r="A973" s="105"/>
      <c r="B973" s="1"/>
      <c r="C973" s="138" t="s">
        <v>217</v>
      </c>
      <c r="D973" s="386" t="s">
        <v>818</v>
      </c>
      <c r="E973" s="249"/>
      <c r="F973" s="249"/>
      <c r="G973" s="249"/>
      <c r="H973" s="249"/>
      <c r="I973" s="249"/>
      <c r="J973" s="250"/>
      <c r="L973" s="121" t="s">
        <v>223</v>
      </c>
      <c r="M973" s="318" t="s">
        <v>357</v>
      </c>
      <c r="N973" s="249"/>
      <c r="O973" s="249"/>
      <c r="P973" s="249"/>
      <c r="Q973" s="249"/>
      <c r="R973" s="249"/>
      <c r="S973" s="249"/>
      <c r="T973" s="249"/>
      <c r="U973" s="249"/>
      <c r="V973" s="249"/>
      <c r="W973" s="249"/>
      <c r="X973" s="249"/>
      <c r="Y973" s="249"/>
      <c r="Z973" s="249"/>
      <c r="AA973" s="249"/>
      <c r="AB973" s="249"/>
      <c r="AC973" s="249"/>
      <c r="AD973" s="250"/>
      <c r="AE973" s="1"/>
    </row>
    <row r="974" spans="1:34" ht="15" customHeight="1">
      <c r="A974" s="105"/>
      <c r="B974" s="1"/>
      <c r="C974" s="138" t="s">
        <v>219</v>
      </c>
      <c r="D974" s="386" t="s">
        <v>819</v>
      </c>
      <c r="E974" s="249"/>
      <c r="F974" s="249"/>
      <c r="G974" s="249"/>
      <c r="H974" s="249"/>
      <c r="I974" s="249"/>
      <c r="J974" s="250"/>
      <c r="L974" s="142"/>
      <c r="M974" s="142"/>
      <c r="N974" s="142"/>
      <c r="O974" s="142"/>
      <c r="P974" s="142"/>
      <c r="Q974" s="142"/>
      <c r="R974" s="142"/>
      <c r="S974" s="142"/>
      <c r="T974" s="142"/>
      <c r="U974" s="142"/>
      <c r="V974" s="142"/>
      <c r="W974" s="142"/>
      <c r="X974" s="142"/>
      <c r="Y974" s="142"/>
      <c r="Z974" s="142"/>
      <c r="AA974" s="142"/>
      <c r="AB974" s="142"/>
      <c r="AC974" s="142"/>
      <c r="AD974" s="142"/>
      <c r="AE974" s="1"/>
    </row>
    <row r="975" spans="1:34" ht="15" customHeight="1">
      <c r="A975" s="105"/>
      <c r="B975" s="1"/>
      <c r="C975" s="138" t="s">
        <v>221</v>
      </c>
      <c r="D975" s="386" t="s">
        <v>820</v>
      </c>
      <c r="E975" s="249"/>
      <c r="F975" s="249"/>
      <c r="G975" s="249"/>
      <c r="H975" s="249"/>
      <c r="I975" s="249"/>
      <c r="J975" s="250"/>
      <c r="L975" s="167"/>
      <c r="M975" s="1"/>
      <c r="N975" s="1"/>
      <c r="O975" s="1"/>
      <c r="P975" s="1"/>
      <c r="Q975" s="1"/>
      <c r="R975" s="1"/>
      <c r="S975" s="1"/>
      <c r="T975" s="1"/>
      <c r="U975" s="1"/>
      <c r="V975" s="1"/>
      <c r="W975" s="1"/>
      <c r="X975" s="1"/>
      <c r="Y975" s="1"/>
      <c r="Z975" s="1"/>
      <c r="AA975" s="1"/>
      <c r="AB975" s="1"/>
      <c r="AC975" s="1"/>
      <c r="AD975" s="1"/>
      <c r="AE975" s="1"/>
    </row>
    <row r="976" spans="1:34" ht="15" customHeight="1">
      <c r="A976" s="105"/>
      <c r="B976" s="1"/>
      <c r="C976" s="138" t="s">
        <v>223</v>
      </c>
      <c r="D976" s="386" t="s">
        <v>821</v>
      </c>
      <c r="E976" s="249"/>
      <c r="F976" s="249"/>
      <c r="G976" s="249"/>
      <c r="H976" s="249"/>
      <c r="I976" s="249"/>
      <c r="J976" s="250"/>
      <c r="L976" s="167"/>
      <c r="M976" s="1"/>
      <c r="N976" s="1"/>
      <c r="O976" s="1"/>
      <c r="P976" s="1"/>
      <c r="Q976" s="1"/>
      <c r="R976" s="1"/>
      <c r="S976" s="1"/>
      <c r="T976" s="1"/>
      <c r="U976" s="1"/>
      <c r="V976" s="1"/>
      <c r="W976" s="1"/>
      <c r="X976" s="1"/>
      <c r="Y976" s="1"/>
      <c r="Z976" s="1"/>
      <c r="AA976" s="1"/>
      <c r="AB976" s="1"/>
      <c r="AC976" s="1"/>
      <c r="AD976" s="1"/>
      <c r="AE976" s="1"/>
    </row>
    <row r="977" spans="1:31" ht="15" customHeight="1">
      <c r="A977" s="105"/>
      <c r="B977" s="1"/>
      <c r="C977" s="138" t="s">
        <v>225</v>
      </c>
      <c r="D977" s="386" t="s">
        <v>822</v>
      </c>
      <c r="E977" s="249"/>
      <c r="F977" s="249"/>
      <c r="G977" s="249"/>
      <c r="H977" s="249"/>
      <c r="I977" s="249"/>
      <c r="J977" s="250"/>
      <c r="L977" s="167"/>
      <c r="M977" s="1"/>
      <c r="N977" s="1"/>
      <c r="O977" s="1"/>
      <c r="P977" s="1"/>
      <c r="Q977" s="1"/>
      <c r="R977" s="1"/>
      <c r="S977" s="1"/>
      <c r="T977" s="1"/>
      <c r="U977" s="1"/>
      <c r="V977" s="1"/>
      <c r="W977" s="1"/>
      <c r="X977" s="1"/>
      <c r="Y977" s="1"/>
      <c r="Z977" s="1"/>
      <c r="AA977" s="1"/>
      <c r="AB977" s="1"/>
      <c r="AC977" s="1"/>
      <c r="AD977" s="1"/>
      <c r="AE977" s="1"/>
    </row>
    <row r="978" spans="1:31" ht="15" customHeight="1">
      <c r="A978" s="105"/>
      <c r="B978" s="1"/>
      <c r="C978" s="43" t="s">
        <v>227</v>
      </c>
      <c r="D978" s="386" t="s">
        <v>823</v>
      </c>
      <c r="E978" s="249"/>
      <c r="F978" s="249"/>
      <c r="G978" s="249"/>
      <c r="H978" s="249"/>
      <c r="I978" s="249"/>
      <c r="J978" s="250"/>
      <c r="L978" s="167"/>
      <c r="M978" s="1"/>
      <c r="N978" s="1"/>
      <c r="O978" s="1"/>
      <c r="P978" s="1"/>
      <c r="Q978" s="1"/>
      <c r="R978" s="1"/>
      <c r="S978" s="1"/>
      <c r="T978" s="1"/>
      <c r="U978" s="1"/>
      <c r="V978" s="1"/>
      <c r="W978" s="1"/>
      <c r="X978" s="1"/>
      <c r="Y978" s="1"/>
      <c r="Z978" s="1"/>
      <c r="AA978" s="1"/>
      <c r="AB978" s="1"/>
      <c r="AC978" s="1"/>
      <c r="AD978" s="1"/>
      <c r="AE978" s="1"/>
    </row>
    <row r="979" spans="1:31" ht="15" customHeight="1">
      <c r="A979" s="105"/>
      <c r="B979" s="1"/>
      <c r="C979" s="43" t="s">
        <v>228</v>
      </c>
      <c r="D979" s="386" t="s">
        <v>824</v>
      </c>
      <c r="E979" s="249"/>
      <c r="F979" s="249"/>
      <c r="G979" s="249"/>
      <c r="H979" s="249"/>
      <c r="I979" s="249"/>
      <c r="J979" s="250"/>
      <c r="L979" s="123"/>
      <c r="M979" s="1"/>
      <c r="N979" s="1"/>
      <c r="O979" s="1"/>
      <c r="P979" s="1"/>
      <c r="Q979" s="1"/>
      <c r="R979" s="1"/>
      <c r="S979" s="1"/>
      <c r="T979" s="1"/>
      <c r="U979" s="1"/>
      <c r="V979" s="1"/>
      <c r="W979" s="1"/>
      <c r="X979" s="1"/>
      <c r="Y979" s="1"/>
      <c r="Z979" s="1"/>
      <c r="AA979" s="1"/>
      <c r="AB979" s="1"/>
      <c r="AC979" s="1"/>
      <c r="AD979" s="1"/>
      <c r="AE979" s="1"/>
    </row>
    <row r="980" spans="1:31" ht="15" customHeight="1">
      <c r="A980" s="105"/>
      <c r="B980" s="1"/>
      <c r="C980" s="138" t="s">
        <v>394</v>
      </c>
      <c r="D980" s="386" t="s">
        <v>357</v>
      </c>
      <c r="E980" s="249"/>
      <c r="F980" s="249"/>
      <c r="G980" s="249"/>
      <c r="H980" s="249"/>
      <c r="I980" s="249"/>
      <c r="J980" s="250"/>
      <c r="L980" s="167"/>
      <c r="M980" s="1"/>
      <c r="N980" s="1"/>
      <c r="O980" s="1"/>
      <c r="P980" s="1"/>
      <c r="Q980" s="1"/>
      <c r="R980" s="1"/>
      <c r="S980" s="1"/>
      <c r="T980" s="1"/>
      <c r="U980" s="1"/>
      <c r="V980" s="1"/>
      <c r="W980" s="1"/>
      <c r="X980" s="1"/>
      <c r="Y980" s="1"/>
      <c r="Z980" s="1"/>
      <c r="AA980" s="1"/>
      <c r="AB980" s="1"/>
      <c r="AC980" s="1"/>
      <c r="AD980" s="1"/>
      <c r="AE980" s="1"/>
    </row>
    <row r="981" spans="1:31" ht="1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row>
    <row r="982" spans="1:31" ht="24" customHeight="1">
      <c r="A982" s="48"/>
      <c r="B982" s="57"/>
      <c r="C982" s="333" t="s">
        <v>310</v>
      </c>
      <c r="D982" s="231"/>
      <c r="E982" s="231"/>
      <c r="F982" s="231"/>
      <c r="G982" s="231"/>
      <c r="H982" s="231"/>
      <c r="I982" s="231"/>
      <c r="J982" s="231"/>
      <c r="K982" s="231"/>
      <c r="L982" s="231"/>
      <c r="M982" s="231"/>
      <c r="N982" s="231"/>
      <c r="O982" s="231"/>
      <c r="P982" s="231"/>
      <c r="Q982" s="231"/>
      <c r="R982" s="231"/>
      <c r="S982" s="231"/>
      <c r="T982" s="231"/>
      <c r="U982" s="231"/>
      <c r="V982" s="231"/>
      <c r="W982" s="231"/>
      <c r="X982" s="231"/>
      <c r="Y982" s="231"/>
      <c r="Z982" s="231"/>
      <c r="AA982" s="231"/>
      <c r="AB982" s="231"/>
      <c r="AC982" s="231"/>
      <c r="AD982" s="231"/>
      <c r="AE982" s="1"/>
    </row>
    <row r="983" spans="1:31" s="168" customFormat="1" ht="60" customHeight="1">
      <c r="A983" s="48"/>
      <c r="B983" s="4"/>
      <c r="C983" s="313"/>
      <c r="D983" s="314"/>
      <c r="E983" s="314"/>
      <c r="F983" s="314"/>
      <c r="G983" s="314"/>
      <c r="H983" s="314"/>
      <c r="I983" s="314"/>
      <c r="J983" s="314"/>
      <c r="K983" s="314"/>
      <c r="L983" s="314"/>
      <c r="M983" s="314"/>
      <c r="N983" s="314"/>
      <c r="O983" s="314"/>
      <c r="P983" s="314"/>
      <c r="Q983" s="314"/>
      <c r="R983" s="314"/>
      <c r="S983" s="314"/>
      <c r="T983" s="314"/>
      <c r="U983" s="314"/>
      <c r="V983" s="314"/>
      <c r="W983" s="314"/>
      <c r="X983" s="314"/>
      <c r="Y983" s="314"/>
      <c r="Z983" s="314"/>
      <c r="AA983" s="314"/>
      <c r="AB983" s="314"/>
      <c r="AC983" s="314"/>
      <c r="AD983" s="315"/>
      <c r="AE983" s="73"/>
    </row>
    <row r="984" spans="1:31" ht="15" customHeight="1">
      <c r="B984" s="199" t="str">
        <f>IF(AG966&gt;0,"Favor de ingresar toda la información requerida en la pregunta y/o verifique que no tenga información en celdas sombreadas.","")</f>
        <v/>
      </c>
    </row>
    <row r="985" spans="1:31" ht="15" customHeight="1">
      <c r="B985" s="199" t="str">
        <f>IF(AND(AH966&lt;&gt;0,C983=""),"Alerta: Debido a que cuenta con registros NS, debe proporcionar una justificación en el area de comentarios al final de la pregunta.","")</f>
        <v/>
      </c>
    </row>
    <row r="986" spans="1:31" ht="15" customHeight="1"/>
    <row r="987" spans="1:31" ht="15" customHeight="1"/>
    <row r="988" spans="1:31" ht="15" customHeight="1"/>
    <row r="989" spans="1:31" ht="15" customHeight="1"/>
  </sheetData>
  <sheetProtection algorithmName="SHA-512" hashValue="LNRGKyysqVXWjnndwX9ui6ATiZBwiLBGvBubtfttDgpJ6Srm1WmWaIrdhQsZ508LcAh4qayqRPmC/MRETk3f2g==" saltValue="Nhpx6gsninLDOPrhPsbu9A==" spinCount="100000" sheet="1" objects="1"/>
  <mergeCells count="1805">
    <mergeCell ref="D977:J977"/>
    <mergeCell ref="D978:J978"/>
    <mergeCell ref="D979:J979"/>
    <mergeCell ref="D980:J980"/>
    <mergeCell ref="C982:AD982"/>
    <mergeCell ref="C115:AD115"/>
    <mergeCell ref="C967:J967"/>
    <mergeCell ref="L967:AD967"/>
    <mergeCell ref="D968:J968"/>
    <mergeCell ref="M968:AD968"/>
    <mergeCell ref="D969:J969"/>
    <mergeCell ref="M969:AD969"/>
    <mergeCell ref="D970:J970"/>
    <mergeCell ref="M970:AD970"/>
    <mergeCell ref="D971:J971"/>
    <mergeCell ref="M971:AD971"/>
    <mergeCell ref="D972:J972"/>
    <mergeCell ref="M972:AD972"/>
    <mergeCell ref="D973:J973"/>
    <mergeCell ref="M973:AD973"/>
    <mergeCell ref="D974:J974"/>
    <mergeCell ref="D975:J975"/>
    <mergeCell ref="D976:J976"/>
    <mergeCell ref="D962:N962"/>
    <mergeCell ref="O962:R962"/>
    <mergeCell ref="S962:V962"/>
    <mergeCell ref="W962:Z962"/>
    <mergeCell ref="AA962:AD962"/>
    <mergeCell ref="D963:N963"/>
    <mergeCell ref="O963:R963"/>
    <mergeCell ref="S963:V963"/>
    <mergeCell ref="D965:N965"/>
    <mergeCell ref="O965:R965"/>
    <mergeCell ref="S965:V965"/>
    <mergeCell ref="W965:Z965"/>
    <mergeCell ref="AA965:AD965"/>
    <mergeCell ref="B950:AD950"/>
    <mergeCell ref="B951:AD951"/>
    <mergeCell ref="C952:AD952"/>
    <mergeCell ref="B953:AD953"/>
    <mergeCell ref="C954:AD954"/>
    <mergeCell ref="B956:AD956"/>
    <mergeCell ref="C957:AD957"/>
    <mergeCell ref="C959:N960"/>
    <mergeCell ref="O959:R960"/>
    <mergeCell ref="S959:AD959"/>
    <mergeCell ref="S960:V960"/>
    <mergeCell ref="W960:Z960"/>
    <mergeCell ref="AA960:AD960"/>
    <mergeCell ref="D961:N961"/>
    <mergeCell ref="O961:R961"/>
    <mergeCell ref="S961:V961"/>
    <mergeCell ref="W961:Z961"/>
    <mergeCell ref="AA961:AD961"/>
    <mergeCell ref="Y44:AD44"/>
    <mergeCell ref="Y45:AD45"/>
    <mergeCell ref="W45:X45"/>
    <mergeCell ref="Y42:AD42"/>
    <mergeCell ref="Y43:AD43"/>
    <mergeCell ref="B8:L8"/>
    <mergeCell ref="N8:O8"/>
    <mergeCell ref="B10:AD10"/>
    <mergeCell ref="C11:AD11"/>
    <mergeCell ref="C12:AD12"/>
    <mergeCell ref="Y40:AD40"/>
    <mergeCell ref="Y41:AD41"/>
    <mergeCell ref="W963:Z963"/>
    <mergeCell ref="AA963:AD963"/>
    <mergeCell ref="D964:N964"/>
    <mergeCell ref="O964:R964"/>
    <mergeCell ref="S964:V964"/>
    <mergeCell ref="W964:Z964"/>
    <mergeCell ref="AA964:AD964"/>
    <mergeCell ref="C535:D540"/>
    <mergeCell ref="S539:T539"/>
    <mergeCell ref="U539:V539"/>
    <mergeCell ref="W539:X539"/>
    <mergeCell ref="Y539:Z539"/>
    <mergeCell ref="AA539:AB539"/>
    <mergeCell ref="AC539:AD539"/>
    <mergeCell ref="S540:T540"/>
    <mergeCell ref="U540:V540"/>
    <mergeCell ref="W540:X540"/>
    <mergeCell ref="Y540:Z540"/>
    <mergeCell ref="AA540:AB540"/>
    <mergeCell ref="AC540:AD540"/>
    <mergeCell ref="C31:AD31"/>
    <mergeCell ref="C33:AD33"/>
    <mergeCell ref="C34:AD34"/>
    <mergeCell ref="B29:AD29"/>
    <mergeCell ref="C30:AD30"/>
    <mergeCell ref="C32:AD32"/>
    <mergeCell ref="C13:AD13"/>
    <mergeCell ref="B24:AD24"/>
    <mergeCell ref="C25:AD25"/>
    <mergeCell ref="B26:AD26"/>
    <mergeCell ref="C14:AD14"/>
    <mergeCell ref="C16:AD16"/>
    <mergeCell ref="C15:AD15"/>
    <mergeCell ref="C39:V39"/>
    <mergeCell ref="B1:AD1"/>
    <mergeCell ref="B3:AD3"/>
    <mergeCell ref="B5:AD5"/>
    <mergeCell ref="AA7:AD7"/>
    <mergeCell ref="C27:AD27"/>
    <mergeCell ref="B23:AD23"/>
    <mergeCell ref="W40:X40"/>
    <mergeCell ref="D40:V40"/>
    <mergeCell ref="Y48:AD48"/>
    <mergeCell ref="Y49:AD49"/>
    <mergeCell ref="D48:V48"/>
    <mergeCell ref="W48:X48"/>
    <mergeCell ref="D49:V49"/>
    <mergeCell ref="W49:X49"/>
    <mergeCell ref="Y46:AD46"/>
    <mergeCell ref="Y47:AD47"/>
    <mergeCell ref="D46:V46"/>
    <mergeCell ref="W46:X46"/>
    <mergeCell ref="D47:V47"/>
    <mergeCell ref="W47:X47"/>
    <mergeCell ref="C21:AD21"/>
    <mergeCell ref="C17:AD17"/>
    <mergeCell ref="C18:AD18"/>
    <mergeCell ref="B19:AD19"/>
    <mergeCell ref="C20:AD20"/>
    <mergeCell ref="D41:V41"/>
    <mergeCell ref="W41:X41"/>
    <mergeCell ref="D42:V42"/>
    <mergeCell ref="W42:X42"/>
    <mergeCell ref="D43:V43"/>
    <mergeCell ref="W43:X43"/>
    <mergeCell ref="D44:V44"/>
    <mergeCell ref="W44:X44"/>
    <mergeCell ref="D45:V45"/>
    <mergeCell ref="AA37:AD37"/>
    <mergeCell ref="W39:X39"/>
    <mergeCell ref="Y39:AD39"/>
    <mergeCell ref="C35:AD35"/>
    <mergeCell ref="Y54:AD54"/>
    <mergeCell ref="Y55:AD55"/>
    <mergeCell ref="D54:V54"/>
    <mergeCell ref="W54:X54"/>
    <mergeCell ref="D55:V55"/>
    <mergeCell ref="W55:X55"/>
    <mergeCell ref="Y52:AD52"/>
    <mergeCell ref="Y53:AD53"/>
    <mergeCell ref="D52:V52"/>
    <mergeCell ref="W52:X52"/>
    <mergeCell ref="D53:V53"/>
    <mergeCell ref="W53:X53"/>
    <mergeCell ref="Y50:AD50"/>
    <mergeCell ref="Y51:AD51"/>
    <mergeCell ref="D50:V50"/>
    <mergeCell ref="W50:X50"/>
    <mergeCell ref="D51:V51"/>
    <mergeCell ref="W51:X51"/>
    <mergeCell ref="Y60:AD60"/>
    <mergeCell ref="Y61:AD61"/>
    <mergeCell ref="D60:V60"/>
    <mergeCell ref="W60:X60"/>
    <mergeCell ref="D61:V61"/>
    <mergeCell ref="W61:X61"/>
    <mergeCell ref="Y58:AD58"/>
    <mergeCell ref="Y59:AD59"/>
    <mergeCell ref="D58:V58"/>
    <mergeCell ref="W58:X58"/>
    <mergeCell ref="D59:V59"/>
    <mergeCell ref="W59:X59"/>
    <mergeCell ref="Y56:AD56"/>
    <mergeCell ref="Y57:AD57"/>
    <mergeCell ref="D56:V56"/>
    <mergeCell ref="W56:X56"/>
    <mergeCell ref="D57:V57"/>
    <mergeCell ref="W57:X57"/>
    <mergeCell ref="Y66:AD66"/>
    <mergeCell ref="Y67:AD67"/>
    <mergeCell ref="D66:V66"/>
    <mergeCell ref="W66:X66"/>
    <mergeCell ref="D67:V67"/>
    <mergeCell ref="W67:X67"/>
    <mergeCell ref="Y64:AD64"/>
    <mergeCell ref="Y65:AD65"/>
    <mergeCell ref="D64:V64"/>
    <mergeCell ref="W64:X64"/>
    <mergeCell ref="D65:V65"/>
    <mergeCell ref="W65:X65"/>
    <mergeCell ref="Y62:AD62"/>
    <mergeCell ref="Y63:AD63"/>
    <mergeCell ref="D62:V62"/>
    <mergeCell ref="W62:X62"/>
    <mergeCell ref="D63:V63"/>
    <mergeCell ref="W63:X63"/>
    <mergeCell ref="Y72:AD72"/>
    <mergeCell ref="Y73:AD73"/>
    <mergeCell ref="D72:V72"/>
    <mergeCell ref="W72:X72"/>
    <mergeCell ref="D73:V73"/>
    <mergeCell ref="W73:X73"/>
    <mergeCell ref="Y70:AD70"/>
    <mergeCell ref="Y71:AD71"/>
    <mergeCell ref="D70:V70"/>
    <mergeCell ref="W70:X70"/>
    <mergeCell ref="D71:V71"/>
    <mergeCell ref="W71:X71"/>
    <mergeCell ref="Y68:AD68"/>
    <mergeCell ref="Y69:AD69"/>
    <mergeCell ref="D68:V68"/>
    <mergeCell ref="W68:X68"/>
    <mergeCell ref="D69:V69"/>
    <mergeCell ref="W69:X69"/>
    <mergeCell ref="Y78:AD78"/>
    <mergeCell ref="Y79:AD79"/>
    <mergeCell ref="D78:V78"/>
    <mergeCell ref="W78:X78"/>
    <mergeCell ref="D79:V79"/>
    <mergeCell ref="W79:X79"/>
    <mergeCell ref="Y76:AD76"/>
    <mergeCell ref="Y77:AD77"/>
    <mergeCell ref="D76:V76"/>
    <mergeCell ref="W76:X76"/>
    <mergeCell ref="D77:V77"/>
    <mergeCell ref="W77:X77"/>
    <mergeCell ref="Y74:AD74"/>
    <mergeCell ref="Y75:AD75"/>
    <mergeCell ref="D74:V74"/>
    <mergeCell ref="W74:X74"/>
    <mergeCell ref="D75:V75"/>
    <mergeCell ref="W75:X75"/>
    <mergeCell ref="Y84:AD84"/>
    <mergeCell ref="Y85:AD85"/>
    <mergeCell ref="D84:V84"/>
    <mergeCell ref="W84:X84"/>
    <mergeCell ref="D85:V85"/>
    <mergeCell ref="W85:X85"/>
    <mergeCell ref="Y82:AD82"/>
    <mergeCell ref="Y83:AD83"/>
    <mergeCell ref="D82:V82"/>
    <mergeCell ref="W82:X82"/>
    <mergeCell ref="D83:V83"/>
    <mergeCell ref="W83:X83"/>
    <mergeCell ref="Y80:AD80"/>
    <mergeCell ref="Y81:AD81"/>
    <mergeCell ref="D80:V80"/>
    <mergeCell ref="W80:X80"/>
    <mergeCell ref="D81:V81"/>
    <mergeCell ref="W81:X81"/>
    <mergeCell ref="W93:X93"/>
    <mergeCell ref="Y90:AD90"/>
    <mergeCell ref="Y91:AD91"/>
    <mergeCell ref="D90:V90"/>
    <mergeCell ref="W90:X90"/>
    <mergeCell ref="D91:V91"/>
    <mergeCell ref="W91:X91"/>
    <mergeCell ref="Y88:AD88"/>
    <mergeCell ref="Y89:AD89"/>
    <mergeCell ref="D88:V88"/>
    <mergeCell ref="W88:X88"/>
    <mergeCell ref="D89:V89"/>
    <mergeCell ref="W89:X89"/>
    <mergeCell ref="Y86:AD86"/>
    <mergeCell ref="Y87:AD87"/>
    <mergeCell ref="D86:V86"/>
    <mergeCell ref="W86:X86"/>
    <mergeCell ref="D87:V87"/>
    <mergeCell ref="W87:X87"/>
    <mergeCell ref="Y92:AD92"/>
    <mergeCell ref="Y93:AD93"/>
    <mergeCell ref="D92:V92"/>
    <mergeCell ref="W92:X92"/>
    <mergeCell ref="D93:V93"/>
    <mergeCell ref="B180:AD180"/>
    <mergeCell ref="C182:AD182"/>
    <mergeCell ref="B183:AD183"/>
    <mergeCell ref="C186:AD186"/>
    <mergeCell ref="C184:AD184"/>
    <mergeCell ref="C101:F101"/>
    <mergeCell ref="C103:AD103"/>
    <mergeCell ref="C104:AD104"/>
    <mergeCell ref="B111:AD111"/>
    <mergeCell ref="B179:AD179"/>
    <mergeCell ref="D197:L197"/>
    <mergeCell ref="M197:R197"/>
    <mergeCell ref="S197:X197"/>
    <mergeCell ref="Y197:AD197"/>
    <mergeCell ref="D198:L198"/>
    <mergeCell ref="M198:R198"/>
    <mergeCell ref="S198:X198"/>
    <mergeCell ref="Y198:AD198"/>
    <mergeCell ref="C185:AD185"/>
    <mergeCell ref="B191:AD191"/>
    <mergeCell ref="C192:AD192"/>
    <mergeCell ref="C194:L195"/>
    <mergeCell ref="M194:AD194"/>
    <mergeCell ref="M195:R195"/>
    <mergeCell ref="S195:X195"/>
    <mergeCell ref="Y195:AD195"/>
    <mergeCell ref="C188:AD188"/>
    <mergeCell ref="C189:AD189"/>
    <mergeCell ref="D196:L196"/>
    <mergeCell ref="M196:R196"/>
    <mergeCell ref="S196:X196"/>
    <mergeCell ref="Y196:AD196"/>
    <mergeCell ref="C187:AD187"/>
    <mergeCell ref="M203:R203"/>
    <mergeCell ref="S203:X203"/>
    <mergeCell ref="Y203:AD203"/>
    <mergeCell ref="C205:F205"/>
    <mergeCell ref="G205:AD205"/>
    <mergeCell ref="D201:L201"/>
    <mergeCell ref="M201:R201"/>
    <mergeCell ref="S201:X201"/>
    <mergeCell ref="Y201:AD201"/>
    <mergeCell ref="D202:L202"/>
    <mergeCell ref="M202:R202"/>
    <mergeCell ref="S202:X202"/>
    <mergeCell ref="Y202:AD202"/>
    <mergeCell ref="D199:L199"/>
    <mergeCell ref="M199:R199"/>
    <mergeCell ref="S199:X199"/>
    <mergeCell ref="Y199:AD199"/>
    <mergeCell ref="D200:L200"/>
    <mergeCell ref="M200:R200"/>
    <mergeCell ref="S200:X200"/>
    <mergeCell ref="Y200:AD200"/>
    <mergeCell ref="C207:AD207"/>
    <mergeCell ref="C208:AD208"/>
    <mergeCell ref="B215:AD215"/>
    <mergeCell ref="C216:AD216"/>
    <mergeCell ref="C218:F220"/>
    <mergeCell ref="J219:L219"/>
    <mergeCell ref="G218:AD218"/>
    <mergeCell ref="D221:F221"/>
    <mergeCell ref="D222:F222"/>
    <mergeCell ref="D223:F223"/>
    <mergeCell ref="C229:E229"/>
    <mergeCell ref="F229:AD229"/>
    <mergeCell ref="G219:G220"/>
    <mergeCell ref="H219:H220"/>
    <mergeCell ref="I219:I220"/>
    <mergeCell ref="M219:O219"/>
    <mergeCell ref="P219:R219"/>
    <mergeCell ref="S219:U219"/>
    <mergeCell ref="V219:X219"/>
    <mergeCell ref="Y219:AA219"/>
    <mergeCell ref="AB219:AD219"/>
    <mergeCell ref="D225:F225"/>
    <mergeCell ref="D226:F226"/>
    <mergeCell ref="C241:F243"/>
    <mergeCell ref="C231:AD231"/>
    <mergeCell ref="C232:AD232"/>
    <mergeCell ref="B239:AD239"/>
    <mergeCell ref="D331:F331"/>
    <mergeCell ref="D332:F332"/>
    <mergeCell ref="D333:F333"/>
    <mergeCell ref="D224:F224"/>
    <mergeCell ref="C289:F291"/>
    <mergeCell ref="G289:AD289"/>
    <mergeCell ref="G290:G291"/>
    <mergeCell ref="H290:H291"/>
    <mergeCell ref="I290:I291"/>
    <mergeCell ref="J290:L290"/>
    <mergeCell ref="M290:O290"/>
    <mergeCell ref="P290:R290"/>
    <mergeCell ref="S290:U290"/>
    <mergeCell ref="V290:X290"/>
    <mergeCell ref="Y290:AA290"/>
    <mergeCell ref="AB290:AD290"/>
    <mergeCell ref="D292:F292"/>
    <mergeCell ref="G241:AD241"/>
    <mergeCell ref="G242:G243"/>
    <mergeCell ref="H242:H243"/>
    <mergeCell ref="I242:I243"/>
    <mergeCell ref="J242:L242"/>
    <mergeCell ref="M242:O242"/>
    <mergeCell ref="P242:R242"/>
    <mergeCell ref="S242:U242"/>
    <mergeCell ref="V242:X242"/>
    <mergeCell ref="Y242:AA242"/>
    <mergeCell ref="D269:F269"/>
    <mergeCell ref="D452:F452"/>
    <mergeCell ref="D453:F453"/>
    <mergeCell ref="D454:F454"/>
    <mergeCell ref="D455:F455"/>
    <mergeCell ref="D456:F456"/>
    <mergeCell ref="D457:F457"/>
    <mergeCell ref="D458:F458"/>
    <mergeCell ref="D459:F459"/>
    <mergeCell ref="D460:F460"/>
    <mergeCell ref="D271:F271"/>
    <mergeCell ref="D272:F272"/>
    <mergeCell ref="D273:F273"/>
    <mergeCell ref="D274:F274"/>
    <mergeCell ref="D275:F275"/>
    <mergeCell ref="D293:F293"/>
    <mergeCell ref="D294:F294"/>
    <mergeCell ref="D295:F295"/>
    <mergeCell ref="D296:F296"/>
    <mergeCell ref="D297:F297"/>
    <mergeCell ref="D298:F298"/>
    <mergeCell ref="D349:F349"/>
    <mergeCell ref="D350:F350"/>
    <mergeCell ref="D351:F351"/>
    <mergeCell ref="D352:F352"/>
    <mergeCell ref="D299:F299"/>
    <mergeCell ref="D354:F354"/>
    <mergeCell ref="D355:F355"/>
    <mergeCell ref="D356:F356"/>
    <mergeCell ref="D357:F357"/>
    <mergeCell ref="D358:F358"/>
    <mergeCell ref="B319:AD319"/>
    <mergeCell ref="C320:AD320"/>
    <mergeCell ref="C311:AD311"/>
    <mergeCell ref="C312:AD312"/>
    <mergeCell ref="C278:AD278"/>
    <mergeCell ref="C279:AD279"/>
    <mergeCell ref="B286:AD286"/>
    <mergeCell ref="C287:AD287"/>
    <mergeCell ref="D448:F448"/>
    <mergeCell ref="D449:F449"/>
    <mergeCell ref="D461:F461"/>
    <mergeCell ref="D473:F473"/>
    <mergeCell ref="D474:F474"/>
    <mergeCell ref="D475:F475"/>
    <mergeCell ref="C501:L502"/>
    <mergeCell ref="M501:R502"/>
    <mergeCell ref="S501:X501"/>
    <mergeCell ref="Y501:AD501"/>
    <mergeCell ref="S502:T502"/>
    <mergeCell ref="U502:V502"/>
    <mergeCell ref="W502:X502"/>
    <mergeCell ref="Y502:Z502"/>
    <mergeCell ref="AA502:AB502"/>
    <mergeCell ref="AC502:AD502"/>
    <mergeCell ref="B494:AD494"/>
    <mergeCell ref="C495:AD495"/>
    <mergeCell ref="C496:AD496"/>
    <mergeCell ref="C499:AD499"/>
    <mergeCell ref="C486:AD486"/>
    <mergeCell ref="C487:AD487"/>
    <mergeCell ref="D450:F450"/>
    <mergeCell ref="D451:F451"/>
    <mergeCell ref="D479:F479"/>
    <mergeCell ref="D480:F480"/>
    <mergeCell ref="D481:F481"/>
    <mergeCell ref="D482:F482"/>
    <mergeCell ref="D483:F483"/>
    <mergeCell ref="D476:F476"/>
    <mergeCell ref="D477:F477"/>
    <mergeCell ref="D478:F478"/>
    <mergeCell ref="Y505:Z505"/>
    <mergeCell ref="AA505:AB505"/>
    <mergeCell ref="AC505:AD505"/>
    <mergeCell ref="D506:L506"/>
    <mergeCell ref="M506:R506"/>
    <mergeCell ref="S506:T506"/>
    <mergeCell ref="U506:V506"/>
    <mergeCell ref="W506:X506"/>
    <mergeCell ref="Y506:Z506"/>
    <mergeCell ref="AA506:AB506"/>
    <mergeCell ref="AC506:AD506"/>
    <mergeCell ref="D505:L505"/>
    <mergeCell ref="M505:R505"/>
    <mergeCell ref="S505:T505"/>
    <mergeCell ref="U505:V505"/>
    <mergeCell ref="W505:X505"/>
    <mergeCell ref="Y503:Z503"/>
    <mergeCell ref="AA503:AB503"/>
    <mergeCell ref="AC503:AD503"/>
    <mergeCell ref="D504:L504"/>
    <mergeCell ref="M504:R504"/>
    <mergeCell ref="S504:T504"/>
    <mergeCell ref="U504:V504"/>
    <mergeCell ref="W504:X504"/>
    <mergeCell ref="Y504:Z504"/>
    <mergeCell ref="AA504:AB504"/>
    <mergeCell ref="AC504:AD504"/>
    <mergeCell ref="D503:L503"/>
    <mergeCell ref="M503:R503"/>
    <mergeCell ref="S503:T503"/>
    <mergeCell ref="U503:V503"/>
    <mergeCell ref="W503:X503"/>
    <mergeCell ref="Y509:Z509"/>
    <mergeCell ref="AA509:AB509"/>
    <mergeCell ref="AC509:AD509"/>
    <mergeCell ref="D510:L510"/>
    <mergeCell ref="M510:R510"/>
    <mergeCell ref="S510:T510"/>
    <mergeCell ref="U510:V510"/>
    <mergeCell ref="W510:X510"/>
    <mergeCell ref="Y510:Z510"/>
    <mergeCell ref="AA510:AB510"/>
    <mergeCell ref="AC510:AD510"/>
    <mergeCell ref="D509:L509"/>
    <mergeCell ref="M509:R509"/>
    <mergeCell ref="S509:T509"/>
    <mergeCell ref="U509:V509"/>
    <mergeCell ref="W509:X509"/>
    <mergeCell ref="Y507:Z507"/>
    <mergeCell ref="AA507:AB507"/>
    <mergeCell ref="AC507:AD507"/>
    <mergeCell ref="D508:L508"/>
    <mergeCell ref="M508:R508"/>
    <mergeCell ref="S508:T508"/>
    <mergeCell ref="U508:V508"/>
    <mergeCell ref="W508:X508"/>
    <mergeCell ref="Y508:Z508"/>
    <mergeCell ref="AA508:AB508"/>
    <mergeCell ref="AC508:AD508"/>
    <mergeCell ref="D507:L507"/>
    <mergeCell ref="M507:R507"/>
    <mergeCell ref="S507:T507"/>
    <mergeCell ref="U507:V507"/>
    <mergeCell ref="W507:X507"/>
    <mergeCell ref="C517:AD517"/>
    <mergeCell ref="C518:AD518"/>
    <mergeCell ref="C515:E515"/>
    <mergeCell ref="F515:AD515"/>
    <mergeCell ref="Y511:Z511"/>
    <mergeCell ref="AA511:AB511"/>
    <mergeCell ref="AC511:AD511"/>
    <mergeCell ref="D513:L513"/>
    <mergeCell ref="M513:R513"/>
    <mergeCell ref="S513:T513"/>
    <mergeCell ref="U513:V513"/>
    <mergeCell ref="W513:X513"/>
    <mergeCell ref="Y513:Z513"/>
    <mergeCell ref="AA513:AB513"/>
    <mergeCell ref="AC513:AD513"/>
    <mergeCell ref="D511:L511"/>
    <mergeCell ref="M511:R511"/>
    <mergeCell ref="S511:T511"/>
    <mergeCell ref="U511:V511"/>
    <mergeCell ref="W511:X511"/>
    <mergeCell ref="D512:L512"/>
    <mergeCell ref="M512:R512"/>
    <mergeCell ref="S512:T512"/>
    <mergeCell ref="S534:T534"/>
    <mergeCell ref="U534:V534"/>
    <mergeCell ref="W534:X534"/>
    <mergeCell ref="Y534:Z534"/>
    <mergeCell ref="AA534:AB534"/>
    <mergeCell ref="AC534:AD534"/>
    <mergeCell ref="Y535:Z535"/>
    <mergeCell ref="AA535:AB535"/>
    <mergeCell ref="B525:AD525"/>
    <mergeCell ref="C526:AD526"/>
    <mergeCell ref="C527:AD527"/>
    <mergeCell ref="C533:R534"/>
    <mergeCell ref="F535:R535"/>
    <mergeCell ref="C528:AD528"/>
    <mergeCell ref="C530:AD530"/>
    <mergeCell ref="S535:T535"/>
    <mergeCell ref="U535:V535"/>
    <mergeCell ref="W535:X535"/>
    <mergeCell ref="AC535:AD535"/>
    <mergeCell ref="S536:T536"/>
    <mergeCell ref="U536:V536"/>
    <mergeCell ref="W536:X536"/>
    <mergeCell ref="S541:T541"/>
    <mergeCell ref="U541:V541"/>
    <mergeCell ref="W541:X541"/>
    <mergeCell ref="S542:T542"/>
    <mergeCell ref="U542:V542"/>
    <mergeCell ref="W542:X542"/>
    <mergeCell ref="Y541:Z541"/>
    <mergeCell ref="AA541:AB541"/>
    <mergeCell ref="AC541:AD541"/>
    <mergeCell ref="Y536:Z536"/>
    <mergeCell ref="AA536:AB536"/>
    <mergeCell ref="AC536:AD536"/>
    <mergeCell ref="S537:T537"/>
    <mergeCell ref="U537:V537"/>
    <mergeCell ref="W537:X537"/>
    <mergeCell ref="Y537:Z537"/>
    <mergeCell ref="AA537:AB537"/>
    <mergeCell ref="AC537:AD537"/>
    <mergeCell ref="S538:T538"/>
    <mergeCell ref="U538:V538"/>
    <mergeCell ref="W538:X538"/>
    <mergeCell ref="Y538:Z538"/>
    <mergeCell ref="AA538:AB538"/>
    <mergeCell ref="AC538:AD538"/>
    <mergeCell ref="Y542:Z542"/>
    <mergeCell ref="AA542:AB542"/>
    <mergeCell ref="AC542:AD542"/>
    <mergeCell ref="F536:R536"/>
    <mergeCell ref="F537:R537"/>
    <mergeCell ref="F538:R538"/>
    <mergeCell ref="S593:T593"/>
    <mergeCell ref="S590:T590"/>
    <mergeCell ref="S585:T585"/>
    <mergeCell ref="S588:T588"/>
    <mergeCell ref="S591:T591"/>
    <mergeCell ref="D591:R591"/>
    <mergeCell ref="D592:R592"/>
    <mergeCell ref="D593:R593"/>
    <mergeCell ref="C578:AD578"/>
    <mergeCell ref="C579:AD579"/>
    <mergeCell ref="C547:E547"/>
    <mergeCell ref="F547:AD547"/>
    <mergeCell ref="C549:AD549"/>
    <mergeCell ref="C550:AD550"/>
    <mergeCell ref="C543:E543"/>
    <mergeCell ref="C542:E542"/>
    <mergeCell ref="C541:E541"/>
    <mergeCell ref="B573:AD573"/>
    <mergeCell ref="C574:AD574"/>
    <mergeCell ref="AC582:AD582"/>
    <mergeCell ref="W543:X543"/>
    <mergeCell ref="Y543:Z543"/>
    <mergeCell ref="AA543:AB543"/>
    <mergeCell ref="AC543:AD543"/>
    <mergeCell ref="AA544:AB544"/>
    <mergeCell ref="AC544:AD544"/>
    <mergeCell ref="D586:R586"/>
    <mergeCell ref="D587:R587"/>
    <mergeCell ref="Y583:Z583"/>
    <mergeCell ref="B557:AD557"/>
    <mergeCell ref="C558:AD558"/>
    <mergeCell ref="F541:R541"/>
    <mergeCell ref="C616:AD616"/>
    <mergeCell ref="B615:AD615"/>
    <mergeCell ref="B611:AD611"/>
    <mergeCell ref="B612:AD612"/>
    <mergeCell ref="C613:AD613"/>
    <mergeCell ref="C614:AD614"/>
    <mergeCell ref="C601:E601"/>
    <mergeCell ref="F601:AD601"/>
    <mergeCell ref="C603:AD603"/>
    <mergeCell ref="C604:AD604"/>
    <mergeCell ref="S595:T595"/>
    <mergeCell ref="U595:V595"/>
    <mergeCell ref="W595:X595"/>
    <mergeCell ref="Y595:Z595"/>
    <mergeCell ref="AA595:AB595"/>
    <mergeCell ref="AC595:AD595"/>
    <mergeCell ref="S598:T598"/>
    <mergeCell ref="U598:V598"/>
    <mergeCell ref="W598:X598"/>
    <mergeCell ref="Y598:Z598"/>
    <mergeCell ref="AA598:AB598"/>
    <mergeCell ref="AC598:AD598"/>
    <mergeCell ref="D595:R595"/>
    <mergeCell ref="D596:R596"/>
    <mergeCell ref="D597:R597"/>
    <mergeCell ref="D598:R598"/>
    <mergeCell ref="F543:R543"/>
    <mergeCell ref="F544:R544"/>
    <mergeCell ref="F542:R542"/>
    <mergeCell ref="D659:L659"/>
    <mergeCell ref="D660:L660"/>
    <mergeCell ref="D661:L661"/>
    <mergeCell ref="D656:L656"/>
    <mergeCell ref="D657:L657"/>
    <mergeCell ref="C649:AD649"/>
    <mergeCell ref="C650:AD650"/>
    <mergeCell ref="C651:AD651"/>
    <mergeCell ref="C652:AD652"/>
    <mergeCell ref="C654:L655"/>
    <mergeCell ref="M657:O657"/>
    <mergeCell ref="P657:R657"/>
    <mergeCell ref="S657:U657"/>
    <mergeCell ref="V657:X657"/>
    <mergeCell ref="Y657:AA657"/>
    <mergeCell ref="AB657:AD657"/>
    <mergeCell ref="M654:O655"/>
    <mergeCell ref="P654:R655"/>
    <mergeCell ref="S654:U655"/>
    <mergeCell ref="V654:AD654"/>
    <mergeCell ref="V655:X655"/>
    <mergeCell ref="Y655:AA655"/>
    <mergeCell ref="AB655:AD655"/>
    <mergeCell ref="M656:O656"/>
    <mergeCell ref="P656:R656"/>
    <mergeCell ref="S656:U656"/>
    <mergeCell ref="V656:X656"/>
    <mergeCell ref="Y656:AA656"/>
    <mergeCell ref="D658:L658"/>
    <mergeCell ref="M659:O659"/>
    <mergeCell ref="P659:R659"/>
    <mergeCell ref="S659:U659"/>
    <mergeCell ref="AB671:AD671"/>
    <mergeCell ref="M673:O673"/>
    <mergeCell ref="P673:R673"/>
    <mergeCell ref="D666:L666"/>
    <mergeCell ref="D667:L667"/>
    <mergeCell ref="D668:L668"/>
    <mergeCell ref="D669:L669"/>
    <mergeCell ref="D662:L662"/>
    <mergeCell ref="D663:L663"/>
    <mergeCell ref="D664:L664"/>
    <mergeCell ref="D665:L665"/>
    <mergeCell ref="M663:O663"/>
    <mergeCell ref="P663:R663"/>
    <mergeCell ref="S663:U663"/>
    <mergeCell ref="V663:X663"/>
    <mergeCell ref="Y663:AA663"/>
    <mergeCell ref="AB663:AD663"/>
    <mergeCell ref="M664:O664"/>
    <mergeCell ref="P664:R664"/>
    <mergeCell ref="S664:U664"/>
    <mergeCell ref="V664:X664"/>
    <mergeCell ref="Y664:AA664"/>
    <mergeCell ref="AB664:AD664"/>
    <mergeCell ref="M662:O662"/>
    <mergeCell ref="P662:R662"/>
    <mergeCell ref="S662:U662"/>
    <mergeCell ref="V662:X662"/>
    <mergeCell ref="Y662:AA662"/>
    <mergeCell ref="AB662:AD662"/>
    <mergeCell ref="Y665:AA665"/>
    <mergeCell ref="AB665:AD665"/>
    <mergeCell ref="M666:O666"/>
    <mergeCell ref="Y715:AD715"/>
    <mergeCell ref="D716:X716"/>
    <mergeCell ref="Y716:AD716"/>
    <mergeCell ref="D711:X711"/>
    <mergeCell ref="Y711:AD711"/>
    <mergeCell ref="D712:X712"/>
    <mergeCell ref="Y712:AD712"/>
    <mergeCell ref="D713:X713"/>
    <mergeCell ref="Y713:AD713"/>
    <mergeCell ref="C707:AD707"/>
    <mergeCell ref="C709:X709"/>
    <mergeCell ref="Y709:AD709"/>
    <mergeCell ref="D710:X710"/>
    <mergeCell ref="Y710:AD710"/>
    <mergeCell ref="B687:AD687"/>
    <mergeCell ref="C688:AD688"/>
    <mergeCell ref="D670:L670"/>
    <mergeCell ref="D671:L671"/>
    <mergeCell ref="D673:L673"/>
    <mergeCell ref="C676:E676"/>
    <mergeCell ref="F676:AD676"/>
    <mergeCell ref="M670:O670"/>
    <mergeCell ref="P670:R670"/>
    <mergeCell ref="S670:U670"/>
    <mergeCell ref="V670:X670"/>
    <mergeCell ref="Y670:AA670"/>
    <mergeCell ref="AB670:AD670"/>
    <mergeCell ref="M671:O671"/>
    <mergeCell ref="P671:R671"/>
    <mergeCell ref="S671:U671"/>
    <mergeCell ref="V671:X671"/>
    <mergeCell ref="Y671:AA671"/>
    <mergeCell ref="C695:F695"/>
    <mergeCell ref="C697:AD697"/>
    <mergeCell ref="C698:AD698"/>
    <mergeCell ref="B705:AD705"/>
    <mergeCell ref="C689:AD689"/>
    <mergeCell ref="B690:AD690"/>
    <mergeCell ref="C691:AD691"/>
    <mergeCell ref="B693:AD693"/>
    <mergeCell ref="C678:AD678"/>
    <mergeCell ref="C679:AD679"/>
    <mergeCell ref="B686:AD686"/>
    <mergeCell ref="D723:X723"/>
    <mergeCell ref="Y723:AD723"/>
    <mergeCell ref="D724:X724"/>
    <mergeCell ref="Y724:AD724"/>
    <mergeCell ref="D725:X725"/>
    <mergeCell ref="Y725:AD725"/>
    <mergeCell ref="D720:X720"/>
    <mergeCell ref="Y720:AD720"/>
    <mergeCell ref="D721:X721"/>
    <mergeCell ref="Y721:AD721"/>
    <mergeCell ref="D722:X722"/>
    <mergeCell ref="Y722:AD722"/>
    <mergeCell ref="D717:X717"/>
    <mergeCell ref="Y717:AD717"/>
    <mergeCell ref="D718:X718"/>
    <mergeCell ref="Y718:AD718"/>
    <mergeCell ref="D719:X719"/>
    <mergeCell ref="Y719:AD719"/>
    <mergeCell ref="D714:X714"/>
    <mergeCell ref="Y714:AD714"/>
    <mergeCell ref="D715:X715"/>
    <mergeCell ref="D732:X732"/>
    <mergeCell ref="Y732:AD732"/>
    <mergeCell ref="D733:X733"/>
    <mergeCell ref="Y733:AD733"/>
    <mergeCell ref="D734:X734"/>
    <mergeCell ref="Y734:AD734"/>
    <mergeCell ref="D729:X729"/>
    <mergeCell ref="Y729:AD729"/>
    <mergeCell ref="D730:X730"/>
    <mergeCell ref="Y730:AD730"/>
    <mergeCell ref="D731:X731"/>
    <mergeCell ref="Y731:AD731"/>
    <mergeCell ref="D726:X726"/>
    <mergeCell ref="Y726:AD726"/>
    <mergeCell ref="D727:X727"/>
    <mergeCell ref="Y727:AD727"/>
    <mergeCell ref="D728:X728"/>
    <mergeCell ref="Y728:AD728"/>
    <mergeCell ref="D741:X741"/>
    <mergeCell ref="Y741:AD741"/>
    <mergeCell ref="D742:X742"/>
    <mergeCell ref="Y742:AD742"/>
    <mergeCell ref="D743:X743"/>
    <mergeCell ref="Y743:AD743"/>
    <mergeCell ref="D738:X738"/>
    <mergeCell ref="Y738:AD738"/>
    <mergeCell ref="D739:X739"/>
    <mergeCell ref="Y739:AD739"/>
    <mergeCell ref="D740:X740"/>
    <mergeCell ref="Y740:AD740"/>
    <mergeCell ref="D735:X735"/>
    <mergeCell ref="Y735:AD735"/>
    <mergeCell ref="D736:X736"/>
    <mergeCell ref="Y736:AD736"/>
    <mergeCell ref="D737:X737"/>
    <mergeCell ref="Y737:AD737"/>
    <mergeCell ref="D750:X750"/>
    <mergeCell ref="Y750:AD750"/>
    <mergeCell ref="D751:X751"/>
    <mergeCell ref="Y751:AD751"/>
    <mergeCell ref="D752:X752"/>
    <mergeCell ref="Y752:AD752"/>
    <mergeCell ref="D747:X747"/>
    <mergeCell ref="Y747:AD747"/>
    <mergeCell ref="D748:X748"/>
    <mergeCell ref="Y748:AD748"/>
    <mergeCell ref="D749:X749"/>
    <mergeCell ref="Y749:AD749"/>
    <mergeCell ref="D744:X744"/>
    <mergeCell ref="Y744:AD744"/>
    <mergeCell ref="D745:X745"/>
    <mergeCell ref="Y745:AD745"/>
    <mergeCell ref="D746:X746"/>
    <mergeCell ref="Y746:AD746"/>
    <mergeCell ref="D759:X759"/>
    <mergeCell ref="Y759:AD759"/>
    <mergeCell ref="D760:X760"/>
    <mergeCell ref="Y760:AD760"/>
    <mergeCell ref="D761:X761"/>
    <mergeCell ref="Y761:AD761"/>
    <mergeCell ref="D756:X756"/>
    <mergeCell ref="Y756:AD756"/>
    <mergeCell ref="D757:X757"/>
    <mergeCell ref="Y757:AD757"/>
    <mergeCell ref="D758:X758"/>
    <mergeCell ref="Y758:AD758"/>
    <mergeCell ref="D753:X753"/>
    <mergeCell ref="Y753:AD753"/>
    <mergeCell ref="D754:X754"/>
    <mergeCell ref="Y754:AD754"/>
    <mergeCell ref="D755:X755"/>
    <mergeCell ref="Y755:AD755"/>
    <mergeCell ref="C829:AD829"/>
    <mergeCell ref="C783:AD783"/>
    <mergeCell ref="C784:E784"/>
    <mergeCell ref="F784:H784"/>
    <mergeCell ref="I784:K784"/>
    <mergeCell ref="L784:O784"/>
    <mergeCell ref="P784:R784"/>
    <mergeCell ref="S784:U784"/>
    <mergeCell ref="V784:X784"/>
    <mergeCell ref="Y784:AA784"/>
    <mergeCell ref="AB784:AD784"/>
    <mergeCell ref="B797:AD797"/>
    <mergeCell ref="C798:AD798"/>
    <mergeCell ref="B800:AD800"/>
    <mergeCell ref="B801:AD801"/>
    <mergeCell ref="C785:E785"/>
    <mergeCell ref="F785:H785"/>
    <mergeCell ref="I785:K785"/>
    <mergeCell ref="L785:O785"/>
    <mergeCell ref="P785:R785"/>
    <mergeCell ref="C802:AD802"/>
    <mergeCell ref="B804:AD804"/>
    <mergeCell ref="C805:AD805"/>
    <mergeCell ref="C807:F807"/>
    <mergeCell ref="E809:H809"/>
    <mergeCell ref="E811:H811"/>
    <mergeCell ref="E813:H813"/>
    <mergeCell ref="E815:H815"/>
    <mergeCell ref="E817:H817"/>
    <mergeCell ref="E819:H819"/>
    <mergeCell ref="E821:H821"/>
    <mergeCell ref="E823:H823"/>
    <mergeCell ref="E825:H825"/>
    <mergeCell ref="C827:E827"/>
    <mergeCell ref="F827:AD827"/>
    <mergeCell ref="D880:L880"/>
    <mergeCell ref="M880:R880"/>
    <mergeCell ref="S880:X880"/>
    <mergeCell ref="Y880:AD880"/>
    <mergeCell ref="D881:L881"/>
    <mergeCell ref="M881:R881"/>
    <mergeCell ref="S881:X881"/>
    <mergeCell ref="Y881:AD881"/>
    <mergeCell ref="C879:L879"/>
    <mergeCell ref="M879:R879"/>
    <mergeCell ref="S879:X879"/>
    <mergeCell ref="Y879:AD879"/>
    <mergeCell ref="C865:AD865"/>
    <mergeCell ref="C866:AD866"/>
    <mergeCell ref="B873:AD873"/>
    <mergeCell ref="R863:T863"/>
    <mergeCell ref="AA863:AD863"/>
    <mergeCell ref="I863:K863"/>
    <mergeCell ref="L863:N863"/>
    <mergeCell ref="O863:Q863"/>
    <mergeCell ref="C863:D863"/>
    <mergeCell ref="B839:AD839"/>
    <mergeCell ref="C840:AD840"/>
    <mergeCell ref="C842:P842"/>
    <mergeCell ref="Q842:AD842"/>
    <mergeCell ref="AA843:AD843"/>
    <mergeCell ref="C844:H844"/>
    <mergeCell ref="I844:L844"/>
    <mergeCell ref="M844:P844"/>
    <mergeCell ref="D886:L886"/>
    <mergeCell ref="M886:R886"/>
    <mergeCell ref="S886:X886"/>
    <mergeCell ref="Y886:AD886"/>
    <mergeCell ref="D887:L887"/>
    <mergeCell ref="M887:R887"/>
    <mergeCell ref="S887:X887"/>
    <mergeCell ref="Y887:AD887"/>
    <mergeCell ref="D884:L884"/>
    <mergeCell ref="M884:R884"/>
    <mergeCell ref="S884:X884"/>
    <mergeCell ref="Y884:AD884"/>
    <mergeCell ref="D885:L885"/>
    <mergeCell ref="M885:R885"/>
    <mergeCell ref="S885:X885"/>
    <mergeCell ref="Y885:AD885"/>
    <mergeCell ref="D882:L882"/>
    <mergeCell ref="M882:R882"/>
    <mergeCell ref="S882:X882"/>
    <mergeCell ref="Y882:AD882"/>
    <mergeCell ref="D883:L883"/>
    <mergeCell ref="M883:R883"/>
    <mergeCell ref="S883:X883"/>
    <mergeCell ref="Y883:AD883"/>
    <mergeCell ref="D892:L892"/>
    <mergeCell ref="M892:R892"/>
    <mergeCell ref="S892:X892"/>
    <mergeCell ref="Y892:AD892"/>
    <mergeCell ref="D893:L893"/>
    <mergeCell ref="M893:R893"/>
    <mergeCell ref="S893:X893"/>
    <mergeCell ref="Y893:AD893"/>
    <mergeCell ref="D890:L890"/>
    <mergeCell ref="M890:R890"/>
    <mergeCell ref="S890:X890"/>
    <mergeCell ref="Y890:AD890"/>
    <mergeCell ref="D891:L891"/>
    <mergeCell ref="M891:R891"/>
    <mergeCell ref="S891:X891"/>
    <mergeCell ref="Y891:AD891"/>
    <mergeCell ref="D888:L888"/>
    <mergeCell ref="M888:R888"/>
    <mergeCell ref="S888:X888"/>
    <mergeCell ref="Y888:AD888"/>
    <mergeCell ref="D889:L889"/>
    <mergeCell ref="M889:R889"/>
    <mergeCell ref="S889:X889"/>
    <mergeCell ref="Y889:AD889"/>
    <mergeCell ref="D898:L898"/>
    <mergeCell ref="M898:R898"/>
    <mergeCell ref="S898:X898"/>
    <mergeCell ref="Y898:AD898"/>
    <mergeCell ref="D899:L899"/>
    <mergeCell ref="M899:R899"/>
    <mergeCell ref="S899:X899"/>
    <mergeCell ref="Y899:AD899"/>
    <mergeCell ref="D896:L896"/>
    <mergeCell ref="M896:R896"/>
    <mergeCell ref="S896:X896"/>
    <mergeCell ref="Y896:AD896"/>
    <mergeCell ref="D897:L897"/>
    <mergeCell ref="M897:R897"/>
    <mergeCell ref="S897:X897"/>
    <mergeCell ref="Y897:AD897"/>
    <mergeCell ref="D894:L894"/>
    <mergeCell ref="M894:R894"/>
    <mergeCell ref="S894:X894"/>
    <mergeCell ref="Y894:AD894"/>
    <mergeCell ref="D895:L895"/>
    <mergeCell ref="M895:R895"/>
    <mergeCell ref="S895:X895"/>
    <mergeCell ref="Y895:AD895"/>
    <mergeCell ref="D904:L904"/>
    <mergeCell ref="M904:R904"/>
    <mergeCell ref="S904:X904"/>
    <mergeCell ref="Y904:AD904"/>
    <mergeCell ref="D905:L905"/>
    <mergeCell ref="M905:R905"/>
    <mergeCell ref="S905:X905"/>
    <mergeCell ref="Y905:AD905"/>
    <mergeCell ref="D902:L902"/>
    <mergeCell ref="M902:R902"/>
    <mergeCell ref="S902:X902"/>
    <mergeCell ref="Y902:AD902"/>
    <mergeCell ref="D903:L903"/>
    <mergeCell ref="M903:R903"/>
    <mergeCell ref="S903:X903"/>
    <mergeCell ref="Y903:AD903"/>
    <mergeCell ref="D900:L900"/>
    <mergeCell ref="M900:R900"/>
    <mergeCell ref="S900:X900"/>
    <mergeCell ref="Y900:AD900"/>
    <mergeCell ref="D901:L901"/>
    <mergeCell ref="M901:R901"/>
    <mergeCell ref="S901:X901"/>
    <mergeCell ref="Y901:AD901"/>
    <mergeCell ref="D910:L910"/>
    <mergeCell ref="M910:R910"/>
    <mergeCell ref="S910:X910"/>
    <mergeCell ref="Y910:AD910"/>
    <mergeCell ref="D911:L911"/>
    <mergeCell ref="M911:R911"/>
    <mergeCell ref="S911:X911"/>
    <mergeCell ref="Y911:AD911"/>
    <mergeCell ref="D908:L908"/>
    <mergeCell ref="M908:R908"/>
    <mergeCell ref="S908:X908"/>
    <mergeCell ref="Y908:AD908"/>
    <mergeCell ref="D909:L909"/>
    <mergeCell ref="M909:R909"/>
    <mergeCell ref="S909:X909"/>
    <mergeCell ref="Y909:AD909"/>
    <mergeCell ref="D906:L906"/>
    <mergeCell ref="M906:R906"/>
    <mergeCell ref="S906:X906"/>
    <mergeCell ref="Y906:AD906"/>
    <mergeCell ref="D907:L907"/>
    <mergeCell ref="M907:R907"/>
    <mergeCell ref="S907:X907"/>
    <mergeCell ref="Y907:AD907"/>
    <mergeCell ref="D916:L916"/>
    <mergeCell ref="M916:R916"/>
    <mergeCell ref="S916:X916"/>
    <mergeCell ref="Y916:AD916"/>
    <mergeCell ref="D917:L917"/>
    <mergeCell ref="M917:R917"/>
    <mergeCell ref="S917:X917"/>
    <mergeCell ref="Y917:AD917"/>
    <mergeCell ref="D914:L914"/>
    <mergeCell ref="M914:R914"/>
    <mergeCell ref="S914:X914"/>
    <mergeCell ref="Y914:AD914"/>
    <mergeCell ref="D915:L915"/>
    <mergeCell ref="M915:R915"/>
    <mergeCell ref="S915:X915"/>
    <mergeCell ref="Y915:AD915"/>
    <mergeCell ref="D912:L912"/>
    <mergeCell ref="M912:R912"/>
    <mergeCell ref="S912:X912"/>
    <mergeCell ref="Y912:AD912"/>
    <mergeCell ref="D913:L913"/>
    <mergeCell ref="M913:R913"/>
    <mergeCell ref="S913:X913"/>
    <mergeCell ref="Y913:AD913"/>
    <mergeCell ref="D922:L922"/>
    <mergeCell ref="M922:R922"/>
    <mergeCell ref="S922:X922"/>
    <mergeCell ref="Y922:AD922"/>
    <mergeCell ref="D923:L923"/>
    <mergeCell ref="M923:R923"/>
    <mergeCell ref="S923:X923"/>
    <mergeCell ref="Y923:AD923"/>
    <mergeCell ref="D920:L920"/>
    <mergeCell ref="M920:R920"/>
    <mergeCell ref="S920:X920"/>
    <mergeCell ref="Y920:AD920"/>
    <mergeCell ref="D921:L921"/>
    <mergeCell ref="M921:R921"/>
    <mergeCell ref="S921:X921"/>
    <mergeCell ref="Y921:AD921"/>
    <mergeCell ref="D918:L918"/>
    <mergeCell ref="M918:R918"/>
    <mergeCell ref="S918:X918"/>
    <mergeCell ref="Y918:AD918"/>
    <mergeCell ref="D919:L919"/>
    <mergeCell ref="M919:R919"/>
    <mergeCell ref="S919:X919"/>
    <mergeCell ref="Y919:AD919"/>
    <mergeCell ref="D928:L928"/>
    <mergeCell ref="M928:R928"/>
    <mergeCell ref="S928:X928"/>
    <mergeCell ref="Y928:AD928"/>
    <mergeCell ref="D929:L929"/>
    <mergeCell ref="M929:R929"/>
    <mergeCell ref="S929:X929"/>
    <mergeCell ref="Y929:AD929"/>
    <mergeCell ref="D926:L926"/>
    <mergeCell ref="M926:R926"/>
    <mergeCell ref="S926:X926"/>
    <mergeCell ref="Y926:AD926"/>
    <mergeCell ref="D927:L927"/>
    <mergeCell ref="M927:R927"/>
    <mergeCell ref="S927:X927"/>
    <mergeCell ref="Y927:AD927"/>
    <mergeCell ref="D924:L924"/>
    <mergeCell ref="M924:R924"/>
    <mergeCell ref="S924:X924"/>
    <mergeCell ref="Y924:AD924"/>
    <mergeCell ref="D925:L925"/>
    <mergeCell ref="M925:R925"/>
    <mergeCell ref="S925:X925"/>
    <mergeCell ref="Y925:AD925"/>
    <mergeCell ref="D934:L934"/>
    <mergeCell ref="M934:R934"/>
    <mergeCell ref="S934:X934"/>
    <mergeCell ref="Y934:AD934"/>
    <mergeCell ref="D935:L935"/>
    <mergeCell ref="M935:R935"/>
    <mergeCell ref="S935:X935"/>
    <mergeCell ref="Y935:AD935"/>
    <mergeCell ref="D932:L932"/>
    <mergeCell ref="M932:R932"/>
    <mergeCell ref="Y932:AD932"/>
    <mergeCell ref="D933:L933"/>
    <mergeCell ref="M933:R933"/>
    <mergeCell ref="S932:X932"/>
    <mergeCell ref="Y933:AD933"/>
    <mergeCell ref="D930:L930"/>
    <mergeCell ref="M930:R930"/>
    <mergeCell ref="S930:X930"/>
    <mergeCell ref="Y930:AD930"/>
    <mergeCell ref="D931:L931"/>
    <mergeCell ref="M931:R931"/>
    <mergeCell ref="S931:X931"/>
    <mergeCell ref="Y931:AD931"/>
    <mergeCell ref="S933:X933"/>
    <mergeCell ref="S940:X940"/>
    <mergeCell ref="Y940:AD940"/>
    <mergeCell ref="C942:AD942"/>
    <mergeCell ref="C943:AD943"/>
    <mergeCell ref="D938:L938"/>
    <mergeCell ref="M938:R938"/>
    <mergeCell ref="S938:X938"/>
    <mergeCell ref="Y938:AD938"/>
    <mergeCell ref="D939:L939"/>
    <mergeCell ref="M939:R939"/>
    <mergeCell ref="S939:X939"/>
    <mergeCell ref="Y939:AD939"/>
    <mergeCell ref="D936:L936"/>
    <mergeCell ref="M936:R936"/>
    <mergeCell ref="S936:X936"/>
    <mergeCell ref="Y936:AD936"/>
    <mergeCell ref="D937:L937"/>
    <mergeCell ref="M937:R937"/>
    <mergeCell ref="S937:X937"/>
    <mergeCell ref="Y937:AD937"/>
    <mergeCell ref="Y98:AD98"/>
    <mergeCell ref="Y99:AD99"/>
    <mergeCell ref="D98:V98"/>
    <mergeCell ref="W98:X98"/>
    <mergeCell ref="D99:V99"/>
    <mergeCell ref="W99:X99"/>
    <mergeCell ref="Y96:AD96"/>
    <mergeCell ref="Y97:AD97"/>
    <mergeCell ref="D96:V96"/>
    <mergeCell ref="W96:X96"/>
    <mergeCell ref="D97:V97"/>
    <mergeCell ref="W97:X97"/>
    <mergeCell ref="Y94:AD94"/>
    <mergeCell ref="Y95:AD95"/>
    <mergeCell ref="D94:V94"/>
    <mergeCell ref="W94:X94"/>
    <mergeCell ref="D95:V95"/>
    <mergeCell ref="W95:X95"/>
    <mergeCell ref="C123:AD123"/>
    <mergeCell ref="C124:AD124"/>
    <mergeCell ref="C125:AD125"/>
    <mergeCell ref="C126:AD126"/>
    <mergeCell ref="C127:AD127"/>
    <mergeCell ref="C118:AD118"/>
    <mergeCell ref="C119:AD119"/>
    <mergeCell ref="C120:AD120"/>
    <mergeCell ref="C121:AD121"/>
    <mergeCell ref="C122:AD122"/>
    <mergeCell ref="B112:AD112"/>
    <mergeCell ref="B114:AD114"/>
    <mergeCell ref="C116:AD116"/>
    <mergeCell ref="C117:AD117"/>
    <mergeCell ref="AC133:AD133"/>
    <mergeCell ref="C135:E135"/>
    <mergeCell ref="F135:AD135"/>
    <mergeCell ref="C137:J137"/>
    <mergeCell ref="L137:U137"/>
    <mergeCell ref="W137:AD137"/>
    <mergeCell ref="Q133:R133"/>
    <mergeCell ref="S133:T133"/>
    <mergeCell ref="U133:V133"/>
    <mergeCell ref="W133:X133"/>
    <mergeCell ref="Y133:Z133"/>
    <mergeCell ref="I133:J133"/>
    <mergeCell ref="K133:L133"/>
    <mergeCell ref="M133:N133"/>
    <mergeCell ref="O133:P133"/>
    <mergeCell ref="C128:AD128"/>
    <mergeCell ref="I131:J132"/>
    <mergeCell ref="K131:L132"/>
    <mergeCell ref="M131:N132"/>
    <mergeCell ref="O131:R131"/>
    <mergeCell ref="S131:T132"/>
    <mergeCell ref="U131:V132"/>
    <mergeCell ref="W131:X132"/>
    <mergeCell ref="Y131:Z132"/>
    <mergeCell ref="AC131:AD132"/>
    <mergeCell ref="O132:P132"/>
    <mergeCell ref="Q132:R132"/>
    <mergeCell ref="M148:U148"/>
    <mergeCell ref="X146:AD146"/>
    <mergeCell ref="D147:J147"/>
    <mergeCell ref="M150:U150"/>
    <mergeCell ref="X147:AD147"/>
    <mergeCell ref="D144:J144"/>
    <mergeCell ref="M145:U145"/>
    <mergeCell ref="X144:AD144"/>
    <mergeCell ref="D145:J145"/>
    <mergeCell ref="X145:AD145"/>
    <mergeCell ref="M142:U142"/>
    <mergeCell ref="X142:AD142"/>
    <mergeCell ref="C143:J143"/>
    <mergeCell ref="M144:U144"/>
    <mergeCell ref="X143:AD143"/>
    <mergeCell ref="D140:J140"/>
    <mergeCell ref="M138:U138"/>
    <mergeCell ref="X140:AD140"/>
    <mergeCell ref="D141:J141"/>
    <mergeCell ref="M140:U140"/>
    <mergeCell ref="X141:AD141"/>
    <mergeCell ref="M143:U143"/>
    <mergeCell ref="D138:J138"/>
    <mergeCell ref="X138:AD138"/>
    <mergeCell ref="D139:J139"/>
    <mergeCell ref="X139:AD139"/>
    <mergeCell ref="D146:J146"/>
    <mergeCell ref="M141:U141"/>
    <mergeCell ref="M147:U147"/>
    <mergeCell ref="M149:U149"/>
    <mergeCell ref="C172:AD172"/>
    <mergeCell ref="M146:U146"/>
    <mergeCell ref="C181:AD181"/>
    <mergeCell ref="X161:AD161"/>
    <mergeCell ref="X162:AD162"/>
    <mergeCell ref="X163:AD163"/>
    <mergeCell ref="X164:AD164"/>
    <mergeCell ref="C171:AD171"/>
    <mergeCell ref="D159:J159"/>
    <mergeCell ref="X159:AD159"/>
    <mergeCell ref="D160:J160"/>
    <mergeCell ref="X160:AD160"/>
    <mergeCell ref="D157:J157"/>
    <mergeCell ref="M160:U160"/>
    <mergeCell ref="X157:AD157"/>
    <mergeCell ref="D158:J158"/>
    <mergeCell ref="X158:AD158"/>
    <mergeCell ref="D155:J155"/>
    <mergeCell ref="X155:AD155"/>
    <mergeCell ref="D156:J156"/>
    <mergeCell ref="X156:AD156"/>
    <mergeCell ref="D152:J152"/>
    <mergeCell ref="X152:AD152"/>
    <mergeCell ref="X153:AD153"/>
    <mergeCell ref="C154:J154"/>
    <mergeCell ref="X154:AD154"/>
    <mergeCell ref="D150:J150"/>
    <mergeCell ref="M153:U153"/>
    <mergeCell ref="X150:AD150"/>
    <mergeCell ref="D151:J151"/>
    <mergeCell ref="M154:U154"/>
    <mergeCell ref="X151:AD151"/>
    <mergeCell ref="C263:F265"/>
    <mergeCell ref="G263:AD263"/>
    <mergeCell ref="G264:G265"/>
    <mergeCell ref="H264:H265"/>
    <mergeCell ref="I264:I265"/>
    <mergeCell ref="J264:L264"/>
    <mergeCell ref="C253:AD253"/>
    <mergeCell ref="B260:AD260"/>
    <mergeCell ref="C261:AD261"/>
    <mergeCell ref="D248:F248"/>
    <mergeCell ref="D249:F249"/>
    <mergeCell ref="C252:AD252"/>
    <mergeCell ref="S264:U264"/>
    <mergeCell ref="V264:X264"/>
    <mergeCell ref="Y264:AA264"/>
    <mergeCell ref="AB264:AD264"/>
    <mergeCell ref="D266:F266"/>
    <mergeCell ref="AB242:AD242"/>
    <mergeCell ref="D244:F244"/>
    <mergeCell ref="D245:F245"/>
    <mergeCell ref="D246:F246"/>
    <mergeCell ref="D247:F247"/>
    <mergeCell ref="G346:AD346"/>
    <mergeCell ref="G347:G348"/>
    <mergeCell ref="H347:H348"/>
    <mergeCell ref="I347:I348"/>
    <mergeCell ref="J347:L347"/>
    <mergeCell ref="M347:O347"/>
    <mergeCell ref="P347:R347"/>
    <mergeCell ref="S347:U347"/>
    <mergeCell ref="V347:X347"/>
    <mergeCell ref="Y347:AA347"/>
    <mergeCell ref="AB347:AD347"/>
    <mergeCell ref="C336:AD336"/>
    <mergeCell ref="C337:AD337"/>
    <mergeCell ref="M264:O264"/>
    <mergeCell ref="P264:R264"/>
    <mergeCell ref="D300:F300"/>
    <mergeCell ref="D301:F301"/>
    <mergeCell ref="D302:F302"/>
    <mergeCell ref="D303:F303"/>
    <mergeCell ref="D304:F304"/>
    <mergeCell ref="D305:F305"/>
    <mergeCell ref="D306:F306"/>
    <mergeCell ref="D307:F307"/>
    <mergeCell ref="D308:F308"/>
    <mergeCell ref="D270:F270"/>
    <mergeCell ref="D267:F267"/>
    <mergeCell ref="D268:F268"/>
    <mergeCell ref="Y391:AA391"/>
    <mergeCell ref="AB391:AD391"/>
    <mergeCell ref="C378:AD378"/>
    <mergeCell ref="C379:AD379"/>
    <mergeCell ref="B386:AD386"/>
    <mergeCell ref="C387:AD387"/>
    <mergeCell ref="C322:F324"/>
    <mergeCell ref="G322:AD322"/>
    <mergeCell ref="G323:G324"/>
    <mergeCell ref="H323:H324"/>
    <mergeCell ref="I323:I324"/>
    <mergeCell ref="J323:L323"/>
    <mergeCell ref="M323:O323"/>
    <mergeCell ref="P323:R323"/>
    <mergeCell ref="S323:U323"/>
    <mergeCell ref="V323:X323"/>
    <mergeCell ref="Y323:AA323"/>
    <mergeCell ref="AB323:AD323"/>
    <mergeCell ref="D325:F325"/>
    <mergeCell ref="D326:F326"/>
    <mergeCell ref="D327:F327"/>
    <mergeCell ref="D328:F328"/>
    <mergeCell ref="D329:F329"/>
    <mergeCell ref="B344:AD344"/>
    <mergeCell ref="D330:F330"/>
    <mergeCell ref="C346:F348"/>
    <mergeCell ref="D353:F353"/>
    <mergeCell ref="D359:F359"/>
    <mergeCell ref="D360:F360"/>
    <mergeCell ref="S421:U421"/>
    <mergeCell ref="V421:X421"/>
    <mergeCell ref="Y421:AA421"/>
    <mergeCell ref="AB421:AD421"/>
    <mergeCell ref="B415:AD415"/>
    <mergeCell ref="C407:AD407"/>
    <mergeCell ref="C408:AD408"/>
    <mergeCell ref="D361:F361"/>
    <mergeCell ref="D362:F362"/>
    <mergeCell ref="D363:F363"/>
    <mergeCell ref="D364:F364"/>
    <mergeCell ref="D365:F365"/>
    <mergeCell ref="D366:F366"/>
    <mergeCell ref="D367:F367"/>
    <mergeCell ref="D368:F368"/>
    <mergeCell ref="D369:F369"/>
    <mergeCell ref="D370:F370"/>
    <mergeCell ref="D371:F371"/>
    <mergeCell ref="D372:F372"/>
    <mergeCell ref="D373:F373"/>
    <mergeCell ref="D374:F374"/>
    <mergeCell ref="D375:F375"/>
    <mergeCell ref="C390:F392"/>
    <mergeCell ref="G390:AD390"/>
    <mergeCell ref="G391:G392"/>
    <mergeCell ref="H391:H392"/>
    <mergeCell ref="I391:I392"/>
    <mergeCell ref="J391:L391"/>
    <mergeCell ref="M391:O391"/>
    <mergeCell ref="P391:R391"/>
    <mergeCell ref="S391:U391"/>
    <mergeCell ref="V391:X391"/>
    <mergeCell ref="D431:F431"/>
    <mergeCell ref="D432:F432"/>
    <mergeCell ref="D433:F433"/>
    <mergeCell ref="D434:F434"/>
    <mergeCell ref="D435:F435"/>
    <mergeCell ref="D436:F436"/>
    <mergeCell ref="D437:F437"/>
    <mergeCell ref="D438:F438"/>
    <mergeCell ref="D439:F439"/>
    <mergeCell ref="D440:F440"/>
    <mergeCell ref="D393:F393"/>
    <mergeCell ref="D394:F394"/>
    <mergeCell ref="D395:F395"/>
    <mergeCell ref="D396:F396"/>
    <mergeCell ref="D397:F397"/>
    <mergeCell ref="D398:F398"/>
    <mergeCell ref="D399:F399"/>
    <mergeCell ref="D400:F400"/>
    <mergeCell ref="D401:F401"/>
    <mergeCell ref="D402:F402"/>
    <mergeCell ref="D403:F403"/>
    <mergeCell ref="D404:F404"/>
    <mergeCell ref="C420:F422"/>
    <mergeCell ref="C417:AD417"/>
    <mergeCell ref="C418:AD418"/>
    <mergeCell ref="G420:AD420"/>
    <mergeCell ref="G421:G422"/>
    <mergeCell ref="H421:H422"/>
    <mergeCell ref="I421:I422"/>
    <mergeCell ref="J421:L421"/>
    <mergeCell ref="M421:O421"/>
    <mergeCell ref="P421:R421"/>
    <mergeCell ref="D446:F446"/>
    <mergeCell ref="D447:F447"/>
    <mergeCell ref="U512:V512"/>
    <mergeCell ref="W512:X512"/>
    <mergeCell ref="Y512:Z512"/>
    <mergeCell ref="AA512:AB512"/>
    <mergeCell ref="AC512:AD512"/>
    <mergeCell ref="D423:F423"/>
    <mergeCell ref="C497:AD497"/>
    <mergeCell ref="C498:AD498"/>
    <mergeCell ref="S533:X533"/>
    <mergeCell ref="Y533:AD533"/>
    <mergeCell ref="D462:F462"/>
    <mergeCell ref="D463:F463"/>
    <mergeCell ref="D464:F464"/>
    <mergeCell ref="D465:F465"/>
    <mergeCell ref="D466:F466"/>
    <mergeCell ref="D467:F467"/>
    <mergeCell ref="D468:F468"/>
    <mergeCell ref="D469:F469"/>
    <mergeCell ref="D470:F470"/>
    <mergeCell ref="D471:F471"/>
    <mergeCell ref="D472:F472"/>
    <mergeCell ref="D424:F424"/>
    <mergeCell ref="D425:F425"/>
    <mergeCell ref="C529:AD529"/>
    <mergeCell ref="C531:AD531"/>
    <mergeCell ref="D426:F426"/>
    <mergeCell ref="D427:F427"/>
    <mergeCell ref="D428:F428"/>
    <mergeCell ref="D429:F429"/>
    <mergeCell ref="D430:F430"/>
    <mergeCell ref="C630:H630"/>
    <mergeCell ref="I630:J630"/>
    <mergeCell ref="K630:L630"/>
    <mergeCell ref="C647:AD647"/>
    <mergeCell ref="C623:AD623"/>
    <mergeCell ref="C624:AD624"/>
    <mergeCell ref="C625:AD625"/>
    <mergeCell ref="C626:AD626"/>
    <mergeCell ref="D617:AD617"/>
    <mergeCell ref="D618:AD618"/>
    <mergeCell ref="D619:AD619"/>
    <mergeCell ref="B621:AD621"/>
    <mergeCell ref="C622:AD622"/>
    <mergeCell ref="M630:N630"/>
    <mergeCell ref="O630:P630"/>
    <mergeCell ref="Q630:R630"/>
    <mergeCell ref="S630:T630"/>
    <mergeCell ref="U630:V630"/>
    <mergeCell ref="W630:X630"/>
    <mergeCell ref="Y630:Z630"/>
    <mergeCell ref="AA630:AB630"/>
    <mergeCell ref="C643:AD643"/>
    <mergeCell ref="C644:AD644"/>
    <mergeCell ref="C645:AD645"/>
    <mergeCell ref="C646:AD646"/>
    <mergeCell ref="I629:J629"/>
    <mergeCell ref="K629:L629"/>
    <mergeCell ref="M629:N629"/>
    <mergeCell ref="O629:P629"/>
    <mergeCell ref="Q629:R629"/>
    <mergeCell ref="C648:AD648"/>
    <mergeCell ref="C632:AD632"/>
    <mergeCell ref="C633:AD633"/>
    <mergeCell ref="B640:AD640"/>
    <mergeCell ref="C641:AD641"/>
    <mergeCell ref="C642:AD642"/>
    <mergeCell ref="C565:AD565"/>
    <mergeCell ref="C566:AD566"/>
    <mergeCell ref="AB656:AD656"/>
    <mergeCell ref="S544:T544"/>
    <mergeCell ref="U544:V544"/>
    <mergeCell ref="W544:X544"/>
    <mergeCell ref="C576:AD576"/>
    <mergeCell ref="C544:E544"/>
    <mergeCell ref="AC630:AD630"/>
    <mergeCell ref="W629:X629"/>
    <mergeCell ref="Y629:Z629"/>
    <mergeCell ref="AA629:AB629"/>
    <mergeCell ref="AC629:AD629"/>
    <mergeCell ref="S629:T629"/>
    <mergeCell ref="U629:V629"/>
    <mergeCell ref="C628:H629"/>
    <mergeCell ref="I628:P628"/>
    <mergeCell ref="Q628:X628"/>
    <mergeCell ref="Y628:AD628"/>
    <mergeCell ref="AA562:AD562"/>
    <mergeCell ref="W562:Z562"/>
    <mergeCell ref="C562:H562"/>
    <mergeCell ref="S583:T583"/>
    <mergeCell ref="U583:V583"/>
    <mergeCell ref="W583:X583"/>
    <mergeCell ref="Y544:Z544"/>
    <mergeCell ref="V659:X659"/>
    <mergeCell ref="Y659:AA659"/>
    <mergeCell ref="AB659:AD659"/>
    <mergeCell ref="M660:O660"/>
    <mergeCell ref="P660:R660"/>
    <mergeCell ref="S660:U660"/>
    <mergeCell ref="V660:X660"/>
    <mergeCell ref="Y660:AA660"/>
    <mergeCell ref="AB660:AD660"/>
    <mergeCell ref="M658:O658"/>
    <mergeCell ref="P658:R658"/>
    <mergeCell ref="S658:U658"/>
    <mergeCell ref="V658:X658"/>
    <mergeCell ref="Y658:AA658"/>
    <mergeCell ref="AB658:AD658"/>
    <mergeCell ref="M661:O661"/>
    <mergeCell ref="P661:R661"/>
    <mergeCell ref="S661:U661"/>
    <mergeCell ref="V661:X661"/>
    <mergeCell ref="Y661:AA661"/>
    <mergeCell ref="AB661:AD661"/>
    <mergeCell ref="P666:R666"/>
    <mergeCell ref="S666:U666"/>
    <mergeCell ref="V666:X666"/>
    <mergeCell ref="Y666:AA666"/>
    <mergeCell ref="AB666:AD666"/>
    <mergeCell ref="M665:O665"/>
    <mergeCell ref="P665:R665"/>
    <mergeCell ref="S665:U665"/>
    <mergeCell ref="V665:X665"/>
    <mergeCell ref="M667:O667"/>
    <mergeCell ref="P667:R667"/>
    <mergeCell ref="S667:U667"/>
    <mergeCell ref="V667:X667"/>
    <mergeCell ref="Y667:AA667"/>
    <mergeCell ref="AB667:AD667"/>
    <mergeCell ref="M668:O668"/>
    <mergeCell ref="P668:R668"/>
    <mergeCell ref="S668:U668"/>
    <mergeCell ref="V668:X668"/>
    <mergeCell ref="Y668:AA668"/>
    <mergeCell ref="AB668:AD668"/>
    <mergeCell ref="C772:AD772"/>
    <mergeCell ref="C773:AD773"/>
    <mergeCell ref="B780:AD780"/>
    <mergeCell ref="C781:AD781"/>
    <mergeCell ref="D768:X768"/>
    <mergeCell ref="Y768:AD768"/>
    <mergeCell ref="D769:X769"/>
    <mergeCell ref="Y769:AD769"/>
    <mergeCell ref="Y770:AD770"/>
    <mergeCell ref="D765:X765"/>
    <mergeCell ref="Y765:AD765"/>
    <mergeCell ref="D766:X766"/>
    <mergeCell ref="Y766:AD766"/>
    <mergeCell ref="D767:X767"/>
    <mergeCell ref="Y767:AD767"/>
    <mergeCell ref="D762:X762"/>
    <mergeCell ref="Y762:AD762"/>
    <mergeCell ref="D763:X763"/>
    <mergeCell ref="Y763:AD763"/>
    <mergeCell ref="D764:X764"/>
    <mergeCell ref="Y764:AD764"/>
    <mergeCell ref="M669:O669"/>
    <mergeCell ref="P669:R669"/>
    <mergeCell ref="S669:U669"/>
    <mergeCell ref="V669:X669"/>
    <mergeCell ref="Y669:AA669"/>
    <mergeCell ref="AB669:AD669"/>
    <mergeCell ref="S673:U673"/>
    <mergeCell ref="V673:X673"/>
    <mergeCell ref="Y673:AA673"/>
    <mergeCell ref="AB673:AD673"/>
    <mergeCell ref="P674:R674"/>
    <mergeCell ref="S674:U674"/>
    <mergeCell ref="V674:X674"/>
    <mergeCell ref="Y674:AA674"/>
    <mergeCell ref="AB674:AD674"/>
    <mergeCell ref="C706:AD706"/>
    <mergeCell ref="B796:AD796"/>
    <mergeCell ref="C788:AD788"/>
    <mergeCell ref="C789:AD789"/>
    <mergeCell ref="S785:U785"/>
    <mergeCell ref="V785:X785"/>
    <mergeCell ref="Y785:AA785"/>
    <mergeCell ref="AB785:AD785"/>
    <mergeCell ref="C786:E786"/>
    <mergeCell ref="F786:H786"/>
    <mergeCell ref="I786:K786"/>
    <mergeCell ref="L786:O786"/>
    <mergeCell ref="P786:R786"/>
    <mergeCell ref="S786:U786"/>
    <mergeCell ref="V786:X786"/>
    <mergeCell ref="Y786:AA786"/>
    <mergeCell ref="AB786:AD786"/>
    <mergeCell ref="C874:AD874"/>
    <mergeCell ref="C875:AD875"/>
    <mergeCell ref="C876:AD876"/>
    <mergeCell ref="C877:AD877"/>
    <mergeCell ref="M162:U162"/>
    <mergeCell ref="C416:AD416"/>
    <mergeCell ref="C843:H843"/>
    <mergeCell ref="I843:L843"/>
    <mergeCell ref="M843:P843"/>
    <mergeCell ref="Q843:V843"/>
    <mergeCell ref="W843:Z843"/>
    <mergeCell ref="M139:U139"/>
    <mergeCell ref="C130:H132"/>
    <mergeCell ref="D133:H133"/>
    <mergeCell ref="I130:AD130"/>
    <mergeCell ref="AA131:AB132"/>
    <mergeCell ref="AA133:AB133"/>
    <mergeCell ref="C830:AD830"/>
    <mergeCell ref="B837:AD837"/>
    <mergeCell ref="Q844:V844"/>
    <mergeCell ref="W844:Z844"/>
    <mergeCell ref="AA844:AD844"/>
    <mergeCell ref="C846:AD846"/>
    <mergeCell ref="C388:AD388"/>
    <mergeCell ref="S545:T545"/>
    <mergeCell ref="U545:V545"/>
    <mergeCell ref="W545:X545"/>
    <mergeCell ref="Y545:Z545"/>
    <mergeCell ref="AA545:AB545"/>
    <mergeCell ref="AC545:AD545"/>
    <mergeCell ref="S543:T543"/>
    <mergeCell ref="U543:V543"/>
    <mergeCell ref="E863:F863"/>
    <mergeCell ref="G863:H863"/>
    <mergeCell ref="U863:W863"/>
    <mergeCell ref="X863:Z863"/>
    <mergeCell ref="C847:AD847"/>
    <mergeCell ref="C861:D862"/>
    <mergeCell ref="E861:F862"/>
    <mergeCell ref="G861:H862"/>
    <mergeCell ref="I861:Q861"/>
    <mergeCell ref="R861:Z861"/>
    <mergeCell ref="U862:W862"/>
    <mergeCell ref="X862:Z862"/>
    <mergeCell ref="AA861:AD862"/>
    <mergeCell ref="I862:K862"/>
    <mergeCell ref="L862:N862"/>
    <mergeCell ref="O862:Q862"/>
    <mergeCell ref="R862:T862"/>
    <mergeCell ref="C857:AD857"/>
    <mergeCell ref="B859:AD859"/>
    <mergeCell ref="B854:AD854"/>
    <mergeCell ref="B855:AD855"/>
    <mergeCell ref="C856:AD856"/>
    <mergeCell ref="F539:R539"/>
    <mergeCell ref="F540:R540"/>
    <mergeCell ref="D148:J148"/>
    <mergeCell ref="M151:U151"/>
    <mergeCell ref="X148:AD148"/>
    <mergeCell ref="D149:J149"/>
    <mergeCell ref="M152:U152"/>
    <mergeCell ref="X149:AD149"/>
    <mergeCell ref="D168:J168"/>
    <mergeCell ref="L156:U156"/>
    <mergeCell ref="M157:U157"/>
    <mergeCell ref="M158:U158"/>
    <mergeCell ref="M159:U159"/>
    <mergeCell ref="M161:U161"/>
    <mergeCell ref="M163:U163"/>
    <mergeCell ref="M164:U164"/>
    <mergeCell ref="M165:U165"/>
    <mergeCell ref="M166:U166"/>
    <mergeCell ref="M167:U167"/>
    <mergeCell ref="M168:U168"/>
    <mergeCell ref="M169:U169"/>
    <mergeCell ref="C162:J162"/>
    <mergeCell ref="D163:J163"/>
    <mergeCell ref="D164:J164"/>
    <mergeCell ref="D165:J165"/>
    <mergeCell ref="D166:J166"/>
    <mergeCell ref="D167:J167"/>
    <mergeCell ref="D441:F441"/>
    <mergeCell ref="D442:F442"/>
    <mergeCell ref="D443:F443"/>
    <mergeCell ref="D444:F444"/>
    <mergeCell ref="D445:F445"/>
    <mergeCell ref="AC589:AD589"/>
    <mergeCell ref="AA583:AB583"/>
    <mergeCell ref="AC583:AD583"/>
    <mergeCell ref="S584:T584"/>
    <mergeCell ref="U584:V584"/>
    <mergeCell ref="W584:X584"/>
    <mergeCell ref="Y584:Z584"/>
    <mergeCell ref="AA584:AB584"/>
    <mergeCell ref="AC584:AD584"/>
    <mergeCell ref="AA582:AB582"/>
    <mergeCell ref="Y582:Z582"/>
    <mergeCell ref="Y581:AD581"/>
    <mergeCell ref="S582:T582"/>
    <mergeCell ref="U582:V582"/>
    <mergeCell ref="W582:X582"/>
    <mergeCell ref="S581:X581"/>
    <mergeCell ref="U585:V585"/>
    <mergeCell ref="W585:X585"/>
    <mergeCell ref="Y585:Z585"/>
    <mergeCell ref="AA585:AB585"/>
    <mergeCell ref="AC585:AD585"/>
    <mergeCell ref="Y589:Z589"/>
    <mergeCell ref="C559:AD559"/>
    <mergeCell ref="C581:R582"/>
    <mergeCell ref="D583:R583"/>
    <mergeCell ref="D584:R584"/>
    <mergeCell ref="D585:R585"/>
    <mergeCell ref="S599:T599"/>
    <mergeCell ref="U599:V599"/>
    <mergeCell ref="W599:X599"/>
    <mergeCell ref="Y599:Z599"/>
    <mergeCell ref="AA599:AB599"/>
    <mergeCell ref="AC599:AD599"/>
    <mergeCell ref="S596:T596"/>
    <mergeCell ref="U596:V596"/>
    <mergeCell ref="W596:X596"/>
    <mergeCell ref="Y596:Z596"/>
    <mergeCell ref="AA596:AB596"/>
    <mergeCell ref="AC596:AD596"/>
    <mergeCell ref="S597:T597"/>
    <mergeCell ref="U597:V597"/>
    <mergeCell ref="W597:X597"/>
    <mergeCell ref="Y597:Z597"/>
    <mergeCell ref="U591:V591"/>
    <mergeCell ref="W591:X591"/>
    <mergeCell ref="Y591:Z591"/>
    <mergeCell ref="S586:T586"/>
    <mergeCell ref="U586:V586"/>
    <mergeCell ref="W586:X586"/>
    <mergeCell ref="Y586:Z586"/>
    <mergeCell ref="AA586:AB586"/>
    <mergeCell ref="AC586:AD586"/>
    <mergeCell ref="S587:T587"/>
    <mergeCell ref="AC592:AD592"/>
    <mergeCell ref="C575:AD575"/>
    <mergeCell ref="C577:AD577"/>
    <mergeCell ref="I562:L562"/>
    <mergeCell ref="M562:P562"/>
    <mergeCell ref="Q562:V562"/>
    <mergeCell ref="C563:H563"/>
    <mergeCell ref="I563:L563"/>
    <mergeCell ref="M563:P563"/>
    <mergeCell ref="Q563:V563"/>
    <mergeCell ref="W563:Z563"/>
    <mergeCell ref="AA563:AD563"/>
    <mergeCell ref="U590:V590"/>
    <mergeCell ref="W590:X590"/>
    <mergeCell ref="Y590:Z590"/>
    <mergeCell ref="AA590:AB590"/>
    <mergeCell ref="AC590:AD590"/>
    <mergeCell ref="D588:R588"/>
    <mergeCell ref="D589:R589"/>
    <mergeCell ref="D590:R590"/>
    <mergeCell ref="W587:X587"/>
    <mergeCell ref="Y587:Z587"/>
    <mergeCell ref="AA587:AB587"/>
    <mergeCell ref="AC587:AD587"/>
    <mergeCell ref="W588:X588"/>
    <mergeCell ref="Y588:Z588"/>
    <mergeCell ref="AA588:AB588"/>
    <mergeCell ref="AC588:AD588"/>
    <mergeCell ref="S589:T589"/>
    <mergeCell ref="U589:V589"/>
    <mergeCell ref="W589:X589"/>
    <mergeCell ref="U587:V587"/>
    <mergeCell ref="AA589:AB589"/>
    <mergeCell ref="C983:AD983"/>
    <mergeCell ref="Q561:AD561"/>
    <mergeCell ref="C561:P561"/>
    <mergeCell ref="AA597:AB597"/>
    <mergeCell ref="AC597:AD597"/>
    <mergeCell ref="U593:V593"/>
    <mergeCell ref="W593:X593"/>
    <mergeCell ref="Y593:Z593"/>
    <mergeCell ref="AA593:AB593"/>
    <mergeCell ref="AC593:AD593"/>
    <mergeCell ref="S594:T594"/>
    <mergeCell ref="U594:V594"/>
    <mergeCell ref="W594:X594"/>
    <mergeCell ref="Y594:Z594"/>
    <mergeCell ref="AA594:AB594"/>
    <mergeCell ref="AC594:AD594"/>
    <mergeCell ref="U588:V588"/>
    <mergeCell ref="D672:L672"/>
    <mergeCell ref="M672:O672"/>
    <mergeCell ref="P672:R672"/>
    <mergeCell ref="S672:U672"/>
    <mergeCell ref="V672:X672"/>
    <mergeCell ref="Y672:AA672"/>
    <mergeCell ref="AB672:AD672"/>
    <mergeCell ref="AA591:AB591"/>
    <mergeCell ref="AC591:AD591"/>
    <mergeCell ref="S592:T592"/>
    <mergeCell ref="U592:V592"/>
    <mergeCell ref="W592:X592"/>
    <mergeCell ref="Y592:Z592"/>
    <mergeCell ref="AA592:AB592"/>
    <mergeCell ref="D594:R594"/>
  </mergeCells>
  <conditionalFormatting sqref="F135">
    <cfRule type="expression" dxfId="4951" priority="2" stopIfTrue="1">
      <formula>$AC$133&lt;&gt;5</formula>
    </cfRule>
    <cfRule type="expression" dxfId="4950" priority="3" stopIfTrue="1">
      <formula>AND($AC$133=5,$F$135="")</formula>
    </cfRule>
  </conditionalFormatting>
  <conditionalFormatting sqref="G205">
    <cfRule type="expression" dxfId="4949" priority="4" stopIfTrue="1">
      <formula>OR($M$202=0,$M$202="NA",$M$202="NS")</formula>
    </cfRule>
    <cfRule type="expression" dxfId="4948" priority="5" stopIfTrue="1">
      <formula>AND($M$202&gt;0,$M$202&lt;&gt;"NA",$M$202&lt;&gt;"NS",$G$205="")</formula>
    </cfRule>
  </conditionalFormatting>
  <conditionalFormatting sqref="F229">
    <cfRule type="expression" dxfId="4947" priority="6" stopIfTrue="1">
      <formula>OR($G$225=0,$G$225="NA",$G$225="NS")</formula>
    </cfRule>
    <cfRule type="expression" dxfId="4946" priority="7" stopIfTrue="1">
      <formula>AND($G$225&gt;0,$G$225&lt;&gt;"NA",$G$225&lt;&gt;"NS",$F$229="")</formula>
    </cfRule>
  </conditionalFormatting>
  <conditionalFormatting sqref="F515">
    <cfRule type="expression" dxfId="4945" priority="8" stopIfTrue="1">
      <formula>M513&lt;&gt;1</formula>
    </cfRule>
    <cfRule type="expression" dxfId="4944" priority="9" stopIfTrue="1">
      <formula>AND(M513=1,F515="")</formula>
    </cfRule>
  </conditionalFormatting>
  <conditionalFormatting sqref="N503:AD503">
    <cfRule type="expression" dxfId="4943" priority="10" stopIfTrue="1">
      <formula>OR($M503=2,$M503=9)</formula>
    </cfRule>
  </conditionalFormatting>
  <conditionalFormatting sqref="N504:AD504">
    <cfRule type="expression" dxfId="4942" priority="11" stopIfTrue="1">
      <formula>OR($M504=2,$M504=9)</formula>
    </cfRule>
  </conditionalFormatting>
  <conditionalFormatting sqref="N505:AD505">
    <cfRule type="expression" dxfId="4941" priority="12" stopIfTrue="1">
      <formula>OR($M505=2,$M505=9)</formula>
    </cfRule>
  </conditionalFormatting>
  <conditionalFormatting sqref="N506:AD506">
    <cfRule type="expression" dxfId="4940" priority="13" stopIfTrue="1">
      <formula>OR($M506=2,$M506=9)</formula>
    </cfRule>
  </conditionalFormatting>
  <conditionalFormatting sqref="N507:AD507">
    <cfRule type="expression" dxfId="4939" priority="14" stopIfTrue="1">
      <formula>OR($M507=2,$M507=9)</formula>
    </cfRule>
  </conditionalFormatting>
  <conditionalFormatting sqref="N508:AD508">
    <cfRule type="expression" dxfId="4938" priority="15" stopIfTrue="1">
      <formula>OR($M508=2,$M508=9)</formula>
    </cfRule>
  </conditionalFormatting>
  <conditionalFormatting sqref="N509:AD509">
    <cfRule type="expression" dxfId="4937" priority="16" stopIfTrue="1">
      <formula>OR($M509=2,$M509=9)</formula>
    </cfRule>
  </conditionalFormatting>
  <conditionalFormatting sqref="N510:AD510">
    <cfRule type="expression" dxfId="4936" priority="17" stopIfTrue="1">
      <formula>OR($M510=2,$M510=9)</formula>
    </cfRule>
  </conditionalFormatting>
  <conditionalFormatting sqref="N511:AD511">
    <cfRule type="expression" dxfId="4935" priority="18" stopIfTrue="1">
      <formula>OR($M511=2,$M511=9)</formula>
    </cfRule>
  </conditionalFormatting>
  <conditionalFormatting sqref="N512:AD512">
    <cfRule type="expression" dxfId="4934" priority="19" stopIfTrue="1">
      <formula>OR($M512=2,$M512=9)</formula>
    </cfRule>
  </conditionalFormatting>
  <conditionalFormatting sqref="N513:AD513">
    <cfRule type="expression" dxfId="4933" priority="20" stopIfTrue="1">
      <formula>OR($M513=2,$M513=9)</formula>
    </cfRule>
  </conditionalFormatting>
  <conditionalFormatting sqref="F547">
    <cfRule type="expression" dxfId="4932" priority="21" stopIfTrue="1">
      <formula>AND(SUM(S543)=0,SUM(Y543)=0)</formula>
    </cfRule>
    <cfRule type="expression" dxfId="4931" priority="22" stopIfTrue="1">
      <formula>AND(OR(SUM(S543)&gt;0,SUM(Y543)&gt;0),F547="")</formula>
    </cfRule>
  </conditionalFormatting>
  <conditionalFormatting sqref="F601">
    <cfRule type="expression" dxfId="4930" priority="23" stopIfTrue="1">
      <formula>AND(SUM(S595)=0,SUM(Y595)=0)</formula>
    </cfRule>
    <cfRule type="expression" dxfId="4929" priority="24" stopIfTrue="1">
      <formula>AND(OR(SUM(S595)&gt;0,SUM(Y595)&gt;0),F601="")</formula>
    </cfRule>
  </conditionalFormatting>
  <conditionalFormatting sqref="D630:AD630">
    <cfRule type="expression" dxfId="4928" priority="25" stopIfTrue="1">
      <formula>OR($C630=2,$C630=9)</formula>
    </cfRule>
  </conditionalFormatting>
  <conditionalFormatting sqref="C624">
    <cfRule type="expression" dxfId="4927" priority="26" stopIfTrue="1">
      <formula>AI630&gt;0</formula>
    </cfRule>
  </conditionalFormatting>
  <conditionalFormatting sqref="M656:AD656">
    <cfRule type="expression" dxfId="4926" priority="27" stopIfTrue="1">
      <formula>OR($C630=2,$C630=9)</formula>
    </cfRule>
  </conditionalFormatting>
  <conditionalFormatting sqref="M657:AD657">
    <cfRule type="expression" dxfId="4925" priority="28" stopIfTrue="1">
      <formula>OR($C630=2,$C630=9)</formula>
    </cfRule>
  </conditionalFormatting>
  <conditionalFormatting sqref="M658:AD658">
    <cfRule type="expression" dxfId="4924" priority="29" stopIfTrue="1">
      <formula>OR($C630=2,$C630=9)</formula>
    </cfRule>
  </conditionalFormatting>
  <conditionalFormatting sqref="M659:AD659">
    <cfRule type="expression" dxfId="4923" priority="30" stopIfTrue="1">
      <formula>OR($C630=2,$C630=9)</formula>
    </cfRule>
  </conditionalFormatting>
  <conditionalFormatting sqref="M660:AD660">
    <cfRule type="expression" dxfId="4922" priority="31" stopIfTrue="1">
      <formula>OR($C630=2,$C630=9)</formula>
    </cfRule>
  </conditionalFormatting>
  <conditionalFormatting sqref="M661:AD661">
    <cfRule type="expression" dxfId="4921" priority="32" stopIfTrue="1">
      <formula>OR($C630=2,$C630=9)</formula>
    </cfRule>
  </conditionalFormatting>
  <conditionalFormatting sqref="M662:AD662">
    <cfRule type="expression" dxfId="4920" priority="33" stopIfTrue="1">
      <formula>OR($C630=2,$C630=9)</formula>
    </cfRule>
  </conditionalFormatting>
  <conditionalFormatting sqref="M663:AD663">
    <cfRule type="expression" dxfId="4919" priority="34" stopIfTrue="1">
      <formula>OR($C630=2,$C630=9)</formula>
    </cfRule>
  </conditionalFormatting>
  <conditionalFormatting sqref="M664:AD664">
    <cfRule type="expression" dxfId="4918" priority="35" stopIfTrue="1">
      <formula>OR($C630=2,$C630=9)</formula>
    </cfRule>
  </conditionalFormatting>
  <conditionalFormatting sqref="M665:AD665">
    <cfRule type="expression" dxfId="4917" priority="36" stopIfTrue="1">
      <formula>OR($C630=2,$C630=9)</formula>
    </cfRule>
  </conditionalFormatting>
  <conditionalFormatting sqref="M666:AD666">
    <cfRule type="expression" dxfId="4916" priority="37" stopIfTrue="1">
      <formula>OR($C630=2,$C630=9)</formula>
    </cfRule>
  </conditionalFormatting>
  <conditionalFormatting sqref="M667:AD667">
    <cfRule type="expression" dxfId="4915" priority="38" stopIfTrue="1">
      <formula>OR($C630=2,$C630=9)</formula>
    </cfRule>
  </conditionalFormatting>
  <conditionalFormatting sqref="M668:AD668">
    <cfRule type="expression" dxfId="4914" priority="39" stopIfTrue="1">
      <formula>OR($C630=2,$C630=9)</formula>
    </cfRule>
  </conditionalFormatting>
  <conditionalFormatting sqref="M669:AD669">
    <cfRule type="expression" dxfId="4913" priority="40" stopIfTrue="1">
      <formula>OR($C630=2,$C630=9)</formula>
    </cfRule>
  </conditionalFormatting>
  <conditionalFormatting sqref="M670:AD670">
    <cfRule type="expression" dxfId="4912" priority="41" stopIfTrue="1">
      <formula>OR($C630=2,$C630=9)</formula>
    </cfRule>
  </conditionalFormatting>
  <conditionalFormatting sqref="M671:AD671">
    <cfRule type="expression" dxfId="4911" priority="42" stopIfTrue="1">
      <formula>OR($C630=2,$C630=9)</formula>
    </cfRule>
  </conditionalFormatting>
  <conditionalFormatting sqref="M672:AD672">
    <cfRule type="expression" dxfId="4910" priority="43" stopIfTrue="1">
      <formula>OR($C630=2,$C630=9)</formula>
    </cfRule>
  </conditionalFormatting>
  <conditionalFormatting sqref="M673:AD673">
    <cfRule type="expression" dxfId="4909" priority="44" stopIfTrue="1">
      <formula>OR($C630=2,$C630=9)</formula>
    </cfRule>
  </conditionalFormatting>
  <conditionalFormatting sqref="P656:AD656">
    <cfRule type="expression" dxfId="4908" priority="45" stopIfTrue="1">
      <formula>($M656="X")</formula>
    </cfRule>
  </conditionalFormatting>
  <conditionalFormatting sqref="P657:AD657">
    <cfRule type="expression" dxfId="4907" priority="46" stopIfTrue="1">
      <formula>($M657="X")</formula>
    </cfRule>
  </conditionalFormatting>
  <conditionalFormatting sqref="P658:AD658">
    <cfRule type="expression" dxfId="4906" priority="47" stopIfTrue="1">
      <formula>($M658="X")</formula>
    </cfRule>
  </conditionalFormatting>
  <conditionalFormatting sqref="P659:AD659">
    <cfRule type="expression" dxfId="4905" priority="48" stopIfTrue="1">
      <formula>($M659="X")</formula>
    </cfRule>
  </conditionalFormatting>
  <conditionalFormatting sqref="P660:AD660">
    <cfRule type="expression" dxfId="4904" priority="49" stopIfTrue="1">
      <formula>($M660="X")</formula>
    </cfRule>
  </conditionalFormatting>
  <conditionalFormatting sqref="P661:AD661">
    <cfRule type="expression" dxfId="4903" priority="50" stopIfTrue="1">
      <formula>($M661="X")</formula>
    </cfRule>
  </conditionalFormatting>
  <conditionalFormatting sqref="P662:AD662">
    <cfRule type="expression" dxfId="4902" priority="51" stopIfTrue="1">
      <formula>($M662="X")</formula>
    </cfRule>
  </conditionalFormatting>
  <conditionalFormatting sqref="P663:AD663">
    <cfRule type="expression" dxfId="4901" priority="52" stopIfTrue="1">
      <formula>($M663="X")</formula>
    </cfRule>
  </conditionalFormatting>
  <conditionalFormatting sqref="P664:AD664">
    <cfRule type="expression" dxfId="4900" priority="53" stopIfTrue="1">
      <formula>($M664="X")</formula>
    </cfRule>
  </conditionalFormatting>
  <conditionalFormatting sqref="P665:AD665">
    <cfRule type="expression" dxfId="4899" priority="54" stopIfTrue="1">
      <formula>($M665="X")</formula>
    </cfRule>
  </conditionalFormatting>
  <conditionalFormatting sqref="P666:AD666">
    <cfRule type="expression" dxfId="4898" priority="55" stopIfTrue="1">
      <formula>($M666="X")</formula>
    </cfRule>
  </conditionalFormatting>
  <conditionalFormatting sqref="P667:AD667">
    <cfRule type="expression" dxfId="4897" priority="56" stopIfTrue="1">
      <formula>($M667="X")</formula>
    </cfRule>
  </conditionalFormatting>
  <conditionalFormatting sqref="P668:AD668">
    <cfRule type="expression" dxfId="4896" priority="57" stopIfTrue="1">
      <formula>($M668="X")</formula>
    </cfRule>
  </conditionalFormatting>
  <conditionalFormatting sqref="P669:AD669">
    <cfRule type="expression" dxfId="4895" priority="58" stopIfTrue="1">
      <formula>($M669="X")</formula>
    </cfRule>
  </conditionalFormatting>
  <conditionalFormatting sqref="P670:AD670">
    <cfRule type="expression" dxfId="4894" priority="59" stopIfTrue="1">
      <formula>($M670="X")</formula>
    </cfRule>
  </conditionalFormatting>
  <conditionalFormatting sqref="P671:AD671">
    <cfRule type="expression" dxfId="4893" priority="60" stopIfTrue="1">
      <formula>($M671="X")</formula>
    </cfRule>
  </conditionalFormatting>
  <conditionalFormatting sqref="P672:AD672">
    <cfRule type="expression" dxfId="4892" priority="61" stopIfTrue="1">
      <formula>($M672="X")</formula>
    </cfRule>
  </conditionalFormatting>
  <conditionalFormatting sqref="P673:AD673">
    <cfRule type="expression" dxfId="4891" priority="62" stopIfTrue="1">
      <formula>($M673="X")</formula>
    </cfRule>
  </conditionalFormatting>
  <conditionalFormatting sqref="F676">
    <cfRule type="expression" dxfId="4890" priority="63" stopIfTrue="1">
      <formula>AI674=0</formula>
    </cfRule>
    <cfRule type="expression" dxfId="4889" priority="64" stopIfTrue="1">
      <formula>AND(AI674&gt;0,F676="")</formula>
    </cfRule>
  </conditionalFormatting>
  <conditionalFormatting sqref="F827">
    <cfRule type="expression" dxfId="4888" priority="65" stopIfTrue="1">
      <formula>$E$825=0</formula>
    </cfRule>
    <cfRule type="expression" dxfId="4887" priority="66" stopIfTrue="1">
      <formula>AND($E$825&gt;0,$F$827="")</formula>
    </cfRule>
  </conditionalFormatting>
  <conditionalFormatting sqref="M880:AD880">
    <cfRule type="expression" dxfId="4886" priority="67" stopIfTrue="1">
      <formula>$I863=0</formula>
    </cfRule>
  </conditionalFormatting>
  <conditionalFormatting sqref="M881:AD881">
    <cfRule type="expression" dxfId="4885" priority="68" stopIfTrue="1">
      <formula>$I863=0</formula>
    </cfRule>
  </conditionalFormatting>
  <conditionalFormatting sqref="M882:AD882">
    <cfRule type="expression" dxfId="4884" priority="69" stopIfTrue="1">
      <formula>$I863=0</formula>
    </cfRule>
  </conditionalFormatting>
  <conditionalFormatting sqref="M883:AD883">
    <cfRule type="expression" dxfId="4883" priority="70" stopIfTrue="1">
      <formula>$I863=0</formula>
    </cfRule>
  </conditionalFormatting>
  <conditionalFormatting sqref="M884:AD884">
    <cfRule type="expression" dxfId="4882" priority="71" stopIfTrue="1">
      <formula>$I863=0</formula>
    </cfRule>
  </conditionalFormatting>
  <conditionalFormatting sqref="M885:AD885">
    <cfRule type="expression" dxfId="4881" priority="72" stopIfTrue="1">
      <formula>$I863=0</formula>
    </cfRule>
  </conditionalFormatting>
  <conditionalFormatting sqref="M886:AD886">
    <cfRule type="expression" dxfId="4880" priority="73" stopIfTrue="1">
      <formula>$I863=0</formula>
    </cfRule>
  </conditionalFormatting>
  <conditionalFormatting sqref="M887:AD887">
    <cfRule type="expression" dxfId="4879" priority="74" stopIfTrue="1">
      <formula>$I863=0</formula>
    </cfRule>
  </conditionalFormatting>
  <conditionalFormatting sqref="M888:AD888">
    <cfRule type="expression" dxfId="4878" priority="75" stopIfTrue="1">
      <formula>$I863=0</formula>
    </cfRule>
  </conditionalFormatting>
  <conditionalFormatting sqref="M889:AD889">
    <cfRule type="expression" dxfId="4877" priority="76" stopIfTrue="1">
      <formula>$I863=0</formula>
    </cfRule>
  </conditionalFormatting>
  <conditionalFormatting sqref="M890:AD890">
    <cfRule type="expression" dxfId="4876" priority="77" stopIfTrue="1">
      <formula>$I863=0</formula>
    </cfRule>
  </conditionalFormatting>
  <conditionalFormatting sqref="M891:AD891">
    <cfRule type="expression" dxfId="4875" priority="78" stopIfTrue="1">
      <formula>$I863=0</formula>
    </cfRule>
  </conditionalFormatting>
  <conditionalFormatting sqref="M892:AD892">
    <cfRule type="expression" dxfId="4874" priority="79" stopIfTrue="1">
      <formula>$I863=0</formula>
    </cfRule>
  </conditionalFormatting>
  <conditionalFormatting sqref="M893:AD893">
    <cfRule type="expression" dxfId="4873" priority="80" stopIfTrue="1">
      <formula>$I863=0</formula>
    </cfRule>
  </conditionalFormatting>
  <conditionalFormatting sqref="M894:AD894">
    <cfRule type="expression" dxfId="4872" priority="81" stopIfTrue="1">
      <formula>$I863=0</formula>
    </cfRule>
  </conditionalFormatting>
  <conditionalFormatting sqref="M895:AD895">
    <cfRule type="expression" dxfId="4871" priority="82" stopIfTrue="1">
      <formula>$I863=0</formula>
    </cfRule>
  </conditionalFormatting>
  <conditionalFormatting sqref="M896:AD896">
    <cfRule type="expression" dxfId="4870" priority="83" stopIfTrue="1">
      <formula>$I863=0</formula>
    </cfRule>
  </conditionalFormatting>
  <conditionalFormatting sqref="M897:AD897">
    <cfRule type="expression" dxfId="4869" priority="84" stopIfTrue="1">
      <formula>$I863=0</formula>
    </cfRule>
  </conditionalFormatting>
  <conditionalFormatting sqref="M898:AD898">
    <cfRule type="expression" dxfId="4868" priority="85" stopIfTrue="1">
      <formula>$I863=0</formula>
    </cfRule>
  </conditionalFormatting>
  <conditionalFormatting sqref="M899:AD899">
    <cfRule type="expression" dxfId="4867" priority="86" stopIfTrue="1">
      <formula>$I863=0</formula>
    </cfRule>
  </conditionalFormatting>
  <conditionalFormatting sqref="M900:AD900">
    <cfRule type="expression" dxfId="4866" priority="87" stopIfTrue="1">
      <formula>$I863=0</formula>
    </cfRule>
  </conditionalFormatting>
  <conditionalFormatting sqref="M901:AD901">
    <cfRule type="expression" dxfId="4865" priority="88" stopIfTrue="1">
      <formula>$I863=0</formula>
    </cfRule>
  </conditionalFormatting>
  <conditionalFormatting sqref="M902:AD902">
    <cfRule type="expression" dxfId="4864" priority="89" stopIfTrue="1">
      <formula>$I863=0</formula>
    </cfRule>
  </conditionalFormatting>
  <conditionalFormatting sqref="M903:AD903">
    <cfRule type="expression" dxfId="4863" priority="90" stopIfTrue="1">
      <formula>$I863=0</formula>
    </cfRule>
  </conditionalFormatting>
  <conditionalFormatting sqref="M904:AD904">
    <cfRule type="expression" dxfId="4862" priority="91" stopIfTrue="1">
      <formula>$I863=0</formula>
    </cfRule>
  </conditionalFormatting>
  <conditionalFormatting sqref="M905:AD905">
    <cfRule type="expression" dxfId="4861" priority="92" stopIfTrue="1">
      <formula>$I863=0</formula>
    </cfRule>
  </conditionalFormatting>
  <conditionalFormatting sqref="M906:AD906">
    <cfRule type="expression" dxfId="4860" priority="93" stopIfTrue="1">
      <formula>$I863=0</formula>
    </cfRule>
  </conditionalFormatting>
  <conditionalFormatting sqref="M907:AD907">
    <cfRule type="expression" dxfId="4859" priority="94" stopIfTrue="1">
      <formula>$I863=0</formula>
    </cfRule>
  </conditionalFormatting>
  <conditionalFormatting sqref="M908:AD908">
    <cfRule type="expression" dxfId="4858" priority="95" stopIfTrue="1">
      <formula>$I863=0</formula>
    </cfRule>
  </conditionalFormatting>
  <conditionalFormatting sqref="M909:AD909">
    <cfRule type="expression" dxfId="4857" priority="96" stopIfTrue="1">
      <formula>$I863=0</formula>
    </cfRule>
  </conditionalFormatting>
  <conditionalFormatting sqref="M910:AD910">
    <cfRule type="expression" dxfId="4856" priority="97" stopIfTrue="1">
      <formula>$I863=0</formula>
    </cfRule>
  </conditionalFormatting>
  <conditionalFormatting sqref="M911:AD911">
    <cfRule type="expression" dxfId="4855" priority="98" stopIfTrue="1">
      <formula>$I863=0</formula>
    </cfRule>
  </conditionalFormatting>
  <conditionalFormatting sqref="M912:AD912">
    <cfRule type="expression" dxfId="4854" priority="99" stopIfTrue="1">
      <formula>$I863=0</formula>
    </cfRule>
  </conditionalFormatting>
  <conditionalFormatting sqref="M913:AD913">
    <cfRule type="expression" dxfId="4853" priority="100" stopIfTrue="1">
      <formula>$I863=0</formula>
    </cfRule>
  </conditionalFormatting>
  <conditionalFormatting sqref="M914:AD914">
    <cfRule type="expression" dxfId="4852" priority="101" stopIfTrue="1">
      <formula>$I863=0</formula>
    </cfRule>
  </conditionalFormatting>
  <conditionalFormatting sqref="M915:AD915">
    <cfRule type="expression" dxfId="4851" priority="102" stopIfTrue="1">
      <formula>$I863=0</formula>
    </cfRule>
  </conditionalFormatting>
  <conditionalFormatting sqref="M916:AD916">
    <cfRule type="expression" dxfId="4850" priority="103" stopIfTrue="1">
      <formula>$I863=0</formula>
    </cfRule>
  </conditionalFormatting>
  <conditionalFormatting sqref="M917:AD917">
    <cfRule type="expression" dxfId="4849" priority="104" stopIfTrue="1">
      <formula>$I863=0</formula>
    </cfRule>
  </conditionalFormatting>
  <conditionalFormatting sqref="M918:AD918">
    <cfRule type="expression" dxfId="4848" priority="105" stopIfTrue="1">
      <formula>$I863=0</formula>
    </cfRule>
  </conditionalFormatting>
  <conditionalFormatting sqref="M919:AD919">
    <cfRule type="expression" dxfId="4847" priority="106" stopIfTrue="1">
      <formula>$I863=0</formula>
    </cfRule>
  </conditionalFormatting>
  <conditionalFormatting sqref="M920:AD920">
    <cfRule type="expression" dxfId="4846" priority="107" stopIfTrue="1">
      <formula>$I863=0</formula>
    </cfRule>
  </conditionalFormatting>
  <conditionalFormatting sqref="M921:AD921">
    <cfRule type="expression" dxfId="4845" priority="108" stopIfTrue="1">
      <formula>$I863=0</formula>
    </cfRule>
  </conditionalFormatting>
  <conditionalFormatting sqref="M922:AD922">
    <cfRule type="expression" dxfId="4844" priority="109" stopIfTrue="1">
      <formula>$I863=0</formula>
    </cfRule>
  </conditionalFormatting>
  <conditionalFormatting sqref="M923:AD923">
    <cfRule type="expression" dxfId="4843" priority="110" stopIfTrue="1">
      <formula>$I863=0</formula>
    </cfRule>
  </conditionalFormatting>
  <conditionalFormatting sqref="M924:AD924">
    <cfRule type="expression" dxfId="4842" priority="111" stopIfTrue="1">
      <formula>$I863=0</formula>
    </cfRule>
  </conditionalFormatting>
  <conditionalFormatting sqref="M925:AD925">
    <cfRule type="expression" dxfId="4841" priority="112" stopIfTrue="1">
      <formula>$I863=0</formula>
    </cfRule>
  </conditionalFormatting>
  <conditionalFormatting sqref="M926:AD926">
    <cfRule type="expression" dxfId="4840" priority="113" stopIfTrue="1">
      <formula>$I863=0</formula>
    </cfRule>
  </conditionalFormatting>
  <conditionalFormatting sqref="M927:AD927">
    <cfRule type="expression" dxfId="4839" priority="114" stopIfTrue="1">
      <formula>$I863=0</formula>
    </cfRule>
  </conditionalFormatting>
  <conditionalFormatting sqref="M928:AD928">
    <cfRule type="expression" dxfId="4838" priority="115" stopIfTrue="1">
      <formula>$I863=0</formula>
    </cfRule>
  </conditionalFormatting>
  <conditionalFormatting sqref="M929:AD929">
    <cfRule type="expression" dxfId="4837" priority="116" stopIfTrue="1">
      <formula>$I863=0</formula>
    </cfRule>
  </conditionalFormatting>
  <conditionalFormatting sqref="M930:AD930">
    <cfRule type="expression" dxfId="4836" priority="117" stopIfTrue="1">
      <formula>$I863=0</formula>
    </cfRule>
  </conditionalFormatting>
  <conditionalFormatting sqref="M931:AD931">
    <cfRule type="expression" dxfId="4835" priority="118" stopIfTrue="1">
      <formula>$I863=0</formula>
    </cfRule>
  </conditionalFormatting>
  <conditionalFormatting sqref="M932:AD932">
    <cfRule type="expression" dxfId="4834" priority="119" stopIfTrue="1">
      <formula>$I863=0</formula>
    </cfRule>
  </conditionalFormatting>
  <conditionalFormatting sqref="M933:AD933">
    <cfRule type="expression" dxfId="4833" priority="120" stopIfTrue="1">
      <formula>$I863=0</formula>
    </cfRule>
  </conditionalFormatting>
  <conditionalFormatting sqref="M934:AD934">
    <cfRule type="expression" dxfId="4832" priority="121" stopIfTrue="1">
      <formula>$I863=0</formula>
    </cfRule>
  </conditionalFormatting>
  <conditionalFormatting sqref="M935:AD935">
    <cfRule type="expression" dxfId="4831" priority="122" stopIfTrue="1">
      <formula>$I863=0</formula>
    </cfRule>
  </conditionalFormatting>
  <conditionalFormatting sqref="M936:AD936">
    <cfRule type="expression" dxfId="4830" priority="123" stopIfTrue="1">
      <formula>$I863=0</formula>
    </cfRule>
  </conditionalFormatting>
  <conditionalFormatting sqref="M937:AD937">
    <cfRule type="expression" dxfId="4829" priority="124" stopIfTrue="1">
      <formula>$I863=0</formula>
    </cfRule>
  </conditionalFormatting>
  <conditionalFormatting sqref="M938:AD938">
    <cfRule type="expression" dxfId="4828" priority="125" stopIfTrue="1">
      <formula>$I863=0</formula>
    </cfRule>
  </conditionalFormatting>
  <conditionalFormatting sqref="M939:AD939">
    <cfRule type="expression" dxfId="4827" priority="126" stopIfTrue="1">
      <formula>$I863=0</formula>
    </cfRule>
  </conditionalFormatting>
  <conditionalFormatting sqref="N880:AD880">
    <cfRule type="expression" dxfId="4826" priority="127" stopIfTrue="1">
      <formula>OR($M880=2,$M880=9)</formula>
    </cfRule>
  </conditionalFormatting>
  <conditionalFormatting sqref="N881:AD881">
    <cfRule type="expression" dxfId="4825" priority="128" stopIfTrue="1">
      <formula>OR($M881=2,$M881=9)</formula>
    </cfRule>
  </conditionalFormatting>
  <conditionalFormatting sqref="N882:AD882">
    <cfRule type="expression" dxfId="4824" priority="129" stopIfTrue="1">
      <formula>OR($M882=2,$M882=9)</formula>
    </cfRule>
  </conditionalFormatting>
  <conditionalFormatting sqref="N883:AD883">
    <cfRule type="expression" dxfId="4823" priority="130" stopIfTrue="1">
      <formula>OR($M883=2,$M883=9)</formula>
    </cfRule>
  </conditionalFormatting>
  <conditionalFormatting sqref="N884:AD884">
    <cfRule type="expression" dxfId="4822" priority="131" stopIfTrue="1">
      <formula>OR($M884=2,$M884=9)</formula>
    </cfRule>
  </conditionalFormatting>
  <conditionalFormatting sqref="N885:AD885">
    <cfRule type="expression" dxfId="4821" priority="132" stopIfTrue="1">
      <formula>OR($M885=2,$M885=9)</formula>
    </cfRule>
  </conditionalFormatting>
  <conditionalFormatting sqref="N886:AD886">
    <cfRule type="expression" dxfId="4820" priority="133" stopIfTrue="1">
      <formula>OR($M886=2,$M886=9)</formula>
    </cfRule>
  </conditionalFormatting>
  <conditionalFormatting sqref="N887:AD887">
    <cfRule type="expression" dxfId="4819" priority="134" stopIfTrue="1">
      <formula>OR($M887=2,$M887=9)</formula>
    </cfRule>
  </conditionalFormatting>
  <conditionalFormatting sqref="N888:AD888">
    <cfRule type="expression" dxfId="4818" priority="135" stopIfTrue="1">
      <formula>OR($M888=2,$M888=9)</formula>
    </cfRule>
  </conditionalFormatting>
  <conditionalFormatting sqref="N889:AD889">
    <cfRule type="expression" dxfId="4817" priority="136" stopIfTrue="1">
      <formula>OR($M889=2,$M889=9)</formula>
    </cfRule>
  </conditionalFormatting>
  <conditionalFormatting sqref="N890:AD890">
    <cfRule type="expression" dxfId="4816" priority="137" stopIfTrue="1">
      <formula>OR($M890=2,$M890=9)</formula>
    </cfRule>
  </conditionalFormatting>
  <conditionalFormatting sqref="N891:AD891">
    <cfRule type="expression" dxfId="4815" priority="138" stopIfTrue="1">
      <formula>OR($M891=2,$M891=9)</formula>
    </cfRule>
  </conditionalFormatting>
  <conditionalFormatting sqref="N892:AD892">
    <cfRule type="expression" dxfId="4814" priority="139" stopIfTrue="1">
      <formula>OR($M892=2,$M892=9)</formula>
    </cfRule>
  </conditionalFormatting>
  <conditionalFormatting sqref="N893:AD893">
    <cfRule type="expression" dxfId="4813" priority="140" stopIfTrue="1">
      <formula>OR($M893=2,$M893=9)</formula>
    </cfRule>
  </conditionalFormatting>
  <conditionalFormatting sqref="N894:AD894">
    <cfRule type="expression" dxfId="4812" priority="141" stopIfTrue="1">
      <formula>OR($M894=2,$M894=9)</formula>
    </cfRule>
  </conditionalFormatting>
  <conditionalFormatting sqref="N895:AD895">
    <cfRule type="expression" dxfId="4811" priority="142" stopIfTrue="1">
      <formula>OR($M895=2,$M895=9)</formula>
    </cfRule>
  </conditionalFormatting>
  <conditionalFormatting sqref="N896:AD896">
    <cfRule type="expression" dxfId="4810" priority="143" stopIfTrue="1">
      <formula>OR($M896=2,$M896=9)</formula>
    </cfRule>
  </conditionalFormatting>
  <conditionalFormatting sqref="N897:AD897">
    <cfRule type="expression" dxfId="4809" priority="144" stopIfTrue="1">
      <formula>OR($M897=2,$M897=9)</formula>
    </cfRule>
  </conditionalFormatting>
  <conditionalFormatting sqref="N898:AD898">
    <cfRule type="expression" dxfId="4808" priority="145" stopIfTrue="1">
      <formula>OR($M898=2,$M898=9)</formula>
    </cfRule>
  </conditionalFormatting>
  <conditionalFormatting sqref="N899:AD899">
    <cfRule type="expression" dxfId="4807" priority="146" stopIfTrue="1">
      <formula>OR($M899=2,$M899=9)</formula>
    </cfRule>
  </conditionalFormatting>
  <conditionalFormatting sqref="N900:AD900">
    <cfRule type="expression" dxfId="4806" priority="147" stopIfTrue="1">
      <formula>OR($M900=2,$M900=9)</formula>
    </cfRule>
  </conditionalFormatting>
  <conditionalFormatting sqref="N901:AD901">
    <cfRule type="expression" dxfId="4805" priority="148" stopIfTrue="1">
      <formula>OR($M901=2,$M901=9)</formula>
    </cfRule>
  </conditionalFormatting>
  <conditionalFormatting sqref="N902:AD902">
    <cfRule type="expression" dxfId="4804" priority="149" stopIfTrue="1">
      <formula>OR($M902=2,$M902=9)</formula>
    </cfRule>
  </conditionalFormatting>
  <conditionalFormatting sqref="N903:AD903">
    <cfRule type="expression" dxfId="4803" priority="150" stopIfTrue="1">
      <formula>OR($M903=2,$M903=9)</formula>
    </cfRule>
  </conditionalFormatting>
  <conditionalFormatting sqref="N904:AD904">
    <cfRule type="expression" dxfId="4802" priority="151" stopIfTrue="1">
      <formula>OR($M904=2,$M904=9)</formula>
    </cfRule>
  </conditionalFormatting>
  <conditionalFormatting sqref="N905:AD905">
    <cfRule type="expression" dxfId="4801" priority="152" stopIfTrue="1">
      <formula>OR($M905=2,$M905=9)</formula>
    </cfRule>
  </conditionalFormatting>
  <conditionalFormatting sqref="N906:AD906">
    <cfRule type="expression" dxfId="4800" priority="153" stopIfTrue="1">
      <formula>OR($M906=2,$M906=9)</formula>
    </cfRule>
  </conditionalFormatting>
  <conditionalFormatting sqref="N907:AD907">
    <cfRule type="expression" dxfId="4799" priority="154" stopIfTrue="1">
      <formula>OR($M907=2,$M907=9)</formula>
    </cfRule>
  </conditionalFormatting>
  <conditionalFormatting sqref="N908:AD908">
    <cfRule type="expression" dxfId="4798" priority="155" stopIfTrue="1">
      <formula>OR($M908=2,$M908=9)</formula>
    </cfRule>
  </conditionalFormatting>
  <conditionalFormatting sqref="N909:AD909">
    <cfRule type="expression" dxfId="4797" priority="156" stopIfTrue="1">
      <formula>OR($M909=2,$M909=9)</formula>
    </cfRule>
  </conditionalFormatting>
  <conditionalFormatting sqref="N910:AD910">
    <cfRule type="expression" dxfId="4796" priority="157" stopIfTrue="1">
      <formula>OR($M910=2,$M910=9)</formula>
    </cfRule>
  </conditionalFormatting>
  <conditionalFormatting sqref="N911:AD911">
    <cfRule type="expression" dxfId="4795" priority="158" stopIfTrue="1">
      <formula>OR($M911=2,$M911=9)</formula>
    </cfRule>
  </conditionalFormatting>
  <conditionalFormatting sqref="N912:AD912">
    <cfRule type="expression" dxfId="4794" priority="159" stopIfTrue="1">
      <formula>OR($M912=2,$M912=9)</formula>
    </cfRule>
  </conditionalFormatting>
  <conditionalFormatting sqref="N913:AD913">
    <cfRule type="expression" dxfId="4793" priority="160" stopIfTrue="1">
      <formula>OR($M913=2,$M913=9)</formula>
    </cfRule>
  </conditionalFormatting>
  <conditionalFormatting sqref="N914:AD914">
    <cfRule type="expression" dxfId="4792" priority="161" stopIfTrue="1">
      <formula>OR($M914=2,$M914=9)</formula>
    </cfRule>
  </conditionalFormatting>
  <conditionalFormatting sqref="N915:AD915">
    <cfRule type="expression" dxfId="4791" priority="162" stopIfTrue="1">
      <formula>OR($M915=2,$M915=9)</formula>
    </cfRule>
  </conditionalFormatting>
  <conditionalFormatting sqref="N916:AD916">
    <cfRule type="expression" dxfId="4790" priority="163" stopIfTrue="1">
      <formula>OR($M916=2,$M916=9)</formula>
    </cfRule>
  </conditionalFormatting>
  <conditionalFormatting sqref="N917:AD917">
    <cfRule type="expression" dxfId="4789" priority="164" stopIfTrue="1">
      <formula>OR($M917=2,$M917=9)</formula>
    </cfRule>
  </conditionalFormatting>
  <conditionalFormatting sqref="N918:AD918">
    <cfRule type="expression" dxfId="4788" priority="165" stopIfTrue="1">
      <formula>OR($M918=2,$M918=9)</formula>
    </cfRule>
  </conditionalFormatting>
  <conditionalFormatting sqref="N919:AD919">
    <cfRule type="expression" dxfId="4787" priority="166" stopIfTrue="1">
      <formula>OR($M919=2,$M919=9)</formula>
    </cfRule>
  </conditionalFormatting>
  <conditionalFormatting sqref="N920:AD920">
    <cfRule type="expression" dxfId="4786" priority="167" stopIfTrue="1">
      <formula>OR($M920=2,$M920=9)</formula>
    </cfRule>
  </conditionalFormatting>
  <conditionalFormatting sqref="N921:AD921">
    <cfRule type="expression" dxfId="4785" priority="168" stopIfTrue="1">
      <formula>OR($M921=2,$M921=9)</formula>
    </cfRule>
  </conditionalFormatting>
  <conditionalFormatting sqref="N922:AD922">
    <cfRule type="expression" dxfId="4784" priority="169" stopIfTrue="1">
      <formula>OR($M922=2,$M922=9)</formula>
    </cfRule>
  </conditionalFormatting>
  <conditionalFormatting sqref="N923:AD923">
    <cfRule type="expression" dxfId="4783" priority="170" stopIfTrue="1">
      <formula>OR($M923=2,$M923=9)</formula>
    </cfRule>
  </conditionalFormatting>
  <conditionalFormatting sqref="N924:AD924">
    <cfRule type="expression" dxfId="4782" priority="171" stopIfTrue="1">
      <formula>OR($M924=2,$M924=9)</formula>
    </cfRule>
  </conditionalFormatting>
  <conditionalFormatting sqref="N925:AD925">
    <cfRule type="expression" dxfId="4781" priority="172" stopIfTrue="1">
      <formula>OR($M925=2,$M925=9)</formula>
    </cfRule>
  </conditionalFormatting>
  <conditionalFormatting sqref="N926:AD926">
    <cfRule type="expression" dxfId="4780" priority="173" stopIfTrue="1">
      <formula>OR($M926=2,$M926=9)</formula>
    </cfRule>
  </conditionalFormatting>
  <conditionalFormatting sqref="N927:AD927">
    <cfRule type="expression" dxfId="4779" priority="174" stopIfTrue="1">
      <formula>OR($M927=2,$M927=9)</formula>
    </cfRule>
  </conditionalFormatting>
  <conditionalFormatting sqref="N928:AD928">
    <cfRule type="expression" dxfId="4778" priority="175" stopIfTrue="1">
      <formula>OR($M928=2,$M928=9)</formula>
    </cfRule>
  </conditionalFormatting>
  <conditionalFormatting sqref="N929:AD929">
    <cfRule type="expression" dxfId="4777" priority="176" stopIfTrue="1">
      <formula>OR($M929=2,$M929=9)</formula>
    </cfRule>
  </conditionalFormatting>
  <conditionalFormatting sqref="N930:AD930">
    <cfRule type="expression" dxfId="4776" priority="177" stopIfTrue="1">
      <formula>OR($M930=2,$M930=9)</formula>
    </cfRule>
  </conditionalFormatting>
  <conditionalFormatting sqref="N931:AD931">
    <cfRule type="expression" dxfId="4775" priority="178" stopIfTrue="1">
      <formula>OR($M931=2,$M931=9)</formula>
    </cfRule>
  </conditionalFormatting>
  <conditionalFormatting sqref="N932:AD932">
    <cfRule type="expression" dxfId="4774" priority="179" stopIfTrue="1">
      <formula>OR($M932=2,$M932=9)</formula>
    </cfRule>
  </conditionalFormatting>
  <conditionalFormatting sqref="N933:AD933">
    <cfRule type="expression" dxfId="4773" priority="180" stopIfTrue="1">
      <formula>OR($M933=2,$M933=9)</formula>
    </cfRule>
  </conditionalFormatting>
  <conditionalFormatting sqref="N934:AD934">
    <cfRule type="expression" dxfId="4772" priority="181" stopIfTrue="1">
      <formula>OR($M934=2,$M934=9)</formula>
    </cfRule>
  </conditionalFormatting>
  <conditionalFormatting sqref="N935:AD935">
    <cfRule type="expression" dxfId="4771" priority="182" stopIfTrue="1">
      <formula>OR($M935=2,$M935=9)</formula>
    </cfRule>
  </conditionalFormatting>
  <conditionalFormatting sqref="N936:AD936">
    <cfRule type="expression" dxfId="4770" priority="183" stopIfTrue="1">
      <formula>OR($M936=2,$M936=9)</formula>
    </cfRule>
  </conditionalFormatting>
  <conditionalFormatting sqref="N937:AD937">
    <cfRule type="expression" dxfId="4769" priority="184" stopIfTrue="1">
      <formula>OR($M937=2,$M937=9)</formula>
    </cfRule>
  </conditionalFormatting>
  <conditionalFormatting sqref="N938:AD938">
    <cfRule type="expression" dxfId="4768" priority="185" stopIfTrue="1">
      <formula>OR($M938=2,$M938=9)</formula>
    </cfRule>
  </conditionalFormatting>
  <conditionalFormatting sqref="N939:AD939">
    <cfRule type="expression" dxfId="4767" priority="186" stopIfTrue="1">
      <formula>OR($M939=2,$M939=9)</formula>
    </cfRule>
  </conditionalFormatting>
  <conditionalFormatting sqref="P961:AD961">
    <cfRule type="expression" dxfId="4766" priority="187" stopIfTrue="1">
      <formula>OR($O961=2,$O961=3,$O961=9)</formula>
    </cfRule>
  </conditionalFormatting>
  <conditionalFormatting sqref="P962:AD962">
    <cfRule type="expression" dxfId="4765" priority="188" stopIfTrue="1">
      <formula>OR($O962=2,$O962=3,$O962=9)</formula>
    </cfRule>
  </conditionalFormatting>
  <conditionalFormatting sqref="P963:AD963">
    <cfRule type="expression" dxfId="4764" priority="189" stopIfTrue="1">
      <formula>OR($O963=2,$O963=3,$O963=9)</formula>
    </cfRule>
  </conditionalFormatting>
  <conditionalFormatting sqref="P964:AD964">
    <cfRule type="expression" dxfId="4763" priority="190" stopIfTrue="1">
      <formula>OR($O964=2,$O964=3,$O964=9)</formula>
    </cfRule>
  </conditionalFormatting>
  <conditionalFormatting sqref="P965:AD965">
    <cfRule type="expression" dxfId="4762" priority="191" stopIfTrue="1">
      <formula>OR($O965=2,$O965=3,$O965=9)</formula>
    </cfRule>
  </conditionalFormatting>
  <dataValidations count="12">
    <dataValidation type="list" allowBlank="1" showInputMessage="1" showErrorMessage="1" errorTitle="Datos Ingresados No Validos" error="Los datos ingresados no son correctos revise las opciones disponibles" sqref="Y40:Y99" xr:uid="{00000000-0002-0000-0400-000000000000}">
      <formula1>"1,2,3"</formula1>
    </dataValidation>
    <dataValidation type="list" showInputMessage="1" showErrorMessage="1" errorTitle="Datos incorrectos" error="Los datos ingresados no son correctos, revise las opciones disponibles" sqref="I133" xr:uid="{00000000-0002-0000-0400-000001000000}">
      <formula1>"1,2,8,9"</formula1>
    </dataValidation>
    <dataValidation type="list" showInputMessage="1" showErrorMessage="1" errorTitle="Datos incorrectos" error="Los datos ingresados no son correctos, revise las opciones disponibles" sqref="O133" xr:uid="{00000000-0002-0000-0400-000002000000}">
      <formula1>"1,2,3,4,5,6,7,8,9"</formula1>
    </dataValidation>
    <dataValidation type="list" showInputMessage="1" showErrorMessage="1" errorTitle="Datos incorrectos" error="Los datos ingresados no son correctos, revise las opciones disponibles" sqref="Q133" xr:uid="{00000000-0002-0000-0400-000003000000}">
      <formula1>"1,2,3,4,8,9"</formula1>
    </dataValidation>
    <dataValidation type="list" showInputMessage="1" showErrorMessage="1" errorTitle="Datos incorrectos" error="Los datos ingresados no son correctos, revise las opciones disponibles" sqref="S133" xr:uid="{00000000-0002-0000-0400-000004000000}">
      <formula1>"1,2,3,4,5,6,7,8,9,10,11,12,13,14,15,16,99"</formula1>
    </dataValidation>
    <dataValidation type="list" showInputMessage="1" showErrorMessage="1" errorTitle="Datos incorrectos" error="Los datos ingresados no son correctos, revise las opciones disponibles" sqref="Y133" xr:uid="{00000000-0002-0000-0400-000005000000}">
      <formula1>"1,2,3,4,5,6,7,8,9,10,11,12,13,14,15,16,17,18,19,20,21,22,23,24,25,26,99"</formula1>
    </dataValidation>
    <dataValidation type="list" showInputMessage="1" showErrorMessage="1" errorTitle="Datos incorrectos" error="Los datos ingresados no son correctos, revise las opciones disponibles" sqref="AA133 W961:W965" xr:uid="{00000000-0002-0000-0400-000006000000}">
      <formula1>"1,2,3,4,5,6,7,8,9,10,11,12,99"</formula1>
    </dataValidation>
    <dataValidation type="list" showInputMessage="1" showErrorMessage="1" errorTitle="Datos incorrectos" error="Los datos ingresados no son correctos, revise las opciones disponibles" sqref="AC133 AA961:AA965" xr:uid="{00000000-0002-0000-0400-000007000000}">
      <formula1>"1,2,3,4,5,9"</formula1>
    </dataValidation>
    <dataValidation type="list" allowBlank="1" showInputMessage="1" showErrorMessage="1" errorTitle="Datos Ingresados No Validos" error="Los datos ingresados no son correctos revise las opciones disponibles" sqref="M503:M513" xr:uid="{00000000-0002-0000-0400-000008000000}">
      <formula1>"1,2,9"</formula1>
    </dataValidation>
    <dataValidation type="list" showInputMessage="1" showErrorMessage="1" errorTitle="Datos incorrectos" error="Los datos ingresados no son correctos, revise las opciones disponibles" sqref="C630 M880:M939 AA863" xr:uid="{00000000-0002-0000-0400-000009000000}">
      <formula1>"1,2,9"</formula1>
    </dataValidation>
    <dataValidation type="list" showInputMessage="1" showErrorMessage="1" errorTitle="Datos ingresados No Validos" error="Los datos ingresados no son correctos, revise las opciones disponibles" sqref="M656:O673" xr:uid="{00000000-0002-0000-0400-00000A000000}">
      <formula1>"X"</formula1>
    </dataValidation>
    <dataValidation type="list" showInputMessage="1" showErrorMessage="1" errorTitle="Datos incorrectos" error="Los datos ingresados no son correctos, revise las opciones disponibles" sqref="O961:O965" xr:uid="{00000000-0002-0000-0400-00000D000000}">
      <formula1>"1,2,3,9"</formula1>
    </dataValidation>
  </dataValidations>
  <hyperlinks>
    <hyperlink ref="AA7" location="Índice!B15" display="Índice" xr:uid="{00000000-0004-0000-0400-000000000000}"/>
    <hyperlink ref="AA37" location="Complemento!AI10" display="Complemento" xr:uid="{00000000-0004-0000-0400-000001000000}"/>
  </hyperlinks>
  <printOptions horizontalCentered="1" verticalCentered="1"/>
  <pageMargins left="0.70866141732283472" right="0.70866141732283472" top="0.74803149606299213" bottom="0.74803149606299213" header="0.31496062992125978" footer="0.31496062992125978"/>
  <pageSetup scale="75" orientation="portrait" r:id="rId1"/>
  <headerFooter>
    <oddHeader>&amp;CMódulo 4 Sección I
Cuestionario</oddHeader>
    <oddFooter>&amp;LCenso Nacional de Gobiernos Estatales 2023&amp;R&amp;P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805"/>
  <sheetViews>
    <sheetView showGridLines="0" zoomScaleNormal="100" workbookViewId="0">
      <selection activeCell="B3" sqref="B3:AD3"/>
    </sheetView>
  </sheetViews>
  <sheetFormatPr baseColWidth="10" defaultColWidth="0" defaultRowHeight="15" customHeight="1" zeroHeight="1"/>
  <cols>
    <col min="1" max="1" width="5.7109375" style="1" customWidth="1"/>
    <col min="2" max="30" width="3.7109375" style="1" customWidth="1"/>
    <col min="31" max="31" width="5.7109375" style="1" customWidth="1"/>
    <col min="32" max="32" width="3.7109375" style="1" hidden="1" customWidth="1"/>
    <col min="33" max="16384" width="3.7109375" style="1" hidden="1"/>
  </cols>
  <sheetData>
    <row r="1" spans="1:30" ht="173.25" customHeight="1">
      <c r="B1" s="233" t="s">
        <v>0</v>
      </c>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row>
    <row r="2" spans="1:30" ht="15" customHeight="1"/>
    <row r="3" spans="1:30" ht="45" customHeight="1">
      <c r="B3" s="234" t="s">
        <v>1</v>
      </c>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row>
    <row r="4" spans="1:30" ht="15" customHeight="1"/>
    <row r="5" spans="1:30" ht="45" customHeight="1">
      <c r="B5" s="234" t="s">
        <v>10</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row>
    <row r="6" spans="1:30" ht="15" customHeight="1"/>
    <row r="7" spans="1:30" ht="15" customHeight="1" thickBot="1">
      <c r="A7" s="92"/>
      <c r="B7" s="3" t="s">
        <v>3</v>
      </c>
      <c r="C7" s="8"/>
      <c r="D7" s="8"/>
      <c r="E7" s="8"/>
      <c r="F7" s="8"/>
      <c r="G7" s="8"/>
      <c r="H7" s="8"/>
      <c r="I7" s="8"/>
      <c r="J7" s="8"/>
      <c r="K7" s="8"/>
      <c r="L7" s="8"/>
      <c r="M7" s="8"/>
      <c r="N7" s="3" t="s">
        <v>4</v>
      </c>
      <c r="O7" s="8"/>
      <c r="AA7" s="392" t="s">
        <v>2</v>
      </c>
      <c r="AB7" s="231"/>
      <c r="AC7" s="231"/>
      <c r="AD7" s="231"/>
    </row>
    <row r="8" spans="1:30" ht="15" customHeight="1" thickBot="1">
      <c r="A8" s="92"/>
      <c r="B8" s="236" t="str">
        <f>IF(Presentación!B8="","",Presentación!B8)</f>
        <v/>
      </c>
      <c r="C8" s="237"/>
      <c r="D8" s="237"/>
      <c r="E8" s="237"/>
      <c r="F8" s="237"/>
      <c r="G8" s="237"/>
      <c r="H8" s="237"/>
      <c r="I8" s="237"/>
      <c r="J8" s="237"/>
      <c r="K8" s="237"/>
      <c r="L8" s="238"/>
      <c r="M8" s="9"/>
      <c r="N8" s="236" t="str">
        <f>IF(Presentación!N8="","",Presentación!N8)</f>
        <v/>
      </c>
      <c r="O8" s="238"/>
    </row>
    <row r="9" spans="1:30" ht="15" customHeight="1"/>
    <row r="10" spans="1:30" s="4" customFormat="1" ht="15" customHeight="1">
      <c r="A10" s="93"/>
      <c r="B10" s="363" t="s">
        <v>252</v>
      </c>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3"/>
    </row>
    <row r="11" spans="1:30" s="4" customFormat="1" ht="48" customHeight="1">
      <c r="A11" s="93"/>
      <c r="B11" s="94"/>
      <c r="C11" s="365" t="s">
        <v>825</v>
      </c>
      <c r="D11" s="231"/>
      <c r="E11" s="231"/>
      <c r="F11" s="231"/>
      <c r="G11" s="231"/>
      <c r="H11" s="231"/>
      <c r="I11" s="231"/>
      <c r="J11" s="231"/>
      <c r="K11" s="231"/>
      <c r="L11" s="231"/>
      <c r="M11" s="231"/>
      <c r="N11" s="231"/>
      <c r="O11" s="231"/>
      <c r="P11" s="231"/>
      <c r="Q11" s="231"/>
      <c r="R11" s="231"/>
      <c r="S11" s="231"/>
      <c r="T11" s="231"/>
      <c r="U11" s="231"/>
      <c r="V11" s="231"/>
      <c r="W11" s="231"/>
      <c r="X11" s="231"/>
      <c r="Y11" s="231"/>
      <c r="Z11" s="231"/>
      <c r="AA11" s="231"/>
      <c r="AB11" s="231"/>
      <c r="AC11" s="231"/>
      <c r="AD11" s="265"/>
    </row>
    <row r="12" spans="1:30" s="4" customFormat="1" ht="24" customHeight="1">
      <c r="A12" s="93"/>
      <c r="B12" s="94"/>
      <c r="C12" s="365" t="s">
        <v>254</v>
      </c>
      <c r="D12" s="231"/>
      <c r="E12" s="231"/>
      <c r="F12" s="231"/>
      <c r="G12" s="231"/>
      <c r="H12" s="231"/>
      <c r="I12" s="231"/>
      <c r="J12" s="231"/>
      <c r="K12" s="231"/>
      <c r="L12" s="231"/>
      <c r="M12" s="231"/>
      <c r="N12" s="231"/>
      <c r="O12" s="231"/>
      <c r="P12" s="231"/>
      <c r="Q12" s="231"/>
      <c r="R12" s="231"/>
      <c r="S12" s="231"/>
      <c r="T12" s="231"/>
      <c r="U12" s="231"/>
      <c r="V12" s="231"/>
      <c r="W12" s="231"/>
      <c r="X12" s="231"/>
      <c r="Y12" s="231"/>
      <c r="Z12" s="231"/>
      <c r="AA12" s="231"/>
      <c r="AB12" s="231"/>
      <c r="AC12" s="231"/>
      <c r="AD12" s="265"/>
    </row>
    <row r="13" spans="1:30" s="4" customFormat="1" ht="48" customHeight="1">
      <c r="A13" s="93"/>
      <c r="B13" s="94"/>
      <c r="C13" s="376" t="s">
        <v>255</v>
      </c>
      <c r="D13" s="231"/>
      <c r="E13" s="231"/>
      <c r="F13" s="231"/>
      <c r="G13" s="231"/>
      <c r="H13" s="231"/>
      <c r="I13" s="231"/>
      <c r="J13" s="231"/>
      <c r="K13" s="231"/>
      <c r="L13" s="231"/>
      <c r="M13" s="231"/>
      <c r="N13" s="231"/>
      <c r="O13" s="231"/>
      <c r="P13" s="231"/>
      <c r="Q13" s="231"/>
      <c r="R13" s="231"/>
      <c r="S13" s="231"/>
      <c r="T13" s="231"/>
      <c r="U13" s="231"/>
      <c r="V13" s="231"/>
      <c r="W13" s="231"/>
      <c r="X13" s="231"/>
      <c r="Y13" s="231"/>
      <c r="Z13" s="231"/>
      <c r="AA13" s="231"/>
      <c r="AB13" s="231"/>
      <c r="AC13" s="231"/>
      <c r="AD13" s="377"/>
    </row>
    <row r="14" spans="1:30" s="4" customFormat="1" ht="24" customHeight="1">
      <c r="A14" s="93"/>
      <c r="B14" s="94"/>
      <c r="C14" s="391" t="s">
        <v>826</v>
      </c>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65"/>
    </row>
    <row r="15" spans="1:30" s="9" customFormat="1" ht="15" customHeight="1">
      <c r="A15" s="48"/>
      <c r="B15" s="97"/>
      <c r="C15" s="273" t="s">
        <v>827</v>
      </c>
      <c r="D15" s="231"/>
      <c r="E15" s="231"/>
      <c r="F15" s="231"/>
      <c r="G15" s="231"/>
      <c r="H15" s="231"/>
      <c r="I15" s="231"/>
      <c r="J15" s="231"/>
      <c r="K15" s="231"/>
      <c r="L15" s="231"/>
      <c r="M15" s="231"/>
      <c r="N15" s="231"/>
      <c r="O15" s="231"/>
      <c r="P15" s="231"/>
      <c r="Q15" s="231"/>
      <c r="R15" s="231"/>
      <c r="S15" s="231"/>
      <c r="T15" s="231"/>
      <c r="U15" s="231"/>
      <c r="V15" s="231"/>
      <c r="W15" s="231"/>
      <c r="X15" s="231"/>
      <c r="Y15" s="231"/>
      <c r="Z15" s="231"/>
      <c r="AA15" s="231"/>
      <c r="AB15" s="231"/>
      <c r="AC15" s="231"/>
      <c r="AD15" s="265"/>
    </row>
    <row r="16" spans="1:30" ht="24" customHeight="1">
      <c r="A16" s="98"/>
      <c r="B16" s="99"/>
      <c r="C16" s="273" t="s">
        <v>828</v>
      </c>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65"/>
    </row>
    <row r="17" spans="1:30" ht="24" customHeight="1">
      <c r="A17" s="98"/>
      <c r="B17" s="94"/>
      <c r="C17" s="273" t="s">
        <v>829</v>
      </c>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65"/>
    </row>
    <row r="18" spans="1:30" ht="36" customHeight="1">
      <c r="A18" s="92"/>
      <c r="B18" s="94"/>
      <c r="C18" s="273" t="s">
        <v>830</v>
      </c>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65"/>
    </row>
    <row r="19" spans="1:30" s="4" customFormat="1" ht="48" customHeight="1">
      <c r="A19" s="93"/>
      <c r="B19" s="94"/>
      <c r="C19" s="273" t="s">
        <v>831</v>
      </c>
      <c r="D19" s="231"/>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65"/>
    </row>
    <row r="20" spans="1:30" s="4" customFormat="1" ht="15" customHeight="1">
      <c r="A20" s="93"/>
      <c r="B20" s="100"/>
      <c r="C20" s="287" t="s">
        <v>832</v>
      </c>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67"/>
    </row>
    <row r="21" spans="1:30" s="4" customFormat="1" ht="15" customHeight="1">
      <c r="A21" s="93"/>
      <c r="B21" s="363" t="s">
        <v>261</v>
      </c>
      <c r="C21" s="262"/>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3"/>
    </row>
    <row r="22" spans="1:30" s="4" customFormat="1" ht="60" customHeight="1">
      <c r="A22" s="93"/>
      <c r="B22" s="94"/>
      <c r="C22" s="273" t="s">
        <v>833</v>
      </c>
      <c r="D22" s="231"/>
      <c r="E22" s="231"/>
      <c r="F22" s="231"/>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65"/>
    </row>
    <row r="23" spans="1:30" s="4" customFormat="1" ht="36" customHeight="1">
      <c r="A23" s="93"/>
      <c r="B23" s="94"/>
      <c r="C23" s="365" t="s">
        <v>834</v>
      </c>
      <c r="D23" s="231"/>
      <c r="E23" s="231"/>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65"/>
    </row>
    <row r="24" spans="1:30" s="4" customFormat="1" ht="36" customHeight="1">
      <c r="A24" s="93"/>
      <c r="B24" s="94"/>
      <c r="C24" s="365" t="s">
        <v>835</v>
      </c>
      <c r="D24" s="231"/>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65"/>
    </row>
    <row r="25" spans="1:30" s="4" customFormat="1" ht="36" customHeight="1">
      <c r="A25" s="93"/>
      <c r="B25" s="94"/>
      <c r="C25" s="365" t="s">
        <v>836</v>
      </c>
      <c r="D25" s="231"/>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65"/>
    </row>
    <row r="26" spans="1:30" s="4" customFormat="1" ht="48" customHeight="1">
      <c r="A26" s="93"/>
      <c r="B26" s="94"/>
      <c r="C26" s="365" t="s">
        <v>837</v>
      </c>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65"/>
    </row>
    <row r="27" spans="1:30" s="4" customFormat="1" ht="36" customHeight="1">
      <c r="A27" s="93"/>
      <c r="B27" s="94"/>
      <c r="C27" s="365" t="s">
        <v>838</v>
      </c>
      <c r="D27" s="231"/>
      <c r="E27" s="231"/>
      <c r="F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65"/>
    </row>
    <row r="28" spans="1:30" s="4" customFormat="1" ht="84" customHeight="1">
      <c r="A28" s="93"/>
      <c r="B28" s="94"/>
      <c r="C28" s="273" t="s">
        <v>839</v>
      </c>
      <c r="D28" s="231"/>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65"/>
    </row>
    <row r="29" spans="1:30" s="4" customFormat="1" ht="60" customHeight="1">
      <c r="A29" s="93"/>
      <c r="B29" s="100"/>
      <c r="C29" s="372" t="s">
        <v>840</v>
      </c>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67"/>
    </row>
    <row r="30" spans="1:30" ht="15" customHeight="1" thickBot="1"/>
    <row r="31" spans="1:30" s="4" customFormat="1" ht="15" customHeight="1" thickBot="1">
      <c r="A31" s="102" t="s">
        <v>264</v>
      </c>
      <c r="B31" s="361" t="s">
        <v>841</v>
      </c>
      <c r="C31" s="328"/>
      <c r="D31" s="328"/>
      <c r="E31" s="328"/>
      <c r="F31" s="328"/>
      <c r="G31" s="328"/>
      <c r="H31" s="328"/>
      <c r="I31" s="328"/>
      <c r="J31" s="328"/>
      <c r="K31" s="328"/>
      <c r="L31" s="328"/>
      <c r="M31" s="328"/>
      <c r="N31" s="328"/>
      <c r="O31" s="328"/>
      <c r="P31" s="328"/>
      <c r="Q31" s="328"/>
      <c r="R31" s="328"/>
      <c r="S31" s="328"/>
      <c r="T31" s="328"/>
      <c r="U31" s="328"/>
      <c r="V31" s="328"/>
      <c r="W31" s="328"/>
      <c r="X31" s="328"/>
      <c r="Y31" s="328"/>
      <c r="Z31" s="328"/>
      <c r="AA31" s="328"/>
      <c r="AB31" s="328"/>
      <c r="AC31" s="328"/>
      <c r="AD31" s="329"/>
    </row>
    <row r="32" spans="1:30" s="4" customFormat="1" ht="15" customHeight="1" thickBot="1">
      <c r="A32" s="102" t="s">
        <v>264</v>
      </c>
      <c r="B32" s="327" t="s">
        <v>842</v>
      </c>
      <c r="C32" s="328"/>
      <c r="D32" s="328"/>
      <c r="E32" s="328"/>
      <c r="F32" s="328"/>
      <c r="G32" s="328"/>
      <c r="H32" s="328"/>
      <c r="I32" s="328"/>
      <c r="J32" s="328"/>
      <c r="K32" s="328"/>
      <c r="L32" s="328"/>
      <c r="M32" s="328"/>
      <c r="N32" s="328"/>
      <c r="O32" s="328"/>
      <c r="P32" s="328"/>
      <c r="Q32" s="328"/>
      <c r="R32" s="328"/>
      <c r="S32" s="328"/>
      <c r="T32" s="328"/>
      <c r="U32" s="328"/>
      <c r="V32" s="328"/>
      <c r="W32" s="328"/>
      <c r="X32" s="328"/>
      <c r="Y32" s="328"/>
      <c r="Z32" s="328"/>
      <c r="AA32" s="328"/>
      <c r="AB32" s="328"/>
      <c r="AC32" s="328"/>
      <c r="AD32" s="329"/>
    </row>
    <row r="33" spans="1:37" s="168" customFormat="1" ht="15" customHeight="1">
      <c r="A33" s="48"/>
      <c r="B33" s="354" t="s">
        <v>843</v>
      </c>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3"/>
      <c r="AE33" s="73"/>
    </row>
    <row r="34" spans="1:37" s="168" customFormat="1" ht="24" customHeight="1">
      <c r="A34" s="48"/>
      <c r="B34" s="169"/>
      <c r="C34" s="287" t="s">
        <v>844</v>
      </c>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67"/>
      <c r="AE34" s="73"/>
    </row>
    <row r="35" spans="1:37" s="4" customFormat="1" ht="15" customHeight="1">
      <c r="A35" s="102"/>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row>
    <row r="36" spans="1:37" s="4" customFormat="1" ht="24" customHeight="1">
      <c r="A36" s="105" t="s">
        <v>845</v>
      </c>
      <c r="B36" s="338" t="s">
        <v>846</v>
      </c>
      <c r="C36" s="231"/>
      <c r="D36" s="231"/>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row>
    <row r="37" spans="1:37" ht="24" customHeight="1">
      <c r="C37" s="333" t="s">
        <v>847</v>
      </c>
      <c r="D37" s="231"/>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4"/>
    </row>
    <row r="38" spans="1:37" ht="15" customHeight="1">
      <c r="AE38" s="4"/>
    </row>
    <row r="39" spans="1:37" s="4" customFormat="1" ht="15" customHeight="1">
      <c r="A39" s="107"/>
      <c r="C39" s="316" t="s">
        <v>279</v>
      </c>
      <c r="D39" s="262"/>
      <c r="E39" s="262"/>
      <c r="F39" s="262"/>
      <c r="G39" s="262"/>
      <c r="H39" s="262"/>
      <c r="I39" s="262"/>
      <c r="J39" s="262"/>
      <c r="K39" s="262"/>
      <c r="L39" s="263"/>
      <c r="M39" s="316" t="s">
        <v>848</v>
      </c>
      <c r="N39" s="249"/>
      <c r="O39" s="249"/>
      <c r="P39" s="249"/>
      <c r="Q39" s="249"/>
      <c r="R39" s="249"/>
      <c r="S39" s="249"/>
      <c r="T39" s="249"/>
      <c r="U39" s="249"/>
      <c r="V39" s="249"/>
      <c r="W39" s="249"/>
      <c r="X39" s="249"/>
      <c r="Y39" s="249"/>
      <c r="Z39" s="249"/>
      <c r="AA39" s="249"/>
      <c r="AB39" s="249"/>
      <c r="AC39" s="249"/>
      <c r="AD39" s="250"/>
      <c r="AG39">
        <f>COUNTBLANK(M41:AD101)</f>
        <v>1098</v>
      </c>
    </row>
    <row r="40" spans="1:37" s="4" customFormat="1" ht="15" customHeight="1">
      <c r="A40" s="107"/>
      <c r="C40" s="266"/>
      <c r="D40" s="252"/>
      <c r="E40" s="252"/>
      <c r="F40" s="252"/>
      <c r="G40" s="252"/>
      <c r="H40" s="252"/>
      <c r="I40" s="252"/>
      <c r="J40" s="252"/>
      <c r="K40" s="252"/>
      <c r="L40" s="267"/>
      <c r="M40" s="316" t="s">
        <v>444</v>
      </c>
      <c r="N40" s="249"/>
      <c r="O40" s="249"/>
      <c r="P40" s="249"/>
      <c r="Q40" s="249"/>
      <c r="R40" s="250"/>
      <c r="S40" s="325" t="s">
        <v>849</v>
      </c>
      <c r="T40" s="249"/>
      <c r="U40" s="249"/>
      <c r="V40" s="249"/>
      <c r="W40" s="249"/>
      <c r="X40" s="250"/>
      <c r="Y40" s="251" t="s">
        <v>850</v>
      </c>
      <c r="Z40" s="249"/>
      <c r="AA40" s="249"/>
      <c r="AB40" s="249"/>
      <c r="AC40" s="249"/>
      <c r="AD40" s="250"/>
      <c r="AG40" t="s">
        <v>282</v>
      </c>
      <c r="AH40" t="s">
        <v>283</v>
      </c>
      <c r="AI40" t="s">
        <v>283</v>
      </c>
      <c r="AJ40" t="s">
        <v>447</v>
      </c>
      <c r="AK40" t="s">
        <v>448</v>
      </c>
    </row>
    <row r="41" spans="1:37" s="4" customFormat="1" ht="15" customHeight="1">
      <c r="A41" s="107"/>
      <c r="C41" s="110" t="s">
        <v>558</v>
      </c>
      <c r="D41" s="318" t="s">
        <v>357</v>
      </c>
      <c r="E41" s="249"/>
      <c r="F41" s="249"/>
      <c r="G41" s="249"/>
      <c r="H41" s="249"/>
      <c r="I41" s="249"/>
      <c r="J41" s="249"/>
      <c r="K41" s="249"/>
      <c r="L41" s="250"/>
      <c r="M41" s="317"/>
      <c r="N41" s="249"/>
      <c r="O41" s="249"/>
      <c r="P41" s="249"/>
      <c r="Q41" s="249"/>
      <c r="R41" s="250"/>
      <c r="S41" s="317"/>
      <c r="T41" s="249"/>
      <c r="U41" s="249"/>
      <c r="V41" s="249"/>
      <c r="W41" s="249"/>
      <c r="X41" s="250"/>
      <c r="Y41" s="317"/>
      <c r="Z41" s="249"/>
      <c r="AA41" s="249"/>
      <c r="AB41" s="249"/>
      <c r="AC41" s="249"/>
      <c r="AD41" s="250"/>
      <c r="AG41">
        <f t="shared" ref="AG41:AG72" si="0">IF(OR(COUNTBLANK(M41:AD41)=18,COUNTBLANK(M41:AD41)=15),0,1)</f>
        <v>0</v>
      </c>
      <c r="AH41">
        <f t="shared" ref="AH41:AH72" si="1">IF(COUNTIF(M41:AD41,"NS"),1,0)</f>
        <v>0</v>
      </c>
      <c r="AI41">
        <f t="shared" ref="AI41:AI72" si="2">COUNTIF(S41:AD41,"NS")</f>
        <v>0</v>
      </c>
      <c r="AJ41">
        <f t="shared" ref="AJ41:AJ72" si="3">SUM(S41:AD41)</f>
        <v>0</v>
      </c>
      <c r="AK41">
        <f t="shared" ref="AK41:AK72" si="4">IF(COUNTA(M41:AD41)=0,0,IF(OR(AND(M41=0,AI41&gt;0),AND(M41="ns",AJ41&gt;0),AND(M41="ns",AI41=0,AJ41=0)),1,IF(OR(AND(M41&gt;0,AI41=2),AND(M41="ns",AI41=2),AND(M41="ns",AJ41=0,AI41&gt;0),M41=AJ41),0,1)))</f>
        <v>0</v>
      </c>
    </row>
    <row r="42" spans="1:37" s="4" customFormat="1" ht="15" customHeight="1">
      <c r="A42" s="107"/>
      <c r="C42" s="110" t="s">
        <v>209</v>
      </c>
      <c r="D42" s="318" t="str">
        <f>IF(CNGE_2023_M4_Secc1!D40="","",CNGE_2023_M4_Secc1!D40)</f>
        <v/>
      </c>
      <c r="E42" s="249"/>
      <c r="F42" s="249"/>
      <c r="G42" s="249"/>
      <c r="H42" s="249"/>
      <c r="I42" s="249"/>
      <c r="J42" s="249"/>
      <c r="K42" s="249"/>
      <c r="L42" s="250"/>
      <c r="M42" s="317"/>
      <c r="N42" s="249"/>
      <c r="O42" s="249"/>
      <c r="P42" s="249"/>
      <c r="Q42" s="249"/>
      <c r="R42" s="250"/>
      <c r="S42" s="317"/>
      <c r="T42" s="249"/>
      <c r="U42" s="249"/>
      <c r="V42" s="249"/>
      <c r="W42" s="249"/>
      <c r="X42" s="250"/>
      <c r="Y42" s="317"/>
      <c r="Z42" s="249"/>
      <c r="AA42" s="249"/>
      <c r="AB42" s="249"/>
      <c r="AC42" s="249"/>
      <c r="AD42" s="250"/>
      <c r="AG42">
        <f t="shared" si="0"/>
        <v>0</v>
      </c>
      <c r="AH42">
        <f t="shared" si="1"/>
        <v>0</v>
      </c>
      <c r="AI42">
        <f t="shared" si="2"/>
        <v>0</v>
      </c>
      <c r="AJ42">
        <f t="shared" si="3"/>
        <v>0</v>
      </c>
      <c r="AK42">
        <f t="shared" si="4"/>
        <v>0</v>
      </c>
    </row>
    <row r="43" spans="1:37" s="4" customFormat="1" ht="15" customHeight="1">
      <c r="A43" s="107"/>
      <c r="C43" s="110" t="s">
        <v>210</v>
      </c>
      <c r="D43" s="318" t="str">
        <f>IF(CNGE_2023_M4_Secc1!D41="","",CNGE_2023_M4_Secc1!D41)</f>
        <v/>
      </c>
      <c r="E43" s="249"/>
      <c r="F43" s="249"/>
      <c r="G43" s="249"/>
      <c r="H43" s="249"/>
      <c r="I43" s="249"/>
      <c r="J43" s="249"/>
      <c r="K43" s="249"/>
      <c r="L43" s="250"/>
      <c r="M43" s="317"/>
      <c r="N43" s="249"/>
      <c r="O43" s="249"/>
      <c r="P43" s="249"/>
      <c r="Q43" s="249"/>
      <c r="R43" s="250"/>
      <c r="S43" s="317"/>
      <c r="T43" s="249"/>
      <c r="U43" s="249"/>
      <c r="V43" s="249"/>
      <c r="W43" s="249"/>
      <c r="X43" s="250"/>
      <c r="Y43" s="317"/>
      <c r="Z43" s="249"/>
      <c r="AA43" s="249"/>
      <c r="AB43" s="249"/>
      <c r="AC43" s="249"/>
      <c r="AD43" s="250"/>
      <c r="AG43">
        <f t="shared" si="0"/>
        <v>0</v>
      </c>
      <c r="AH43">
        <f t="shared" si="1"/>
        <v>0</v>
      </c>
      <c r="AI43">
        <f t="shared" si="2"/>
        <v>0</v>
      </c>
      <c r="AJ43">
        <f t="shared" si="3"/>
        <v>0</v>
      </c>
      <c r="AK43">
        <f t="shared" si="4"/>
        <v>0</v>
      </c>
    </row>
    <row r="44" spans="1:37" s="4" customFormat="1" ht="15" customHeight="1">
      <c r="A44" s="107"/>
      <c r="C44" s="110" t="s">
        <v>212</v>
      </c>
      <c r="D44" s="318" t="str">
        <f>IF(CNGE_2023_M4_Secc1!D42="","",CNGE_2023_M4_Secc1!D42)</f>
        <v/>
      </c>
      <c r="E44" s="249"/>
      <c r="F44" s="249"/>
      <c r="G44" s="249"/>
      <c r="H44" s="249"/>
      <c r="I44" s="249"/>
      <c r="J44" s="249"/>
      <c r="K44" s="249"/>
      <c r="L44" s="250"/>
      <c r="M44" s="317"/>
      <c r="N44" s="249"/>
      <c r="O44" s="249"/>
      <c r="P44" s="249"/>
      <c r="Q44" s="249"/>
      <c r="R44" s="250"/>
      <c r="S44" s="317"/>
      <c r="T44" s="249"/>
      <c r="U44" s="249"/>
      <c r="V44" s="249"/>
      <c r="W44" s="249"/>
      <c r="X44" s="250"/>
      <c r="Y44" s="317"/>
      <c r="Z44" s="249"/>
      <c r="AA44" s="249"/>
      <c r="AB44" s="249"/>
      <c r="AC44" s="249"/>
      <c r="AD44" s="250"/>
      <c r="AG44">
        <f t="shared" si="0"/>
        <v>0</v>
      </c>
      <c r="AH44">
        <f t="shared" si="1"/>
        <v>0</v>
      </c>
      <c r="AI44">
        <f t="shared" si="2"/>
        <v>0</v>
      </c>
      <c r="AJ44">
        <f t="shared" si="3"/>
        <v>0</v>
      </c>
      <c r="AK44">
        <f t="shared" si="4"/>
        <v>0</v>
      </c>
    </row>
    <row r="45" spans="1:37" s="4" customFormat="1" ht="15" customHeight="1">
      <c r="A45" s="107"/>
      <c r="C45" s="110" t="s">
        <v>214</v>
      </c>
      <c r="D45" s="318" t="str">
        <f>IF(CNGE_2023_M4_Secc1!D43="","",CNGE_2023_M4_Secc1!D43)</f>
        <v/>
      </c>
      <c r="E45" s="249"/>
      <c r="F45" s="249"/>
      <c r="G45" s="249"/>
      <c r="H45" s="249"/>
      <c r="I45" s="249"/>
      <c r="J45" s="249"/>
      <c r="K45" s="249"/>
      <c r="L45" s="250"/>
      <c r="M45" s="317"/>
      <c r="N45" s="249"/>
      <c r="O45" s="249"/>
      <c r="P45" s="249"/>
      <c r="Q45" s="249"/>
      <c r="R45" s="250"/>
      <c r="S45" s="317"/>
      <c r="T45" s="249"/>
      <c r="U45" s="249"/>
      <c r="V45" s="249"/>
      <c r="W45" s="249"/>
      <c r="X45" s="250"/>
      <c r="Y45" s="317"/>
      <c r="Z45" s="249"/>
      <c r="AA45" s="249"/>
      <c r="AB45" s="249"/>
      <c r="AC45" s="249"/>
      <c r="AD45" s="250"/>
      <c r="AG45">
        <f t="shared" si="0"/>
        <v>0</v>
      </c>
      <c r="AH45">
        <f t="shared" si="1"/>
        <v>0</v>
      </c>
      <c r="AI45">
        <f t="shared" si="2"/>
        <v>0</v>
      </c>
      <c r="AJ45">
        <f t="shared" si="3"/>
        <v>0</v>
      </c>
      <c r="AK45">
        <f t="shared" si="4"/>
        <v>0</v>
      </c>
    </row>
    <row r="46" spans="1:37" s="4" customFormat="1" ht="15" customHeight="1">
      <c r="A46" s="107"/>
      <c r="C46" s="110" t="s">
        <v>215</v>
      </c>
      <c r="D46" s="318" t="str">
        <f>IF(CNGE_2023_M4_Secc1!D44="","",CNGE_2023_M4_Secc1!D44)</f>
        <v/>
      </c>
      <c r="E46" s="249"/>
      <c r="F46" s="249"/>
      <c r="G46" s="249"/>
      <c r="H46" s="249"/>
      <c r="I46" s="249"/>
      <c r="J46" s="249"/>
      <c r="K46" s="249"/>
      <c r="L46" s="250"/>
      <c r="M46" s="317"/>
      <c r="N46" s="249"/>
      <c r="O46" s="249"/>
      <c r="P46" s="249"/>
      <c r="Q46" s="249"/>
      <c r="R46" s="250"/>
      <c r="S46" s="317"/>
      <c r="T46" s="249"/>
      <c r="U46" s="249"/>
      <c r="V46" s="249"/>
      <c r="W46" s="249"/>
      <c r="X46" s="250"/>
      <c r="Y46" s="317"/>
      <c r="Z46" s="249"/>
      <c r="AA46" s="249"/>
      <c r="AB46" s="249"/>
      <c r="AC46" s="249"/>
      <c r="AD46" s="250"/>
      <c r="AG46">
        <f t="shared" si="0"/>
        <v>0</v>
      </c>
      <c r="AH46">
        <f t="shared" si="1"/>
        <v>0</v>
      </c>
      <c r="AI46">
        <f t="shared" si="2"/>
        <v>0</v>
      </c>
      <c r="AJ46">
        <f t="shared" si="3"/>
        <v>0</v>
      </c>
      <c r="AK46">
        <f t="shared" si="4"/>
        <v>0</v>
      </c>
    </row>
    <row r="47" spans="1:37" s="4" customFormat="1" ht="15" customHeight="1">
      <c r="A47" s="107"/>
      <c r="C47" s="110" t="s">
        <v>217</v>
      </c>
      <c r="D47" s="318" t="str">
        <f>IF(CNGE_2023_M4_Secc1!D45="","",CNGE_2023_M4_Secc1!D45)</f>
        <v/>
      </c>
      <c r="E47" s="249"/>
      <c r="F47" s="249"/>
      <c r="G47" s="249"/>
      <c r="H47" s="249"/>
      <c r="I47" s="249"/>
      <c r="J47" s="249"/>
      <c r="K47" s="249"/>
      <c r="L47" s="250"/>
      <c r="M47" s="317"/>
      <c r="N47" s="249"/>
      <c r="O47" s="249"/>
      <c r="P47" s="249"/>
      <c r="Q47" s="249"/>
      <c r="R47" s="250"/>
      <c r="S47" s="317"/>
      <c r="T47" s="249"/>
      <c r="U47" s="249"/>
      <c r="V47" s="249"/>
      <c r="W47" s="249"/>
      <c r="X47" s="250"/>
      <c r="Y47" s="317"/>
      <c r="Z47" s="249"/>
      <c r="AA47" s="249"/>
      <c r="AB47" s="249"/>
      <c r="AC47" s="249"/>
      <c r="AD47" s="250"/>
      <c r="AG47">
        <f t="shared" si="0"/>
        <v>0</v>
      </c>
      <c r="AH47">
        <f t="shared" si="1"/>
        <v>0</v>
      </c>
      <c r="AI47">
        <f t="shared" si="2"/>
        <v>0</v>
      </c>
      <c r="AJ47">
        <f t="shared" si="3"/>
        <v>0</v>
      </c>
      <c r="AK47">
        <f t="shared" si="4"/>
        <v>0</v>
      </c>
    </row>
    <row r="48" spans="1:37" s="4" customFormat="1" ht="15" customHeight="1">
      <c r="A48" s="107"/>
      <c r="C48" s="110" t="s">
        <v>219</v>
      </c>
      <c r="D48" s="318" t="str">
        <f>IF(CNGE_2023_M4_Secc1!D46="","",CNGE_2023_M4_Secc1!D46)</f>
        <v/>
      </c>
      <c r="E48" s="249"/>
      <c r="F48" s="249"/>
      <c r="G48" s="249"/>
      <c r="H48" s="249"/>
      <c r="I48" s="249"/>
      <c r="J48" s="249"/>
      <c r="K48" s="249"/>
      <c r="L48" s="250"/>
      <c r="M48" s="317"/>
      <c r="N48" s="249"/>
      <c r="O48" s="249"/>
      <c r="P48" s="249"/>
      <c r="Q48" s="249"/>
      <c r="R48" s="250"/>
      <c r="S48" s="317"/>
      <c r="T48" s="249"/>
      <c r="U48" s="249"/>
      <c r="V48" s="249"/>
      <c r="W48" s="249"/>
      <c r="X48" s="250"/>
      <c r="Y48" s="317"/>
      <c r="Z48" s="249"/>
      <c r="AA48" s="249"/>
      <c r="AB48" s="249"/>
      <c r="AC48" s="249"/>
      <c r="AD48" s="250"/>
      <c r="AG48">
        <f t="shared" si="0"/>
        <v>0</v>
      </c>
      <c r="AH48">
        <f t="shared" si="1"/>
        <v>0</v>
      </c>
      <c r="AI48">
        <f t="shared" si="2"/>
        <v>0</v>
      </c>
      <c r="AJ48">
        <f t="shared" si="3"/>
        <v>0</v>
      </c>
      <c r="AK48">
        <f t="shared" si="4"/>
        <v>0</v>
      </c>
    </row>
    <row r="49" spans="1:37" s="4" customFormat="1" ht="15" customHeight="1">
      <c r="A49" s="107"/>
      <c r="C49" s="110" t="s">
        <v>221</v>
      </c>
      <c r="D49" s="318" t="str">
        <f>IF(CNGE_2023_M4_Secc1!D47="","",CNGE_2023_M4_Secc1!D47)</f>
        <v/>
      </c>
      <c r="E49" s="249"/>
      <c r="F49" s="249"/>
      <c r="G49" s="249"/>
      <c r="H49" s="249"/>
      <c r="I49" s="249"/>
      <c r="J49" s="249"/>
      <c r="K49" s="249"/>
      <c r="L49" s="250"/>
      <c r="M49" s="317"/>
      <c r="N49" s="249"/>
      <c r="O49" s="249"/>
      <c r="P49" s="249"/>
      <c r="Q49" s="249"/>
      <c r="R49" s="250"/>
      <c r="S49" s="317"/>
      <c r="T49" s="249"/>
      <c r="U49" s="249"/>
      <c r="V49" s="249"/>
      <c r="W49" s="249"/>
      <c r="X49" s="250"/>
      <c r="Y49" s="317"/>
      <c r="Z49" s="249"/>
      <c r="AA49" s="249"/>
      <c r="AB49" s="249"/>
      <c r="AC49" s="249"/>
      <c r="AD49" s="250"/>
      <c r="AG49">
        <f t="shared" si="0"/>
        <v>0</v>
      </c>
      <c r="AH49">
        <f t="shared" si="1"/>
        <v>0</v>
      </c>
      <c r="AI49">
        <f t="shared" si="2"/>
        <v>0</v>
      </c>
      <c r="AJ49">
        <f t="shared" si="3"/>
        <v>0</v>
      </c>
      <c r="AK49">
        <f t="shared" si="4"/>
        <v>0</v>
      </c>
    </row>
    <row r="50" spans="1:37" s="4" customFormat="1" ht="15" customHeight="1">
      <c r="A50" s="107"/>
      <c r="C50" s="110" t="s">
        <v>223</v>
      </c>
      <c r="D50" s="318" t="str">
        <f>IF(CNGE_2023_M4_Secc1!D48="","",CNGE_2023_M4_Secc1!D48)</f>
        <v/>
      </c>
      <c r="E50" s="249"/>
      <c r="F50" s="249"/>
      <c r="G50" s="249"/>
      <c r="H50" s="249"/>
      <c r="I50" s="249"/>
      <c r="J50" s="249"/>
      <c r="K50" s="249"/>
      <c r="L50" s="250"/>
      <c r="M50" s="317"/>
      <c r="N50" s="249"/>
      <c r="O50" s="249"/>
      <c r="P50" s="249"/>
      <c r="Q50" s="249"/>
      <c r="R50" s="250"/>
      <c r="S50" s="317"/>
      <c r="T50" s="249"/>
      <c r="U50" s="249"/>
      <c r="V50" s="249"/>
      <c r="W50" s="249"/>
      <c r="X50" s="250"/>
      <c r="Y50" s="317"/>
      <c r="Z50" s="249"/>
      <c r="AA50" s="249"/>
      <c r="AB50" s="249"/>
      <c r="AC50" s="249"/>
      <c r="AD50" s="250"/>
      <c r="AG50">
        <f t="shared" si="0"/>
        <v>0</v>
      </c>
      <c r="AH50">
        <f t="shared" si="1"/>
        <v>0</v>
      </c>
      <c r="AI50">
        <f t="shared" si="2"/>
        <v>0</v>
      </c>
      <c r="AJ50">
        <f t="shared" si="3"/>
        <v>0</v>
      </c>
      <c r="AK50">
        <f t="shared" si="4"/>
        <v>0</v>
      </c>
    </row>
    <row r="51" spans="1:37" s="4" customFormat="1" ht="15" customHeight="1">
      <c r="A51" s="107"/>
      <c r="C51" s="110" t="s">
        <v>225</v>
      </c>
      <c r="D51" s="318" t="str">
        <f>IF(CNGE_2023_M4_Secc1!D49="","",CNGE_2023_M4_Secc1!D49)</f>
        <v/>
      </c>
      <c r="E51" s="249"/>
      <c r="F51" s="249"/>
      <c r="G51" s="249"/>
      <c r="H51" s="249"/>
      <c r="I51" s="249"/>
      <c r="J51" s="249"/>
      <c r="K51" s="249"/>
      <c r="L51" s="250"/>
      <c r="M51" s="317"/>
      <c r="N51" s="249"/>
      <c r="O51" s="249"/>
      <c r="P51" s="249"/>
      <c r="Q51" s="249"/>
      <c r="R51" s="250"/>
      <c r="S51" s="317"/>
      <c r="T51" s="249"/>
      <c r="U51" s="249"/>
      <c r="V51" s="249"/>
      <c r="W51" s="249"/>
      <c r="X51" s="250"/>
      <c r="Y51" s="317"/>
      <c r="Z51" s="249"/>
      <c r="AA51" s="249"/>
      <c r="AB51" s="249"/>
      <c r="AC51" s="249"/>
      <c r="AD51" s="250"/>
      <c r="AG51">
        <f t="shared" si="0"/>
        <v>0</v>
      </c>
      <c r="AH51">
        <f t="shared" si="1"/>
        <v>0</v>
      </c>
      <c r="AI51">
        <f t="shared" si="2"/>
        <v>0</v>
      </c>
      <c r="AJ51">
        <f t="shared" si="3"/>
        <v>0</v>
      </c>
      <c r="AK51">
        <f t="shared" si="4"/>
        <v>0</v>
      </c>
    </row>
    <row r="52" spans="1:37" s="4" customFormat="1" ht="15" customHeight="1">
      <c r="A52" s="107"/>
      <c r="C52" s="110" t="s">
        <v>227</v>
      </c>
      <c r="D52" s="318" t="str">
        <f>IF(CNGE_2023_M4_Secc1!D50="","",CNGE_2023_M4_Secc1!D50)</f>
        <v/>
      </c>
      <c r="E52" s="249"/>
      <c r="F52" s="249"/>
      <c r="G52" s="249"/>
      <c r="H52" s="249"/>
      <c r="I52" s="249"/>
      <c r="J52" s="249"/>
      <c r="K52" s="249"/>
      <c r="L52" s="250"/>
      <c r="M52" s="317"/>
      <c r="N52" s="249"/>
      <c r="O52" s="249"/>
      <c r="P52" s="249"/>
      <c r="Q52" s="249"/>
      <c r="R52" s="250"/>
      <c r="S52" s="317"/>
      <c r="T52" s="249"/>
      <c r="U52" s="249"/>
      <c r="V52" s="249"/>
      <c r="W52" s="249"/>
      <c r="X52" s="250"/>
      <c r="Y52" s="317"/>
      <c r="Z52" s="249"/>
      <c r="AA52" s="249"/>
      <c r="AB52" s="249"/>
      <c r="AC52" s="249"/>
      <c r="AD52" s="250"/>
      <c r="AG52">
        <f t="shared" si="0"/>
        <v>0</v>
      </c>
      <c r="AH52">
        <f t="shared" si="1"/>
        <v>0</v>
      </c>
      <c r="AI52">
        <f t="shared" si="2"/>
        <v>0</v>
      </c>
      <c r="AJ52">
        <f t="shared" si="3"/>
        <v>0</v>
      </c>
      <c r="AK52">
        <f t="shared" si="4"/>
        <v>0</v>
      </c>
    </row>
    <row r="53" spans="1:37" s="4" customFormat="1" ht="15" customHeight="1">
      <c r="A53" s="107"/>
      <c r="C53" s="110" t="s">
        <v>228</v>
      </c>
      <c r="D53" s="318" t="str">
        <f>IF(CNGE_2023_M4_Secc1!D51="","",CNGE_2023_M4_Secc1!D51)</f>
        <v/>
      </c>
      <c r="E53" s="249"/>
      <c r="F53" s="249"/>
      <c r="G53" s="249"/>
      <c r="H53" s="249"/>
      <c r="I53" s="249"/>
      <c r="J53" s="249"/>
      <c r="K53" s="249"/>
      <c r="L53" s="250"/>
      <c r="M53" s="317"/>
      <c r="N53" s="249"/>
      <c r="O53" s="249"/>
      <c r="P53" s="249"/>
      <c r="Q53" s="249"/>
      <c r="R53" s="250"/>
      <c r="S53" s="317"/>
      <c r="T53" s="249"/>
      <c r="U53" s="249"/>
      <c r="V53" s="249"/>
      <c r="W53" s="249"/>
      <c r="X53" s="250"/>
      <c r="Y53" s="317"/>
      <c r="Z53" s="249"/>
      <c r="AA53" s="249"/>
      <c r="AB53" s="249"/>
      <c r="AC53" s="249"/>
      <c r="AD53" s="250"/>
      <c r="AG53">
        <f t="shared" si="0"/>
        <v>0</v>
      </c>
      <c r="AH53">
        <f t="shared" si="1"/>
        <v>0</v>
      </c>
      <c r="AI53">
        <f t="shared" si="2"/>
        <v>0</v>
      </c>
      <c r="AJ53">
        <f t="shared" si="3"/>
        <v>0</v>
      </c>
      <c r="AK53">
        <f t="shared" si="4"/>
        <v>0</v>
      </c>
    </row>
    <row r="54" spans="1:37" s="4" customFormat="1" ht="15" customHeight="1">
      <c r="A54" s="107"/>
      <c r="C54" s="110" t="s">
        <v>229</v>
      </c>
      <c r="D54" s="318" t="str">
        <f>IF(CNGE_2023_M4_Secc1!D52="","",CNGE_2023_M4_Secc1!D52)</f>
        <v/>
      </c>
      <c r="E54" s="249"/>
      <c r="F54" s="249"/>
      <c r="G54" s="249"/>
      <c r="H54" s="249"/>
      <c r="I54" s="249"/>
      <c r="J54" s="249"/>
      <c r="K54" s="249"/>
      <c r="L54" s="250"/>
      <c r="M54" s="317"/>
      <c r="N54" s="249"/>
      <c r="O54" s="249"/>
      <c r="P54" s="249"/>
      <c r="Q54" s="249"/>
      <c r="R54" s="250"/>
      <c r="S54" s="317"/>
      <c r="T54" s="249"/>
      <c r="U54" s="249"/>
      <c r="V54" s="249"/>
      <c r="W54" s="249"/>
      <c r="X54" s="250"/>
      <c r="Y54" s="317"/>
      <c r="Z54" s="249"/>
      <c r="AA54" s="249"/>
      <c r="AB54" s="249"/>
      <c r="AC54" s="249"/>
      <c r="AD54" s="250"/>
      <c r="AG54">
        <f t="shared" si="0"/>
        <v>0</v>
      </c>
      <c r="AH54">
        <f t="shared" si="1"/>
        <v>0</v>
      </c>
      <c r="AI54">
        <f t="shared" si="2"/>
        <v>0</v>
      </c>
      <c r="AJ54">
        <f t="shared" si="3"/>
        <v>0</v>
      </c>
      <c r="AK54">
        <f t="shared" si="4"/>
        <v>0</v>
      </c>
    </row>
    <row r="55" spans="1:37" s="4" customFormat="1" ht="15" customHeight="1">
      <c r="A55" s="107"/>
      <c r="C55" s="110" t="s">
        <v>230</v>
      </c>
      <c r="D55" s="318" t="str">
        <f>IF(CNGE_2023_M4_Secc1!D53="","",CNGE_2023_M4_Secc1!D53)</f>
        <v/>
      </c>
      <c r="E55" s="249"/>
      <c r="F55" s="249"/>
      <c r="G55" s="249"/>
      <c r="H55" s="249"/>
      <c r="I55" s="249"/>
      <c r="J55" s="249"/>
      <c r="K55" s="249"/>
      <c r="L55" s="250"/>
      <c r="M55" s="317"/>
      <c r="N55" s="249"/>
      <c r="O55" s="249"/>
      <c r="P55" s="249"/>
      <c r="Q55" s="249"/>
      <c r="R55" s="250"/>
      <c r="S55" s="317"/>
      <c r="T55" s="249"/>
      <c r="U55" s="249"/>
      <c r="V55" s="249"/>
      <c r="W55" s="249"/>
      <c r="X55" s="250"/>
      <c r="Y55" s="317"/>
      <c r="Z55" s="249"/>
      <c r="AA55" s="249"/>
      <c r="AB55" s="249"/>
      <c r="AC55" s="249"/>
      <c r="AD55" s="250"/>
      <c r="AG55">
        <f t="shared" si="0"/>
        <v>0</v>
      </c>
      <c r="AH55">
        <f t="shared" si="1"/>
        <v>0</v>
      </c>
      <c r="AI55">
        <f t="shared" si="2"/>
        <v>0</v>
      </c>
      <c r="AJ55">
        <f t="shared" si="3"/>
        <v>0</v>
      </c>
      <c r="AK55">
        <f t="shared" si="4"/>
        <v>0</v>
      </c>
    </row>
    <row r="56" spans="1:37" s="4" customFormat="1" ht="15" customHeight="1">
      <c r="A56" s="107"/>
      <c r="C56" s="110" t="s">
        <v>231</v>
      </c>
      <c r="D56" s="318" t="str">
        <f>IF(CNGE_2023_M4_Secc1!D54="","",CNGE_2023_M4_Secc1!D54)</f>
        <v/>
      </c>
      <c r="E56" s="249"/>
      <c r="F56" s="249"/>
      <c r="G56" s="249"/>
      <c r="H56" s="249"/>
      <c r="I56" s="249"/>
      <c r="J56" s="249"/>
      <c r="K56" s="249"/>
      <c r="L56" s="250"/>
      <c r="M56" s="317"/>
      <c r="N56" s="249"/>
      <c r="O56" s="249"/>
      <c r="P56" s="249"/>
      <c r="Q56" s="249"/>
      <c r="R56" s="250"/>
      <c r="S56" s="317"/>
      <c r="T56" s="249"/>
      <c r="U56" s="249"/>
      <c r="V56" s="249"/>
      <c r="W56" s="249"/>
      <c r="X56" s="250"/>
      <c r="Y56" s="317"/>
      <c r="Z56" s="249"/>
      <c r="AA56" s="249"/>
      <c r="AB56" s="249"/>
      <c r="AC56" s="249"/>
      <c r="AD56" s="250"/>
      <c r="AG56">
        <f t="shared" si="0"/>
        <v>0</v>
      </c>
      <c r="AH56">
        <f t="shared" si="1"/>
        <v>0</v>
      </c>
      <c r="AI56">
        <f t="shared" si="2"/>
        <v>0</v>
      </c>
      <c r="AJ56">
        <f t="shared" si="3"/>
        <v>0</v>
      </c>
      <c r="AK56">
        <f t="shared" si="4"/>
        <v>0</v>
      </c>
    </row>
    <row r="57" spans="1:37" s="4" customFormat="1" ht="15" customHeight="1">
      <c r="A57" s="107"/>
      <c r="C57" s="110" t="s">
        <v>232</v>
      </c>
      <c r="D57" s="318" t="str">
        <f>IF(CNGE_2023_M4_Secc1!D55="","",CNGE_2023_M4_Secc1!D55)</f>
        <v/>
      </c>
      <c r="E57" s="249"/>
      <c r="F57" s="249"/>
      <c r="G57" s="249"/>
      <c r="H57" s="249"/>
      <c r="I57" s="249"/>
      <c r="J57" s="249"/>
      <c r="K57" s="249"/>
      <c r="L57" s="250"/>
      <c r="M57" s="317"/>
      <c r="N57" s="249"/>
      <c r="O57" s="249"/>
      <c r="P57" s="249"/>
      <c r="Q57" s="249"/>
      <c r="R57" s="250"/>
      <c r="S57" s="317"/>
      <c r="T57" s="249"/>
      <c r="U57" s="249"/>
      <c r="V57" s="249"/>
      <c r="W57" s="249"/>
      <c r="X57" s="250"/>
      <c r="Y57" s="317"/>
      <c r="Z57" s="249"/>
      <c r="AA57" s="249"/>
      <c r="AB57" s="249"/>
      <c r="AC57" s="249"/>
      <c r="AD57" s="250"/>
      <c r="AG57">
        <f t="shared" si="0"/>
        <v>0</v>
      </c>
      <c r="AH57">
        <f t="shared" si="1"/>
        <v>0</v>
      </c>
      <c r="AI57">
        <f t="shared" si="2"/>
        <v>0</v>
      </c>
      <c r="AJ57">
        <f t="shared" si="3"/>
        <v>0</v>
      </c>
      <c r="AK57">
        <f t="shared" si="4"/>
        <v>0</v>
      </c>
    </row>
    <row r="58" spans="1:37" s="4" customFormat="1" ht="15" customHeight="1">
      <c r="A58" s="107"/>
      <c r="C58" s="110" t="s">
        <v>233</v>
      </c>
      <c r="D58" s="318" t="str">
        <f>IF(CNGE_2023_M4_Secc1!D56="","",CNGE_2023_M4_Secc1!D56)</f>
        <v/>
      </c>
      <c r="E58" s="249"/>
      <c r="F58" s="249"/>
      <c r="G58" s="249"/>
      <c r="H58" s="249"/>
      <c r="I58" s="249"/>
      <c r="J58" s="249"/>
      <c r="K58" s="249"/>
      <c r="L58" s="250"/>
      <c r="M58" s="317"/>
      <c r="N58" s="249"/>
      <c r="O58" s="249"/>
      <c r="P58" s="249"/>
      <c r="Q58" s="249"/>
      <c r="R58" s="250"/>
      <c r="S58" s="317"/>
      <c r="T58" s="249"/>
      <c r="U58" s="249"/>
      <c r="V58" s="249"/>
      <c r="W58" s="249"/>
      <c r="X58" s="250"/>
      <c r="Y58" s="317"/>
      <c r="Z58" s="249"/>
      <c r="AA58" s="249"/>
      <c r="AB58" s="249"/>
      <c r="AC58" s="249"/>
      <c r="AD58" s="250"/>
      <c r="AG58">
        <f t="shared" si="0"/>
        <v>0</v>
      </c>
      <c r="AH58">
        <f t="shared" si="1"/>
        <v>0</v>
      </c>
      <c r="AI58">
        <f t="shared" si="2"/>
        <v>0</v>
      </c>
      <c r="AJ58">
        <f t="shared" si="3"/>
        <v>0</v>
      </c>
      <c r="AK58">
        <f t="shared" si="4"/>
        <v>0</v>
      </c>
    </row>
    <row r="59" spans="1:37" s="4" customFormat="1" ht="15" customHeight="1">
      <c r="A59" s="107"/>
      <c r="C59" s="110" t="s">
        <v>234</v>
      </c>
      <c r="D59" s="318" t="str">
        <f>IF(CNGE_2023_M4_Secc1!D57="","",CNGE_2023_M4_Secc1!D57)</f>
        <v/>
      </c>
      <c r="E59" s="249"/>
      <c r="F59" s="249"/>
      <c r="G59" s="249"/>
      <c r="H59" s="249"/>
      <c r="I59" s="249"/>
      <c r="J59" s="249"/>
      <c r="K59" s="249"/>
      <c r="L59" s="250"/>
      <c r="M59" s="317"/>
      <c r="N59" s="249"/>
      <c r="O59" s="249"/>
      <c r="P59" s="249"/>
      <c r="Q59" s="249"/>
      <c r="R59" s="250"/>
      <c r="S59" s="317"/>
      <c r="T59" s="249"/>
      <c r="U59" s="249"/>
      <c r="V59" s="249"/>
      <c r="W59" s="249"/>
      <c r="X59" s="250"/>
      <c r="Y59" s="317"/>
      <c r="Z59" s="249"/>
      <c r="AA59" s="249"/>
      <c r="AB59" s="249"/>
      <c r="AC59" s="249"/>
      <c r="AD59" s="250"/>
      <c r="AG59">
        <f t="shared" si="0"/>
        <v>0</v>
      </c>
      <c r="AH59">
        <f t="shared" si="1"/>
        <v>0</v>
      </c>
      <c r="AI59">
        <f t="shared" si="2"/>
        <v>0</v>
      </c>
      <c r="AJ59">
        <f t="shared" si="3"/>
        <v>0</v>
      </c>
      <c r="AK59">
        <f t="shared" si="4"/>
        <v>0</v>
      </c>
    </row>
    <row r="60" spans="1:37" s="4" customFormat="1" ht="15" customHeight="1">
      <c r="A60" s="107"/>
      <c r="C60" s="110" t="s">
        <v>235</v>
      </c>
      <c r="D60" s="318" t="str">
        <f>IF(CNGE_2023_M4_Secc1!D58="","",CNGE_2023_M4_Secc1!D58)</f>
        <v/>
      </c>
      <c r="E60" s="249"/>
      <c r="F60" s="249"/>
      <c r="G60" s="249"/>
      <c r="H60" s="249"/>
      <c r="I60" s="249"/>
      <c r="J60" s="249"/>
      <c r="K60" s="249"/>
      <c r="L60" s="250"/>
      <c r="M60" s="317"/>
      <c r="N60" s="249"/>
      <c r="O60" s="249"/>
      <c r="P60" s="249"/>
      <c r="Q60" s="249"/>
      <c r="R60" s="250"/>
      <c r="S60" s="317"/>
      <c r="T60" s="249"/>
      <c r="U60" s="249"/>
      <c r="V60" s="249"/>
      <c r="W60" s="249"/>
      <c r="X60" s="250"/>
      <c r="Y60" s="317"/>
      <c r="Z60" s="249"/>
      <c r="AA60" s="249"/>
      <c r="AB60" s="249"/>
      <c r="AC60" s="249"/>
      <c r="AD60" s="250"/>
      <c r="AG60">
        <f t="shared" si="0"/>
        <v>0</v>
      </c>
      <c r="AH60">
        <f t="shared" si="1"/>
        <v>0</v>
      </c>
      <c r="AI60">
        <f t="shared" si="2"/>
        <v>0</v>
      </c>
      <c r="AJ60">
        <f t="shared" si="3"/>
        <v>0</v>
      </c>
      <c r="AK60">
        <f t="shared" si="4"/>
        <v>0</v>
      </c>
    </row>
    <row r="61" spans="1:37" s="4" customFormat="1" ht="15" customHeight="1">
      <c r="A61" s="107"/>
      <c r="C61" s="110" t="s">
        <v>236</v>
      </c>
      <c r="D61" s="318" t="str">
        <f>IF(CNGE_2023_M4_Secc1!D59="","",CNGE_2023_M4_Secc1!D59)</f>
        <v/>
      </c>
      <c r="E61" s="249"/>
      <c r="F61" s="249"/>
      <c r="G61" s="249"/>
      <c r="H61" s="249"/>
      <c r="I61" s="249"/>
      <c r="J61" s="249"/>
      <c r="K61" s="249"/>
      <c r="L61" s="250"/>
      <c r="M61" s="317"/>
      <c r="N61" s="249"/>
      <c r="O61" s="249"/>
      <c r="P61" s="249"/>
      <c r="Q61" s="249"/>
      <c r="R61" s="250"/>
      <c r="S61" s="317"/>
      <c r="T61" s="249"/>
      <c r="U61" s="249"/>
      <c r="V61" s="249"/>
      <c r="W61" s="249"/>
      <c r="X61" s="250"/>
      <c r="Y61" s="317"/>
      <c r="Z61" s="249"/>
      <c r="AA61" s="249"/>
      <c r="AB61" s="249"/>
      <c r="AC61" s="249"/>
      <c r="AD61" s="250"/>
      <c r="AG61">
        <f t="shared" si="0"/>
        <v>0</v>
      </c>
      <c r="AH61">
        <f t="shared" si="1"/>
        <v>0</v>
      </c>
      <c r="AI61">
        <f t="shared" si="2"/>
        <v>0</v>
      </c>
      <c r="AJ61">
        <f t="shared" si="3"/>
        <v>0</v>
      </c>
      <c r="AK61">
        <f t="shared" si="4"/>
        <v>0</v>
      </c>
    </row>
    <row r="62" spans="1:37" s="4" customFormat="1" ht="15" customHeight="1">
      <c r="A62" s="107"/>
      <c r="C62" s="110" t="s">
        <v>237</v>
      </c>
      <c r="D62" s="318" t="str">
        <f>IF(CNGE_2023_M4_Secc1!D60="","",CNGE_2023_M4_Secc1!D60)</f>
        <v/>
      </c>
      <c r="E62" s="249"/>
      <c r="F62" s="249"/>
      <c r="G62" s="249"/>
      <c r="H62" s="249"/>
      <c r="I62" s="249"/>
      <c r="J62" s="249"/>
      <c r="K62" s="249"/>
      <c r="L62" s="250"/>
      <c r="M62" s="317"/>
      <c r="N62" s="249"/>
      <c r="O62" s="249"/>
      <c r="P62" s="249"/>
      <c r="Q62" s="249"/>
      <c r="R62" s="250"/>
      <c r="S62" s="317"/>
      <c r="T62" s="249"/>
      <c r="U62" s="249"/>
      <c r="V62" s="249"/>
      <c r="W62" s="249"/>
      <c r="X62" s="250"/>
      <c r="Y62" s="317"/>
      <c r="Z62" s="249"/>
      <c r="AA62" s="249"/>
      <c r="AB62" s="249"/>
      <c r="AC62" s="249"/>
      <c r="AD62" s="250"/>
      <c r="AG62">
        <f t="shared" si="0"/>
        <v>0</v>
      </c>
      <c r="AH62">
        <f t="shared" si="1"/>
        <v>0</v>
      </c>
      <c r="AI62">
        <f t="shared" si="2"/>
        <v>0</v>
      </c>
      <c r="AJ62">
        <f t="shared" si="3"/>
        <v>0</v>
      </c>
      <c r="AK62">
        <f t="shared" si="4"/>
        <v>0</v>
      </c>
    </row>
    <row r="63" spans="1:37" s="4" customFormat="1" ht="15" customHeight="1">
      <c r="A63" s="107"/>
      <c r="C63" s="110" t="s">
        <v>238</v>
      </c>
      <c r="D63" s="318" t="str">
        <f>IF(CNGE_2023_M4_Secc1!D61="","",CNGE_2023_M4_Secc1!D61)</f>
        <v/>
      </c>
      <c r="E63" s="249"/>
      <c r="F63" s="249"/>
      <c r="G63" s="249"/>
      <c r="H63" s="249"/>
      <c r="I63" s="249"/>
      <c r="J63" s="249"/>
      <c r="K63" s="249"/>
      <c r="L63" s="250"/>
      <c r="M63" s="317"/>
      <c r="N63" s="249"/>
      <c r="O63" s="249"/>
      <c r="P63" s="249"/>
      <c r="Q63" s="249"/>
      <c r="R63" s="250"/>
      <c r="S63" s="317"/>
      <c r="T63" s="249"/>
      <c r="U63" s="249"/>
      <c r="V63" s="249"/>
      <c r="W63" s="249"/>
      <c r="X63" s="250"/>
      <c r="Y63" s="317"/>
      <c r="Z63" s="249"/>
      <c r="AA63" s="249"/>
      <c r="AB63" s="249"/>
      <c r="AC63" s="249"/>
      <c r="AD63" s="250"/>
      <c r="AG63">
        <f t="shared" si="0"/>
        <v>0</v>
      </c>
      <c r="AH63">
        <f t="shared" si="1"/>
        <v>0</v>
      </c>
      <c r="AI63">
        <f t="shared" si="2"/>
        <v>0</v>
      </c>
      <c r="AJ63">
        <f t="shared" si="3"/>
        <v>0</v>
      </c>
      <c r="AK63">
        <f t="shared" si="4"/>
        <v>0</v>
      </c>
    </row>
    <row r="64" spans="1:37" s="4" customFormat="1" ht="15" customHeight="1">
      <c r="A64" s="107"/>
      <c r="C64" s="110" t="s">
        <v>239</v>
      </c>
      <c r="D64" s="318" t="str">
        <f>IF(CNGE_2023_M4_Secc1!D62="","",CNGE_2023_M4_Secc1!D62)</f>
        <v/>
      </c>
      <c r="E64" s="249"/>
      <c r="F64" s="249"/>
      <c r="G64" s="249"/>
      <c r="H64" s="249"/>
      <c r="I64" s="249"/>
      <c r="J64" s="249"/>
      <c r="K64" s="249"/>
      <c r="L64" s="250"/>
      <c r="M64" s="317"/>
      <c r="N64" s="249"/>
      <c r="O64" s="249"/>
      <c r="P64" s="249"/>
      <c r="Q64" s="249"/>
      <c r="R64" s="250"/>
      <c r="S64" s="317"/>
      <c r="T64" s="249"/>
      <c r="U64" s="249"/>
      <c r="V64" s="249"/>
      <c r="W64" s="249"/>
      <c r="X64" s="250"/>
      <c r="Y64" s="317"/>
      <c r="Z64" s="249"/>
      <c r="AA64" s="249"/>
      <c r="AB64" s="249"/>
      <c r="AC64" s="249"/>
      <c r="AD64" s="250"/>
      <c r="AG64">
        <f t="shared" si="0"/>
        <v>0</v>
      </c>
      <c r="AH64">
        <f t="shared" si="1"/>
        <v>0</v>
      </c>
      <c r="AI64">
        <f t="shared" si="2"/>
        <v>0</v>
      </c>
      <c r="AJ64">
        <f t="shared" si="3"/>
        <v>0</v>
      </c>
      <c r="AK64">
        <f t="shared" si="4"/>
        <v>0</v>
      </c>
    </row>
    <row r="65" spans="1:37" s="4" customFormat="1" ht="15" customHeight="1">
      <c r="A65" s="107"/>
      <c r="C65" s="110" t="s">
        <v>240</v>
      </c>
      <c r="D65" s="318" t="str">
        <f>IF(CNGE_2023_M4_Secc1!D63="","",CNGE_2023_M4_Secc1!D63)</f>
        <v/>
      </c>
      <c r="E65" s="249"/>
      <c r="F65" s="249"/>
      <c r="G65" s="249"/>
      <c r="H65" s="249"/>
      <c r="I65" s="249"/>
      <c r="J65" s="249"/>
      <c r="K65" s="249"/>
      <c r="L65" s="250"/>
      <c r="M65" s="317"/>
      <c r="N65" s="249"/>
      <c r="O65" s="249"/>
      <c r="P65" s="249"/>
      <c r="Q65" s="249"/>
      <c r="R65" s="250"/>
      <c r="S65" s="317"/>
      <c r="T65" s="249"/>
      <c r="U65" s="249"/>
      <c r="V65" s="249"/>
      <c r="W65" s="249"/>
      <c r="X65" s="250"/>
      <c r="Y65" s="317"/>
      <c r="Z65" s="249"/>
      <c r="AA65" s="249"/>
      <c r="AB65" s="249"/>
      <c r="AC65" s="249"/>
      <c r="AD65" s="250"/>
      <c r="AG65">
        <f t="shared" si="0"/>
        <v>0</v>
      </c>
      <c r="AH65">
        <f t="shared" si="1"/>
        <v>0</v>
      </c>
      <c r="AI65">
        <f t="shared" si="2"/>
        <v>0</v>
      </c>
      <c r="AJ65">
        <f t="shared" si="3"/>
        <v>0</v>
      </c>
      <c r="AK65">
        <f t="shared" si="4"/>
        <v>0</v>
      </c>
    </row>
    <row r="66" spans="1:37" s="4" customFormat="1" ht="15" customHeight="1">
      <c r="A66" s="107"/>
      <c r="C66" s="110" t="s">
        <v>241</v>
      </c>
      <c r="D66" s="318" t="str">
        <f>IF(CNGE_2023_M4_Secc1!D64="","",CNGE_2023_M4_Secc1!D64)</f>
        <v/>
      </c>
      <c r="E66" s="249"/>
      <c r="F66" s="249"/>
      <c r="G66" s="249"/>
      <c r="H66" s="249"/>
      <c r="I66" s="249"/>
      <c r="J66" s="249"/>
      <c r="K66" s="249"/>
      <c r="L66" s="250"/>
      <c r="M66" s="317"/>
      <c r="N66" s="249"/>
      <c r="O66" s="249"/>
      <c r="P66" s="249"/>
      <c r="Q66" s="249"/>
      <c r="R66" s="250"/>
      <c r="S66" s="317"/>
      <c r="T66" s="249"/>
      <c r="U66" s="249"/>
      <c r="V66" s="249"/>
      <c r="W66" s="249"/>
      <c r="X66" s="250"/>
      <c r="Y66" s="317"/>
      <c r="Z66" s="249"/>
      <c r="AA66" s="249"/>
      <c r="AB66" s="249"/>
      <c r="AC66" s="249"/>
      <c r="AD66" s="250"/>
      <c r="AG66">
        <f t="shared" si="0"/>
        <v>0</v>
      </c>
      <c r="AH66">
        <f t="shared" si="1"/>
        <v>0</v>
      </c>
      <c r="AI66">
        <f t="shared" si="2"/>
        <v>0</v>
      </c>
      <c r="AJ66">
        <f t="shared" si="3"/>
        <v>0</v>
      </c>
      <c r="AK66">
        <f t="shared" si="4"/>
        <v>0</v>
      </c>
    </row>
    <row r="67" spans="1:37" s="4" customFormat="1" ht="15" customHeight="1">
      <c r="A67" s="107"/>
      <c r="C67" s="110" t="s">
        <v>242</v>
      </c>
      <c r="D67" s="318" t="str">
        <f>IF(CNGE_2023_M4_Secc1!D65="","",CNGE_2023_M4_Secc1!D65)</f>
        <v/>
      </c>
      <c r="E67" s="249"/>
      <c r="F67" s="249"/>
      <c r="G67" s="249"/>
      <c r="H67" s="249"/>
      <c r="I67" s="249"/>
      <c r="J67" s="249"/>
      <c r="K67" s="249"/>
      <c r="L67" s="250"/>
      <c r="M67" s="317"/>
      <c r="N67" s="249"/>
      <c r="O67" s="249"/>
      <c r="P67" s="249"/>
      <c r="Q67" s="249"/>
      <c r="R67" s="250"/>
      <c r="S67" s="317"/>
      <c r="T67" s="249"/>
      <c r="U67" s="249"/>
      <c r="V67" s="249"/>
      <c r="W67" s="249"/>
      <c r="X67" s="250"/>
      <c r="Y67" s="317"/>
      <c r="Z67" s="249"/>
      <c r="AA67" s="249"/>
      <c r="AB67" s="249"/>
      <c r="AC67" s="249"/>
      <c r="AD67" s="250"/>
      <c r="AG67">
        <f t="shared" si="0"/>
        <v>0</v>
      </c>
      <c r="AH67">
        <f t="shared" si="1"/>
        <v>0</v>
      </c>
      <c r="AI67">
        <f t="shared" si="2"/>
        <v>0</v>
      </c>
      <c r="AJ67">
        <f t="shared" si="3"/>
        <v>0</v>
      </c>
      <c r="AK67">
        <f t="shared" si="4"/>
        <v>0</v>
      </c>
    </row>
    <row r="68" spans="1:37" s="4" customFormat="1" ht="15" customHeight="1">
      <c r="A68" s="107"/>
      <c r="C68" s="110" t="s">
        <v>243</v>
      </c>
      <c r="D68" s="318" t="str">
        <f>IF(CNGE_2023_M4_Secc1!D66="","",CNGE_2023_M4_Secc1!D66)</f>
        <v/>
      </c>
      <c r="E68" s="249"/>
      <c r="F68" s="249"/>
      <c r="G68" s="249"/>
      <c r="H68" s="249"/>
      <c r="I68" s="249"/>
      <c r="J68" s="249"/>
      <c r="K68" s="249"/>
      <c r="L68" s="250"/>
      <c r="M68" s="317"/>
      <c r="N68" s="249"/>
      <c r="O68" s="249"/>
      <c r="P68" s="249"/>
      <c r="Q68" s="249"/>
      <c r="R68" s="250"/>
      <c r="S68" s="317"/>
      <c r="T68" s="249"/>
      <c r="U68" s="249"/>
      <c r="V68" s="249"/>
      <c r="W68" s="249"/>
      <c r="X68" s="250"/>
      <c r="Y68" s="317"/>
      <c r="Z68" s="249"/>
      <c r="AA68" s="249"/>
      <c r="AB68" s="249"/>
      <c r="AC68" s="249"/>
      <c r="AD68" s="250"/>
      <c r="AG68">
        <f t="shared" si="0"/>
        <v>0</v>
      </c>
      <c r="AH68">
        <f t="shared" si="1"/>
        <v>0</v>
      </c>
      <c r="AI68">
        <f t="shared" si="2"/>
        <v>0</v>
      </c>
      <c r="AJ68">
        <f t="shared" si="3"/>
        <v>0</v>
      </c>
      <c r="AK68">
        <f t="shared" si="4"/>
        <v>0</v>
      </c>
    </row>
    <row r="69" spans="1:37" s="4" customFormat="1" ht="15" customHeight="1">
      <c r="A69" s="107"/>
      <c r="C69" s="110" t="s">
        <v>244</v>
      </c>
      <c r="D69" s="318" t="str">
        <f>IF(CNGE_2023_M4_Secc1!D67="","",CNGE_2023_M4_Secc1!D67)</f>
        <v/>
      </c>
      <c r="E69" s="249"/>
      <c r="F69" s="249"/>
      <c r="G69" s="249"/>
      <c r="H69" s="249"/>
      <c r="I69" s="249"/>
      <c r="J69" s="249"/>
      <c r="K69" s="249"/>
      <c r="L69" s="250"/>
      <c r="M69" s="317"/>
      <c r="N69" s="249"/>
      <c r="O69" s="249"/>
      <c r="P69" s="249"/>
      <c r="Q69" s="249"/>
      <c r="R69" s="250"/>
      <c r="S69" s="317"/>
      <c r="T69" s="249"/>
      <c r="U69" s="249"/>
      <c r="V69" s="249"/>
      <c r="W69" s="249"/>
      <c r="X69" s="250"/>
      <c r="Y69" s="317"/>
      <c r="Z69" s="249"/>
      <c r="AA69" s="249"/>
      <c r="AB69" s="249"/>
      <c r="AC69" s="249"/>
      <c r="AD69" s="250"/>
      <c r="AG69">
        <f t="shared" si="0"/>
        <v>0</v>
      </c>
      <c r="AH69">
        <f t="shared" si="1"/>
        <v>0</v>
      </c>
      <c r="AI69">
        <f t="shared" si="2"/>
        <v>0</v>
      </c>
      <c r="AJ69">
        <f t="shared" si="3"/>
        <v>0</v>
      </c>
      <c r="AK69">
        <f t="shared" si="4"/>
        <v>0</v>
      </c>
    </row>
    <row r="70" spans="1:37" s="4" customFormat="1" ht="15" customHeight="1">
      <c r="A70" s="107"/>
      <c r="C70" s="110" t="s">
        <v>245</v>
      </c>
      <c r="D70" s="318" t="str">
        <f>IF(CNGE_2023_M4_Secc1!D68="","",CNGE_2023_M4_Secc1!D68)</f>
        <v/>
      </c>
      <c r="E70" s="249"/>
      <c r="F70" s="249"/>
      <c r="G70" s="249"/>
      <c r="H70" s="249"/>
      <c r="I70" s="249"/>
      <c r="J70" s="249"/>
      <c r="K70" s="249"/>
      <c r="L70" s="250"/>
      <c r="M70" s="317"/>
      <c r="N70" s="249"/>
      <c r="O70" s="249"/>
      <c r="P70" s="249"/>
      <c r="Q70" s="249"/>
      <c r="R70" s="250"/>
      <c r="S70" s="317"/>
      <c r="T70" s="249"/>
      <c r="U70" s="249"/>
      <c r="V70" s="249"/>
      <c r="W70" s="249"/>
      <c r="X70" s="250"/>
      <c r="Y70" s="317"/>
      <c r="Z70" s="249"/>
      <c r="AA70" s="249"/>
      <c r="AB70" s="249"/>
      <c r="AC70" s="249"/>
      <c r="AD70" s="250"/>
      <c r="AG70">
        <f t="shared" si="0"/>
        <v>0</v>
      </c>
      <c r="AH70">
        <f t="shared" si="1"/>
        <v>0</v>
      </c>
      <c r="AI70">
        <f t="shared" si="2"/>
        <v>0</v>
      </c>
      <c r="AJ70">
        <f t="shared" si="3"/>
        <v>0</v>
      </c>
      <c r="AK70">
        <f t="shared" si="4"/>
        <v>0</v>
      </c>
    </row>
    <row r="71" spans="1:37" s="4" customFormat="1" ht="15" customHeight="1">
      <c r="A71" s="107"/>
      <c r="C71" s="110" t="s">
        <v>246</v>
      </c>
      <c r="D71" s="318" t="str">
        <f>IF(CNGE_2023_M4_Secc1!D69="","",CNGE_2023_M4_Secc1!D69)</f>
        <v/>
      </c>
      <c r="E71" s="249"/>
      <c r="F71" s="249"/>
      <c r="G71" s="249"/>
      <c r="H71" s="249"/>
      <c r="I71" s="249"/>
      <c r="J71" s="249"/>
      <c r="K71" s="249"/>
      <c r="L71" s="250"/>
      <c r="M71" s="317"/>
      <c r="N71" s="249"/>
      <c r="O71" s="249"/>
      <c r="P71" s="249"/>
      <c r="Q71" s="249"/>
      <c r="R71" s="250"/>
      <c r="S71" s="317"/>
      <c r="T71" s="249"/>
      <c r="U71" s="249"/>
      <c r="V71" s="249"/>
      <c r="W71" s="249"/>
      <c r="X71" s="250"/>
      <c r="Y71" s="317"/>
      <c r="Z71" s="249"/>
      <c r="AA71" s="249"/>
      <c r="AB71" s="249"/>
      <c r="AC71" s="249"/>
      <c r="AD71" s="250"/>
      <c r="AG71">
        <f t="shared" si="0"/>
        <v>0</v>
      </c>
      <c r="AH71">
        <f t="shared" si="1"/>
        <v>0</v>
      </c>
      <c r="AI71">
        <f t="shared" si="2"/>
        <v>0</v>
      </c>
      <c r="AJ71">
        <f t="shared" si="3"/>
        <v>0</v>
      </c>
      <c r="AK71">
        <f t="shared" si="4"/>
        <v>0</v>
      </c>
    </row>
    <row r="72" spans="1:37" s="4" customFormat="1" ht="15" customHeight="1">
      <c r="A72" s="107"/>
      <c r="C72" s="110" t="s">
        <v>247</v>
      </c>
      <c r="D72" s="318" t="str">
        <f>IF(CNGE_2023_M4_Secc1!D70="","",CNGE_2023_M4_Secc1!D70)</f>
        <v/>
      </c>
      <c r="E72" s="249"/>
      <c r="F72" s="249"/>
      <c r="G72" s="249"/>
      <c r="H72" s="249"/>
      <c r="I72" s="249"/>
      <c r="J72" s="249"/>
      <c r="K72" s="249"/>
      <c r="L72" s="250"/>
      <c r="M72" s="317"/>
      <c r="N72" s="249"/>
      <c r="O72" s="249"/>
      <c r="P72" s="249"/>
      <c r="Q72" s="249"/>
      <c r="R72" s="250"/>
      <c r="S72" s="317"/>
      <c r="T72" s="249"/>
      <c r="U72" s="249"/>
      <c r="V72" s="249"/>
      <c r="W72" s="249"/>
      <c r="X72" s="250"/>
      <c r="Y72" s="317"/>
      <c r="Z72" s="249"/>
      <c r="AA72" s="249"/>
      <c r="AB72" s="249"/>
      <c r="AC72" s="249"/>
      <c r="AD72" s="250"/>
      <c r="AG72">
        <f t="shared" si="0"/>
        <v>0</v>
      </c>
      <c r="AH72">
        <f t="shared" si="1"/>
        <v>0</v>
      </c>
      <c r="AI72">
        <f t="shared" si="2"/>
        <v>0</v>
      </c>
      <c r="AJ72">
        <f t="shared" si="3"/>
        <v>0</v>
      </c>
      <c r="AK72">
        <f t="shared" si="4"/>
        <v>0</v>
      </c>
    </row>
    <row r="73" spans="1:37" s="4" customFormat="1" ht="15" customHeight="1">
      <c r="A73" s="107"/>
      <c r="C73" s="110" t="s">
        <v>248</v>
      </c>
      <c r="D73" s="318" t="str">
        <f>IF(CNGE_2023_M4_Secc1!D71="","",CNGE_2023_M4_Secc1!D71)</f>
        <v/>
      </c>
      <c r="E73" s="249"/>
      <c r="F73" s="249"/>
      <c r="G73" s="249"/>
      <c r="H73" s="249"/>
      <c r="I73" s="249"/>
      <c r="J73" s="249"/>
      <c r="K73" s="249"/>
      <c r="L73" s="250"/>
      <c r="M73" s="317"/>
      <c r="N73" s="249"/>
      <c r="O73" s="249"/>
      <c r="P73" s="249"/>
      <c r="Q73" s="249"/>
      <c r="R73" s="250"/>
      <c r="S73" s="317"/>
      <c r="T73" s="249"/>
      <c r="U73" s="249"/>
      <c r="V73" s="249"/>
      <c r="W73" s="249"/>
      <c r="X73" s="250"/>
      <c r="Y73" s="317"/>
      <c r="Z73" s="249"/>
      <c r="AA73" s="249"/>
      <c r="AB73" s="249"/>
      <c r="AC73" s="249"/>
      <c r="AD73" s="250"/>
      <c r="AG73">
        <f t="shared" ref="AG73:AG101" si="5">IF(OR(COUNTBLANK(M73:AD73)=18,COUNTBLANK(M73:AD73)=15),0,1)</f>
        <v>0</v>
      </c>
      <c r="AH73">
        <f t="shared" ref="AH73:AH101" si="6">IF(COUNTIF(M73:AD73,"NS"),1,0)</f>
        <v>0</v>
      </c>
      <c r="AI73">
        <f t="shared" ref="AI73:AI101" si="7">COUNTIF(S73:AD73,"NS")</f>
        <v>0</v>
      </c>
      <c r="AJ73">
        <f t="shared" ref="AJ73:AJ101" si="8">SUM(S73:AD73)</f>
        <v>0</v>
      </c>
      <c r="AK73">
        <f t="shared" ref="AK73:AK101" si="9">IF(COUNTA(M73:AD73)=0,0,IF(OR(AND(M73=0,AI73&gt;0),AND(M73="ns",AJ73&gt;0),AND(M73="ns",AI73=0,AJ73=0)),1,IF(OR(AND(M73&gt;0,AI73=2),AND(M73="ns",AI73=2),AND(M73="ns",AJ73=0,AI73&gt;0),M73=AJ73),0,1)))</f>
        <v>0</v>
      </c>
    </row>
    <row r="74" spans="1:37" s="4" customFormat="1" ht="15" customHeight="1">
      <c r="A74" s="107"/>
      <c r="C74" s="110" t="s">
        <v>249</v>
      </c>
      <c r="D74" s="318" t="str">
        <f>IF(CNGE_2023_M4_Secc1!D72="","",CNGE_2023_M4_Secc1!D72)</f>
        <v/>
      </c>
      <c r="E74" s="249"/>
      <c r="F74" s="249"/>
      <c r="G74" s="249"/>
      <c r="H74" s="249"/>
      <c r="I74" s="249"/>
      <c r="J74" s="249"/>
      <c r="K74" s="249"/>
      <c r="L74" s="250"/>
      <c r="M74" s="317"/>
      <c r="N74" s="249"/>
      <c r="O74" s="249"/>
      <c r="P74" s="249"/>
      <c r="Q74" s="249"/>
      <c r="R74" s="250"/>
      <c r="S74" s="317"/>
      <c r="T74" s="249"/>
      <c r="U74" s="249"/>
      <c r="V74" s="249"/>
      <c r="W74" s="249"/>
      <c r="X74" s="250"/>
      <c r="Y74" s="317"/>
      <c r="Z74" s="249"/>
      <c r="AA74" s="249"/>
      <c r="AB74" s="249"/>
      <c r="AC74" s="249"/>
      <c r="AD74" s="250"/>
      <c r="AG74">
        <f t="shared" si="5"/>
        <v>0</v>
      </c>
      <c r="AH74">
        <f t="shared" si="6"/>
        <v>0</v>
      </c>
      <c r="AI74">
        <f t="shared" si="7"/>
        <v>0</v>
      </c>
      <c r="AJ74">
        <f t="shared" si="8"/>
        <v>0</v>
      </c>
      <c r="AK74">
        <f t="shared" si="9"/>
        <v>0</v>
      </c>
    </row>
    <row r="75" spans="1:37" s="4" customFormat="1" ht="15" customHeight="1">
      <c r="A75" s="107"/>
      <c r="C75" s="110" t="s">
        <v>250</v>
      </c>
      <c r="D75" s="318" t="str">
        <f>IF(CNGE_2023_M4_Secc1!D73="","",CNGE_2023_M4_Secc1!D73)</f>
        <v/>
      </c>
      <c r="E75" s="249"/>
      <c r="F75" s="249"/>
      <c r="G75" s="249"/>
      <c r="H75" s="249"/>
      <c r="I75" s="249"/>
      <c r="J75" s="249"/>
      <c r="K75" s="249"/>
      <c r="L75" s="250"/>
      <c r="M75" s="317"/>
      <c r="N75" s="249"/>
      <c r="O75" s="249"/>
      <c r="P75" s="249"/>
      <c r="Q75" s="249"/>
      <c r="R75" s="250"/>
      <c r="S75" s="317"/>
      <c r="T75" s="249"/>
      <c r="U75" s="249"/>
      <c r="V75" s="249"/>
      <c r="W75" s="249"/>
      <c r="X75" s="250"/>
      <c r="Y75" s="317"/>
      <c r="Z75" s="249"/>
      <c r="AA75" s="249"/>
      <c r="AB75" s="249"/>
      <c r="AC75" s="249"/>
      <c r="AD75" s="250"/>
      <c r="AG75">
        <f t="shared" si="5"/>
        <v>0</v>
      </c>
      <c r="AH75">
        <f t="shared" si="6"/>
        <v>0</v>
      </c>
      <c r="AI75">
        <f t="shared" si="7"/>
        <v>0</v>
      </c>
      <c r="AJ75">
        <f t="shared" si="8"/>
        <v>0</v>
      </c>
      <c r="AK75">
        <f t="shared" si="9"/>
        <v>0</v>
      </c>
    </row>
    <row r="76" spans="1:37" s="4" customFormat="1" ht="15" customHeight="1">
      <c r="A76" s="107"/>
      <c r="C76" s="110" t="s">
        <v>251</v>
      </c>
      <c r="D76" s="318" t="str">
        <f>IF(CNGE_2023_M4_Secc1!D74="","",CNGE_2023_M4_Secc1!D74)</f>
        <v/>
      </c>
      <c r="E76" s="249"/>
      <c r="F76" s="249"/>
      <c r="G76" s="249"/>
      <c r="H76" s="249"/>
      <c r="I76" s="249"/>
      <c r="J76" s="249"/>
      <c r="K76" s="249"/>
      <c r="L76" s="250"/>
      <c r="M76" s="317"/>
      <c r="N76" s="249"/>
      <c r="O76" s="249"/>
      <c r="P76" s="249"/>
      <c r="Q76" s="249"/>
      <c r="R76" s="250"/>
      <c r="S76" s="317"/>
      <c r="T76" s="249"/>
      <c r="U76" s="249"/>
      <c r="V76" s="249"/>
      <c r="W76" s="249"/>
      <c r="X76" s="250"/>
      <c r="Y76" s="317"/>
      <c r="Z76" s="249"/>
      <c r="AA76" s="249"/>
      <c r="AB76" s="249"/>
      <c r="AC76" s="249"/>
      <c r="AD76" s="250"/>
      <c r="AG76">
        <f t="shared" si="5"/>
        <v>0</v>
      </c>
      <c r="AH76">
        <f t="shared" si="6"/>
        <v>0</v>
      </c>
      <c r="AI76">
        <f t="shared" si="7"/>
        <v>0</v>
      </c>
      <c r="AJ76">
        <f t="shared" si="8"/>
        <v>0</v>
      </c>
      <c r="AK76">
        <f t="shared" si="9"/>
        <v>0</v>
      </c>
    </row>
    <row r="77" spans="1:37" s="4" customFormat="1" ht="15" customHeight="1">
      <c r="A77" s="107"/>
      <c r="C77" s="110" t="s">
        <v>284</v>
      </c>
      <c r="D77" s="318" t="str">
        <f>IF(CNGE_2023_M4_Secc1!D75="","",CNGE_2023_M4_Secc1!D75)</f>
        <v/>
      </c>
      <c r="E77" s="249"/>
      <c r="F77" s="249"/>
      <c r="G77" s="249"/>
      <c r="H77" s="249"/>
      <c r="I77" s="249"/>
      <c r="J77" s="249"/>
      <c r="K77" s="249"/>
      <c r="L77" s="250"/>
      <c r="M77" s="317"/>
      <c r="N77" s="249"/>
      <c r="O77" s="249"/>
      <c r="P77" s="249"/>
      <c r="Q77" s="249"/>
      <c r="R77" s="250"/>
      <c r="S77" s="317"/>
      <c r="T77" s="249"/>
      <c r="U77" s="249"/>
      <c r="V77" s="249"/>
      <c r="W77" s="249"/>
      <c r="X77" s="250"/>
      <c r="Y77" s="317"/>
      <c r="Z77" s="249"/>
      <c r="AA77" s="249"/>
      <c r="AB77" s="249"/>
      <c r="AC77" s="249"/>
      <c r="AD77" s="250"/>
      <c r="AG77">
        <f t="shared" si="5"/>
        <v>0</v>
      </c>
      <c r="AH77">
        <f t="shared" si="6"/>
        <v>0</v>
      </c>
      <c r="AI77">
        <f t="shared" si="7"/>
        <v>0</v>
      </c>
      <c r="AJ77">
        <f t="shared" si="8"/>
        <v>0</v>
      </c>
      <c r="AK77">
        <f t="shared" si="9"/>
        <v>0</v>
      </c>
    </row>
    <row r="78" spans="1:37" s="4" customFormat="1" ht="15" customHeight="1">
      <c r="A78" s="107"/>
      <c r="C78" s="110" t="s">
        <v>285</v>
      </c>
      <c r="D78" s="318" t="str">
        <f>IF(CNGE_2023_M4_Secc1!D76="","",CNGE_2023_M4_Secc1!D76)</f>
        <v/>
      </c>
      <c r="E78" s="249"/>
      <c r="F78" s="249"/>
      <c r="G78" s="249"/>
      <c r="H78" s="249"/>
      <c r="I78" s="249"/>
      <c r="J78" s="249"/>
      <c r="K78" s="249"/>
      <c r="L78" s="250"/>
      <c r="M78" s="317"/>
      <c r="N78" s="249"/>
      <c r="O78" s="249"/>
      <c r="P78" s="249"/>
      <c r="Q78" s="249"/>
      <c r="R78" s="250"/>
      <c r="S78" s="317"/>
      <c r="T78" s="249"/>
      <c r="U78" s="249"/>
      <c r="V78" s="249"/>
      <c r="W78" s="249"/>
      <c r="X78" s="250"/>
      <c r="Y78" s="317"/>
      <c r="Z78" s="249"/>
      <c r="AA78" s="249"/>
      <c r="AB78" s="249"/>
      <c r="AC78" s="249"/>
      <c r="AD78" s="250"/>
      <c r="AG78">
        <f t="shared" si="5"/>
        <v>0</v>
      </c>
      <c r="AH78">
        <f t="shared" si="6"/>
        <v>0</v>
      </c>
      <c r="AI78">
        <f t="shared" si="7"/>
        <v>0</v>
      </c>
      <c r="AJ78">
        <f t="shared" si="8"/>
        <v>0</v>
      </c>
      <c r="AK78">
        <f t="shared" si="9"/>
        <v>0</v>
      </c>
    </row>
    <row r="79" spans="1:37" s="4" customFormat="1" ht="15" customHeight="1">
      <c r="A79" s="107"/>
      <c r="C79" s="110" t="s">
        <v>286</v>
      </c>
      <c r="D79" s="318" t="str">
        <f>IF(CNGE_2023_M4_Secc1!D77="","",CNGE_2023_M4_Secc1!D77)</f>
        <v/>
      </c>
      <c r="E79" s="249"/>
      <c r="F79" s="249"/>
      <c r="G79" s="249"/>
      <c r="H79" s="249"/>
      <c r="I79" s="249"/>
      <c r="J79" s="249"/>
      <c r="K79" s="249"/>
      <c r="L79" s="250"/>
      <c r="M79" s="317"/>
      <c r="N79" s="249"/>
      <c r="O79" s="249"/>
      <c r="P79" s="249"/>
      <c r="Q79" s="249"/>
      <c r="R79" s="250"/>
      <c r="S79" s="317"/>
      <c r="T79" s="249"/>
      <c r="U79" s="249"/>
      <c r="V79" s="249"/>
      <c r="W79" s="249"/>
      <c r="X79" s="250"/>
      <c r="Y79" s="317"/>
      <c r="Z79" s="249"/>
      <c r="AA79" s="249"/>
      <c r="AB79" s="249"/>
      <c r="AC79" s="249"/>
      <c r="AD79" s="250"/>
      <c r="AG79">
        <f t="shared" si="5"/>
        <v>0</v>
      </c>
      <c r="AH79">
        <f t="shared" si="6"/>
        <v>0</v>
      </c>
      <c r="AI79">
        <f t="shared" si="7"/>
        <v>0</v>
      </c>
      <c r="AJ79">
        <f t="shared" si="8"/>
        <v>0</v>
      </c>
      <c r="AK79">
        <f t="shared" si="9"/>
        <v>0</v>
      </c>
    </row>
    <row r="80" spans="1:37" s="4" customFormat="1" ht="15" customHeight="1">
      <c r="A80" s="107"/>
      <c r="C80" s="110" t="s">
        <v>287</v>
      </c>
      <c r="D80" s="318" t="str">
        <f>IF(CNGE_2023_M4_Secc1!D78="","",CNGE_2023_M4_Secc1!D78)</f>
        <v/>
      </c>
      <c r="E80" s="249"/>
      <c r="F80" s="249"/>
      <c r="G80" s="249"/>
      <c r="H80" s="249"/>
      <c r="I80" s="249"/>
      <c r="J80" s="249"/>
      <c r="K80" s="249"/>
      <c r="L80" s="250"/>
      <c r="M80" s="317"/>
      <c r="N80" s="249"/>
      <c r="O80" s="249"/>
      <c r="P80" s="249"/>
      <c r="Q80" s="249"/>
      <c r="R80" s="250"/>
      <c r="S80" s="317"/>
      <c r="T80" s="249"/>
      <c r="U80" s="249"/>
      <c r="V80" s="249"/>
      <c r="W80" s="249"/>
      <c r="X80" s="250"/>
      <c r="Y80" s="317"/>
      <c r="Z80" s="249"/>
      <c r="AA80" s="249"/>
      <c r="AB80" s="249"/>
      <c r="AC80" s="249"/>
      <c r="AD80" s="250"/>
      <c r="AG80">
        <f t="shared" si="5"/>
        <v>0</v>
      </c>
      <c r="AH80">
        <f t="shared" si="6"/>
        <v>0</v>
      </c>
      <c r="AI80">
        <f t="shared" si="7"/>
        <v>0</v>
      </c>
      <c r="AJ80">
        <f t="shared" si="8"/>
        <v>0</v>
      </c>
      <c r="AK80">
        <f t="shared" si="9"/>
        <v>0</v>
      </c>
    </row>
    <row r="81" spans="1:37" s="4" customFormat="1" ht="15" customHeight="1">
      <c r="A81" s="107"/>
      <c r="C81" s="110" t="s">
        <v>288</v>
      </c>
      <c r="D81" s="318" t="str">
        <f>IF(CNGE_2023_M4_Secc1!D79="","",CNGE_2023_M4_Secc1!D79)</f>
        <v/>
      </c>
      <c r="E81" s="249"/>
      <c r="F81" s="249"/>
      <c r="G81" s="249"/>
      <c r="H81" s="249"/>
      <c r="I81" s="249"/>
      <c r="J81" s="249"/>
      <c r="K81" s="249"/>
      <c r="L81" s="250"/>
      <c r="M81" s="317"/>
      <c r="N81" s="249"/>
      <c r="O81" s="249"/>
      <c r="P81" s="249"/>
      <c r="Q81" s="249"/>
      <c r="R81" s="250"/>
      <c r="S81" s="317"/>
      <c r="T81" s="249"/>
      <c r="U81" s="249"/>
      <c r="V81" s="249"/>
      <c r="W81" s="249"/>
      <c r="X81" s="250"/>
      <c r="Y81" s="317"/>
      <c r="Z81" s="249"/>
      <c r="AA81" s="249"/>
      <c r="AB81" s="249"/>
      <c r="AC81" s="249"/>
      <c r="AD81" s="250"/>
      <c r="AG81">
        <f t="shared" si="5"/>
        <v>0</v>
      </c>
      <c r="AH81">
        <f t="shared" si="6"/>
        <v>0</v>
      </c>
      <c r="AI81">
        <f t="shared" si="7"/>
        <v>0</v>
      </c>
      <c r="AJ81">
        <f t="shared" si="8"/>
        <v>0</v>
      </c>
      <c r="AK81">
        <f t="shared" si="9"/>
        <v>0</v>
      </c>
    </row>
    <row r="82" spans="1:37" s="4" customFormat="1" ht="15" customHeight="1">
      <c r="A82" s="107"/>
      <c r="C82" s="110" t="s">
        <v>289</v>
      </c>
      <c r="D82" s="318" t="str">
        <f>IF(CNGE_2023_M4_Secc1!D80="","",CNGE_2023_M4_Secc1!D80)</f>
        <v/>
      </c>
      <c r="E82" s="249"/>
      <c r="F82" s="249"/>
      <c r="G82" s="249"/>
      <c r="H82" s="249"/>
      <c r="I82" s="249"/>
      <c r="J82" s="249"/>
      <c r="K82" s="249"/>
      <c r="L82" s="250"/>
      <c r="M82" s="317"/>
      <c r="N82" s="249"/>
      <c r="O82" s="249"/>
      <c r="P82" s="249"/>
      <c r="Q82" s="249"/>
      <c r="R82" s="250"/>
      <c r="S82" s="317"/>
      <c r="T82" s="249"/>
      <c r="U82" s="249"/>
      <c r="V82" s="249"/>
      <c r="W82" s="249"/>
      <c r="X82" s="250"/>
      <c r="Y82" s="317"/>
      <c r="Z82" s="249"/>
      <c r="AA82" s="249"/>
      <c r="AB82" s="249"/>
      <c r="AC82" s="249"/>
      <c r="AD82" s="250"/>
      <c r="AG82">
        <f t="shared" si="5"/>
        <v>0</v>
      </c>
      <c r="AH82">
        <f t="shared" si="6"/>
        <v>0</v>
      </c>
      <c r="AI82">
        <f t="shared" si="7"/>
        <v>0</v>
      </c>
      <c r="AJ82">
        <f t="shared" si="8"/>
        <v>0</v>
      </c>
      <c r="AK82">
        <f t="shared" si="9"/>
        <v>0</v>
      </c>
    </row>
    <row r="83" spans="1:37" s="4" customFormat="1" ht="15" customHeight="1">
      <c r="A83" s="107"/>
      <c r="C83" s="110" t="s">
        <v>290</v>
      </c>
      <c r="D83" s="318" t="str">
        <f>IF(CNGE_2023_M4_Secc1!D81="","",CNGE_2023_M4_Secc1!D81)</f>
        <v/>
      </c>
      <c r="E83" s="249"/>
      <c r="F83" s="249"/>
      <c r="G83" s="249"/>
      <c r="H83" s="249"/>
      <c r="I83" s="249"/>
      <c r="J83" s="249"/>
      <c r="K83" s="249"/>
      <c r="L83" s="250"/>
      <c r="M83" s="317"/>
      <c r="N83" s="249"/>
      <c r="O83" s="249"/>
      <c r="P83" s="249"/>
      <c r="Q83" s="249"/>
      <c r="R83" s="250"/>
      <c r="S83" s="317"/>
      <c r="T83" s="249"/>
      <c r="U83" s="249"/>
      <c r="V83" s="249"/>
      <c r="W83" s="249"/>
      <c r="X83" s="250"/>
      <c r="Y83" s="317"/>
      <c r="Z83" s="249"/>
      <c r="AA83" s="249"/>
      <c r="AB83" s="249"/>
      <c r="AC83" s="249"/>
      <c r="AD83" s="250"/>
      <c r="AG83">
        <f t="shared" si="5"/>
        <v>0</v>
      </c>
      <c r="AH83">
        <f t="shared" si="6"/>
        <v>0</v>
      </c>
      <c r="AI83">
        <f t="shared" si="7"/>
        <v>0</v>
      </c>
      <c r="AJ83">
        <f t="shared" si="8"/>
        <v>0</v>
      </c>
      <c r="AK83">
        <f t="shared" si="9"/>
        <v>0</v>
      </c>
    </row>
    <row r="84" spans="1:37" s="4" customFormat="1" ht="15" customHeight="1">
      <c r="A84" s="107"/>
      <c r="C84" s="110" t="s">
        <v>291</v>
      </c>
      <c r="D84" s="318" t="str">
        <f>IF(CNGE_2023_M4_Secc1!D82="","",CNGE_2023_M4_Secc1!D82)</f>
        <v/>
      </c>
      <c r="E84" s="249"/>
      <c r="F84" s="249"/>
      <c r="G84" s="249"/>
      <c r="H84" s="249"/>
      <c r="I84" s="249"/>
      <c r="J84" s="249"/>
      <c r="K84" s="249"/>
      <c r="L84" s="250"/>
      <c r="M84" s="317"/>
      <c r="N84" s="249"/>
      <c r="O84" s="249"/>
      <c r="P84" s="249"/>
      <c r="Q84" s="249"/>
      <c r="R84" s="250"/>
      <c r="S84" s="317"/>
      <c r="T84" s="249"/>
      <c r="U84" s="249"/>
      <c r="V84" s="249"/>
      <c r="W84" s="249"/>
      <c r="X84" s="250"/>
      <c r="Y84" s="317"/>
      <c r="Z84" s="249"/>
      <c r="AA84" s="249"/>
      <c r="AB84" s="249"/>
      <c r="AC84" s="249"/>
      <c r="AD84" s="250"/>
      <c r="AG84">
        <f t="shared" si="5"/>
        <v>0</v>
      </c>
      <c r="AH84">
        <f t="shared" si="6"/>
        <v>0</v>
      </c>
      <c r="AI84">
        <f t="shared" si="7"/>
        <v>0</v>
      </c>
      <c r="AJ84">
        <f t="shared" si="8"/>
        <v>0</v>
      </c>
      <c r="AK84">
        <f t="shared" si="9"/>
        <v>0</v>
      </c>
    </row>
    <row r="85" spans="1:37" s="4" customFormat="1" ht="15" customHeight="1">
      <c r="A85" s="107"/>
      <c r="C85" s="110" t="s">
        <v>292</v>
      </c>
      <c r="D85" s="318" t="str">
        <f>IF(CNGE_2023_M4_Secc1!D83="","",CNGE_2023_M4_Secc1!D83)</f>
        <v/>
      </c>
      <c r="E85" s="249"/>
      <c r="F85" s="249"/>
      <c r="G85" s="249"/>
      <c r="H85" s="249"/>
      <c r="I85" s="249"/>
      <c r="J85" s="249"/>
      <c r="K85" s="249"/>
      <c r="L85" s="250"/>
      <c r="M85" s="317"/>
      <c r="N85" s="249"/>
      <c r="O85" s="249"/>
      <c r="P85" s="249"/>
      <c r="Q85" s="249"/>
      <c r="R85" s="250"/>
      <c r="S85" s="317"/>
      <c r="T85" s="249"/>
      <c r="U85" s="249"/>
      <c r="V85" s="249"/>
      <c r="W85" s="249"/>
      <c r="X85" s="250"/>
      <c r="Y85" s="317"/>
      <c r="Z85" s="249"/>
      <c r="AA85" s="249"/>
      <c r="AB85" s="249"/>
      <c r="AC85" s="249"/>
      <c r="AD85" s="250"/>
      <c r="AG85">
        <f t="shared" si="5"/>
        <v>0</v>
      </c>
      <c r="AH85">
        <f t="shared" si="6"/>
        <v>0</v>
      </c>
      <c r="AI85">
        <f t="shared" si="7"/>
        <v>0</v>
      </c>
      <c r="AJ85">
        <f t="shared" si="8"/>
        <v>0</v>
      </c>
      <c r="AK85">
        <f t="shared" si="9"/>
        <v>0</v>
      </c>
    </row>
    <row r="86" spans="1:37" s="4" customFormat="1" ht="15" customHeight="1">
      <c r="A86" s="107"/>
      <c r="C86" s="110" t="s">
        <v>293</v>
      </c>
      <c r="D86" s="318" t="str">
        <f>IF(CNGE_2023_M4_Secc1!D84="","",CNGE_2023_M4_Secc1!D84)</f>
        <v/>
      </c>
      <c r="E86" s="249"/>
      <c r="F86" s="249"/>
      <c r="G86" s="249"/>
      <c r="H86" s="249"/>
      <c r="I86" s="249"/>
      <c r="J86" s="249"/>
      <c r="K86" s="249"/>
      <c r="L86" s="250"/>
      <c r="M86" s="317"/>
      <c r="N86" s="249"/>
      <c r="O86" s="249"/>
      <c r="P86" s="249"/>
      <c r="Q86" s="249"/>
      <c r="R86" s="250"/>
      <c r="S86" s="317"/>
      <c r="T86" s="249"/>
      <c r="U86" s="249"/>
      <c r="V86" s="249"/>
      <c r="W86" s="249"/>
      <c r="X86" s="250"/>
      <c r="Y86" s="317"/>
      <c r="Z86" s="249"/>
      <c r="AA86" s="249"/>
      <c r="AB86" s="249"/>
      <c r="AC86" s="249"/>
      <c r="AD86" s="250"/>
      <c r="AG86">
        <f t="shared" si="5"/>
        <v>0</v>
      </c>
      <c r="AH86">
        <f t="shared" si="6"/>
        <v>0</v>
      </c>
      <c r="AI86">
        <f t="shared" si="7"/>
        <v>0</v>
      </c>
      <c r="AJ86">
        <f t="shared" si="8"/>
        <v>0</v>
      </c>
      <c r="AK86">
        <f t="shared" si="9"/>
        <v>0</v>
      </c>
    </row>
    <row r="87" spans="1:37" s="4" customFormat="1" ht="15" customHeight="1">
      <c r="A87" s="107"/>
      <c r="C87" s="110" t="s">
        <v>294</v>
      </c>
      <c r="D87" s="318" t="str">
        <f>IF(CNGE_2023_M4_Secc1!D85="","",CNGE_2023_M4_Secc1!D85)</f>
        <v/>
      </c>
      <c r="E87" s="249"/>
      <c r="F87" s="249"/>
      <c r="G87" s="249"/>
      <c r="H87" s="249"/>
      <c r="I87" s="249"/>
      <c r="J87" s="249"/>
      <c r="K87" s="249"/>
      <c r="L87" s="250"/>
      <c r="M87" s="317"/>
      <c r="N87" s="249"/>
      <c r="O87" s="249"/>
      <c r="P87" s="249"/>
      <c r="Q87" s="249"/>
      <c r="R87" s="250"/>
      <c r="S87" s="317"/>
      <c r="T87" s="249"/>
      <c r="U87" s="249"/>
      <c r="V87" s="249"/>
      <c r="W87" s="249"/>
      <c r="X87" s="250"/>
      <c r="Y87" s="317"/>
      <c r="Z87" s="249"/>
      <c r="AA87" s="249"/>
      <c r="AB87" s="249"/>
      <c r="AC87" s="249"/>
      <c r="AD87" s="250"/>
      <c r="AG87">
        <f t="shared" si="5"/>
        <v>0</v>
      </c>
      <c r="AH87">
        <f t="shared" si="6"/>
        <v>0</v>
      </c>
      <c r="AI87">
        <f t="shared" si="7"/>
        <v>0</v>
      </c>
      <c r="AJ87">
        <f t="shared" si="8"/>
        <v>0</v>
      </c>
      <c r="AK87">
        <f t="shared" si="9"/>
        <v>0</v>
      </c>
    </row>
    <row r="88" spans="1:37" s="4" customFormat="1" ht="15" customHeight="1">
      <c r="A88" s="107"/>
      <c r="C88" s="110" t="s">
        <v>295</v>
      </c>
      <c r="D88" s="318" t="str">
        <f>IF(CNGE_2023_M4_Secc1!D86="","",CNGE_2023_M4_Secc1!D86)</f>
        <v/>
      </c>
      <c r="E88" s="249"/>
      <c r="F88" s="249"/>
      <c r="G88" s="249"/>
      <c r="H88" s="249"/>
      <c r="I88" s="249"/>
      <c r="J88" s="249"/>
      <c r="K88" s="249"/>
      <c r="L88" s="250"/>
      <c r="M88" s="317"/>
      <c r="N88" s="249"/>
      <c r="O88" s="249"/>
      <c r="P88" s="249"/>
      <c r="Q88" s="249"/>
      <c r="R88" s="250"/>
      <c r="S88" s="317"/>
      <c r="T88" s="249"/>
      <c r="U88" s="249"/>
      <c r="V88" s="249"/>
      <c r="W88" s="249"/>
      <c r="X88" s="250"/>
      <c r="Y88" s="317"/>
      <c r="Z88" s="249"/>
      <c r="AA88" s="249"/>
      <c r="AB88" s="249"/>
      <c r="AC88" s="249"/>
      <c r="AD88" s="250"/>
      <c r="AG88">
        <f t="shared" si="5"/>
        <v>0</v>
      </c>
      <c r="AH88">
        <f t="shared" si="6"/>
        <v>0</v>
      </c>
      <c r="AI88">
        <f t="shared" si="7"/>
        <v>0</v>
      </c>
      <c r="AJ88">
        <f t="shared" si="8"/>
        <v>0</v>
      </c>
      <c r="AK88">
        <f t="shared" si="9"/>
        <v>0</v>
      </c>
    </row>
    <row r="89" spans="1:37" s="4" customFormat="1" ht="15" customHeight="1">
      <c r="A89" s="107"/>
      <c r="C89" s="110" t="s">
        <v>296</v>
      </c>
      <c r="D89" s="318" t="str">
        <f>IF(CNGE_2023_M4_Secc1!D87="","",CNGE_2023_M4_Secc1!D87)</f>
        <v/>
      </c>
      <c r="E89" s="249"/>
      <c r="F89" s="249"/>
      <c r="G89" s="249"/>
      <c r="H89" s="249"/>
      <c r="I89" s="249"/>
      <c r="J89" s="249"/>
      <c r="K89" s="249"/>
      <c r="L89" s="250"/>
      <c r="M89" s="317"/>
      <c r="N89" s="249"/>
      <c r="O89" s="249"/>
      <c r="P89" s="249"/>
      <c r="Q89" s="249"/>
      <c r="R89" s="250"/>
      <c r="S89" s="317"/>
      <c r="T89" s="249"/>
      <c r="U89" s="249"/>
      <c r="V89" s="249"/>
      <c r="W89" s="249"/>
      <c r="X89" s="250"/>
      <c r="Y89" s="317"/>
      <c r="Z89" s="249"/>
      <c r="AA89" s="249"/>
      <c r="AB89" s="249"/>
      <c r="AC89" s="249"/>
      <c r="AD89" s="250"/>
      <c r="AG89">
        <f t="shared" si="5"/>
        <v>0</v>
      </c>
      <c r="AH89">
        <f t="shared" si="6"/>
        <v>0</v>
      </c>
      <c r="AI89">
        <f t="shared" si="7"/>
        <v>0</v>
      </c>
      <c r="AJ89">
        <f t="shared" si="8"/>
        <v>0</v>
      </c>
      <c r="AK89">
        <f t="shared" si="9"/>
        <v>0</v>
      </c>
    </row>
    <row r="90" spans="1:37" s="4" customFormat="1" ht="15" customHeight="1">
      <c r="A90" s="107"/>
      <c r="C90" s="110" t="s">
        <v>297</v>
      </c>
      <c r="D90" s="318" t="str">
        <f>IF(CNGE_2023_M4_Secc1!D88="","",CNGE_2023_M4_Secc1!D88)</f>
        <v/>
      </c>
      <c r="E90" s="249"/>
      <c r="F90" s="249"/>
      <c r="G90" s="249"/>
      <c r="H90" s="249"/>
      <c r="I90" s="249"/>
      <c r="J90" s="249"/>
      <c r="K90" s="249"/>
      <c r="L90" s="250"/>
      <c r="M90" s="317"/>
      <c r="N90" s="249"/>
      <c r="O90" s="249"/>
      <c r="P90" s="249"/>
      <c r="Q90" s="249"/>
      <c r="R90" s="250"/>
      <c r="S90" s="317"/>
      <c r="T90" s="249"/>
      <c r="U90" s="249"/>
      <c r="V90" s="249"/>
      <c r="W90" s="249"/>
      <c r="X90" s="250"/>
      <c r="Y90" s="317"/>
      <c r="Z90" s="249"/>
      <c r="AA90" s="249"/>
      <c r="AB90" s="249"/>
      <c r="AC90" s="249"/>
      <c r="AD90" s="250"/>
      <c r="AG90">
        <f t="shared" si="5"/>
        <v>0</v>
      </c>
      <c r="AH90">
        <f t="shared" si="6"/>
        <v>0</v>
      </c>
      <c r="AI90">
        <f t="shared" si="7"/>
        <v>0</v>
      </c>
      <c r="AJ90">
        <f t="shared" si="8"/>
        <v>0</v>
      </c>
      <c r="AK90">
        <f t="shared" si="9"/>
        <v>0</v>
      </c>
    </row>
    <row r="91" spans="1:37" s="4" customFormat="1" ht="15" customHeight="1">
      <c r="A91" s="107"/>
      <c r="C91" s="110" t="s">
        <v>298</v>
      </c>
      <c r="D91" s="318" t="str">
        <f>IF(CNGE_2023_M4_Secc1!D89="","",CNGE_2023_M4_Secc1!D89)</f>
        <v/>
      </c>
      <c r="E91" s="249"/>
      <c r="F91" s="249"/>
      <c r="G91" s="249"/>
      <c r="H91" s="249"/>
      <c r="I91" s="249"/>
      <c r="J91" s="249"/>
      <c r="K91" s="249"/>
      <c r="L91" s="250"/>
      <c r="M91" s="317"/>
      <c r="N91" s="249"/>
      <c r="O91" s="249"/>
      <c r="P91" s="249"/>
      <c r="Q91" s="249"/>
      <c r="R91" s="250"/>
      <c r="S91" s="317"/>
      <c r="T91" s="249"/>
      <c r="U91" s="249"/>
      <c r="V91" s="249"/>
      <c r="W91" s="249"/>
      <c r="X91" s="250"/>
      <c r="Y91" s="317"/>
      <c r="Z91" s="249"/>
      <c r="AA91" s="249"/>
      <c r="AB91" s="249"/>
      <c r="AC91" s="249"/>
      <c r="AD91" s="250"/>
      <c r="AG91">
        <f t="shared" si="5"/>
        <v>0</v>
      </c>
      <c r="AH91">
        <f t="shared" si="6"/>
        <v>0</v>
      </c>
      <c r="AI91">
        <f t="shared" si="7"/>
        <v>0</v>
      </c>
      <c r="AJ91">
        <f t="shared" si="8"/>
        <v>0</v>
      </c>
      <c r="AK91">
        <f t="shared" si="9"/>
        <v>0</v>
      </c>
    </row>
    <row r="92" spans="1:37" s="4" customFormat="1" ht="15" customHeight="1">
      <c r="A92" s="107"/>
      <c r="C92" s="110" t="s">
        <v>299</v>
      </c>
      <c r="D92" s="318" t="str">
        <f>IF(CNGE_2023_M4_Secc1!D90="","",CNGE_2023_M4_Secc1!D90)</f>
        <v/>
      </c>
      <c r="E92" s="249"/>
      <c r="F92" s="249"/>
      <c r="G92" s="249"/>
      <c r="H92" s="249"/>
      <c r="I92" s="249"/>
      <c r="J92" s="249"/>
      <c r="K92" s="249"/>
      <c r="L92" s="250"/>
      <c r="M92" s="317"/>
      <c r="N92" s="249"/>
      <c r="O92" s="249"/>
      <c r="P92" s="249"/>
      <c r="Q92" s="249"/>
      <c r="R92" s="250"/>
      <c r="S92" s="317"/>
      <c r="T92" s="249"/>
      <c r="U92" s="249"/>
      <c r="V92" s="249"/>
      <c r="W92" s="249"/>
      <c r="X92" s="250"/>
      <c r="Y92" s="317"/>
      <c r="Z92" s="249"/>
      <c r="AA92" s="249"/>
      <c r="AB92" s="249"/>
      <c r="AC92" s="249"/>
      <c r="AD92" s="250"/>
      <c r="AG92">
        <f t="shared" si="5"/>
        <v>0</v>
      </c>
      <c r="AH92">
        <f t="shared" si="6"/>
        <v>0</v>
      </c>
      <c r="AI92">
        <f t="shared" si="7"/>
        <v>0</v>
      </c>
      <c r="AJ92">
        <f t="shared" si="8"/>
        <v>0</v>
      </c>
      <c r="AK92">
        <f t="shared" si="9"/>
        <v>0</v>
      </c>
    </row>
    <row r="93" spans="1:37" s="4" customFormat="1" ht="15" customHeight="1">
      <c r="A93" s="107"/>
      <c r="C93" s="110" t="s">
        <v>300</v>
      </c>
      <c r="D93" s="318" t="str">
        <f>IF(CNGE_2023_M4_Secc1!D91="","",CNGE_2023_M4_Secc1!D91)</f>
        <v/>
      </c>
      <c r="E93" s="249"/>
      <c r="F93" s="249"/>
      <c r="G93" s="249"/>
      <c r="H93" s="249"/>
      <c r="I93" s="249"/>
      <c r="J93" s="249"/>
      <c r="K93" s="249"/>
      <c r="L93" s="250"/>
      <c r="M93" s="317"/>
      <c r="N93" s="249"/>
      <c r="O93" s="249"/>
      <c r="P93" s="249"/>
      <c r="Q93" s="249"/>
      <c r="R93" s="250"/>
      <c r="S93" s="317"/>
      <c r="T93" s="249"/>
      <c r="U93" s="249"/>
      <c r="V93" s="249"/>
      <c r="W93" s="249"/>
      <c r="X93" s="250"/>
      <c r="Y93" s="317"/>
      <c r="Z93" s="249"/>
      <c r="AA93" s="249"/>
      <c r="AB93" s="249"/>
      <c r="AC93" s="249"/>
      <c r="AD93" s="250"/>
      <c r="AG93">
        <f t="shared" si="5"/>
        <v>0</v>
      </c>
      <c r="AH93">
        <f t="shared" si="6"/>
        <v>0</v>
      </c>
      <c r="AI93">
        <f t="shared" si="7"/>
        <v>0</v>
      </c>
      <c r="AJ93">
        <f t="shared" si="8"/>
        <v>0</v>
      </c>
      <c r="AK93">
        <f t="shared" si="9"/>
        <v>0</v>
      </c>
    </row>
    <row r="94" spans="1:37" s="4" customFormat="1" ht="15" customHeight="1">
      <c r="A94" s="107"/>
      <c r="C94" s="110" t="s">
        <v>301</v>
      </c>
      <c r="D94" s="318" t="str">
        <f>IF(CNGE_2023_M4_Secc1!D92="","",CNGE_2023_M4_Secc1!D92)</f>
        <v/>
      </c>
      <c r="E94" s="249"/>
      <c r="F94" s="249"/>
      <c r="G94" s="249"/>
      <c r="H94" s="249"/>
      <c r="I94" s="249"/>
      <c r="J94" s="249"/>
      <c r="K94" s="249"/>
      <c r="L94" s="250"/>
      <c r="M94" s="317"/>
      <c r="N94" s="249"/>
      <c r="O94" s="249"/>
      <c r="P94" s="249"/>
      <c r="Q94" s="249"/>
      <c r="R94" s="250"/>
      <c r="S94" s="317"/>
      <c r="T94" s="249"/>
      <c r="U94" s="249"/>
      <c r="V94" s="249"/>
      <c r="W94" s="249"/>
      <c r="X94" s="250"/>
      <c r="Y94" s="317"/>
      <c r="Z94" s="249"/>
      <c r="AA94" s="249"/>
      <c r="AB94" s="249"/>
      <c r="AC94" s="249"/>
      <c r="AD94" s="250"/>
      <c r="AG94">
        <f t="shared" si="5"/>
        <v>0</v>
      </c>
      <c r="AH94">
        <f t="shared" si="6"/>
        <v>0</v>
      </c>
      <c r="AI94">
        <f t="shared" si="7"/>
        <v>0</v>
      </c>
      <c r="AJ94">
        <f t="shared" si="8"/>
        <v>0</v>
      </c>
      <c r="AK94">
        <f t="shared" si="9"/>
        <v>0</v>
      </c>
    </row>
    <row r="95" spans="1:37" s="4" customFormat="1" ht="15" customHeight="1">
      <c r="A95" s="107"/>
      <c r="C95" s="110" t="s">
        <v>302</v>
      </c>
      <c r="D95" s="318" t="str">
        <f>IF(CNGE_2023_M4_Secc1!D93="","",CNGE_2023_M4_Secc1!D93)</f>
        <v/>
      </c>
      <c r="E95" s="249"/>
      <c r="F95" s="249"/>
      <c r="G95" s="249"/>
      <c r="H95" s="249"/>
      <c r="I95" s="249"/>
      <c r="J95" s="249"/>
      <c r="K95" s="249"/>
      <c r="L95" s="250"/>
      <c r="M95" s="317"/>
      <c r="N95" s="249"/>
      <c r="O95" s="249"/>
      <c r="P95" s="249"/>
      <c r="Q95" s="249"/>
      <c r="R95" s="250"/>
      <c r="S95" s="317"/>
      <c r="T95" s="249"/>
      <c r="U95" s="249"/>
      <c r="V95" s="249"/>
      <c r="W95" s="249"/>
      <c r="X95" s="250"/>
      <c r="Y95" s="317"/>
      <c r="Z95" s="249"/>
      <c r="AA95" s="249"/>
      <c r="AB95" s="249"/>
      <c r="AC95" s="249"/>
      <c r="AD95" s="250"/>
      <c r="AG95">
        <f t="shared" si="5"/>
        <v>0</v>
      </c>
      <c r="AH95">
        <f t="shared" si="6"/>
        <v>0</v>
      </c>
      <c r="AI95">
        <f t="shared" si="7"/>
        <v>0</v>
      </c>
      <c r="AJ95">
        <f t="shared" si="8"/>
        <v>0</v>
      </c>
      <c r="AK95">
        <f t="shared" si="9"/>
        <v>0</v>
      </c>
    </row>
    <row r="96" spans="1:37" s="4" customFormat="1" ht="15" customHeight="1">
      <c r="A96" s="107"/>
      <c r="C96" s="110" t="s">
        <v>303</v>
      </c>
      <c r="D96" s="318" t="str">
        <f>IF(CNGE_2023_M4_Secc1!D94="","",CNGE_2023_M4_Secc1!D94)</f>
        <v/>
      </c>
      <c r="E96" s="249"/>
      <c r="F96" s="249"/>
      <c r="G96" s="249"/>
      <c r="H96" s="249"/>
      <c r="I96" s="249"/>
      <c r="J96" s="249"/>
      <c r="K96" s="249"/>
      <c r="L96" s="250"/>
      <c r="M96" s="317"/>
      <c r="N96" s="249"/>
      <c r="O96" s="249"/>
      <c r="P96" s="249"/>
      <c r="Q96" s="249"/>
      <c r="R96" s="250"/>
      <c r="S96" s="317"/>
      <c r="T96" s="249"/>
      <c r="U96" s="249"/>
      <c r="V96" s="249"/>
      <c r="W96" s="249"/>
      <c r="X96" s="250"/>
      <c r="Y96" s="317"/>
      <c r="Z96" s="249"/>
      <c r="AA96" s="249"/>
      <c r="AB96" s="249"/>
      <c r="AC96" s="249"/>
      <c r="AD96" s="250"/>
      <c r="AG96">
        <f t="shared" si="5"/>
        <v>0</v>
      </c>
      <c r="AH96">
        <f t="shared" si="6"/>
        <v>0</v>
      </c>
      <c r="AI96">
        <f t="shared" si="7"/>
        <v>0</v>
      </c>
      <c r="AJ96">
        <f t="shared" si="8"/>
        <v>0</v>
      </c>
      <c r="AK96">
        <f t="shared" si="9"/>
        <v>0</v>
      </c>
    </row>
    <row r="97" spans="1:37" s="4" customFormat="1" ht="15" customHeight="1">
      <c r="A97" s="107"/>
      <c r="C97" s="110" t="s">
        <v>304</v>
      </c>
      <c r="D97" s="318" t="str">
        <f>IF(CNGE_2023_M4_Secc1!D95="","",CNGE_2023_M4_Secc1!D95)</f>
        <v/>
      </c>
      <c r="E97" s="249"/>
      <c r="F97" s="249"/>
      <c r="G97" s="249"/>
      <c r="H97" s="249"/>
      <c r="I97" s="249"/>
      <c r="J97" s="249"/>
      <c r="K97" s="249"/>
      <c r="L97" s="250"/>
      <c r="M97" s="317"/>
      <c r="N97" s="249"/>
      <c r="O97" s="249"/>
      <c r="P97" s="249"/>
      <c r="Q97" s="249"/>
      <c r="R97" s="250"/>
      <c r="S97" s="317"/>
      <c r="T97" s="249"/>
      <c r="U97" s="249"/>
      <c r="V97" s="249"/>
      <c r="W97" s="249"/>
      <c r="X97" s="250"/>
      <c r="Y97" s="317"/>
      <c r="Z97" s="249"/>
      <c r="AA97" s="249"/>
      <c r="AB97" s="249"/>
      <c r="AC97" s="249"/>
      <c r="AD97" s="250"/>
      <c r="AG97">
        <f t="shared" si="5"/>
        <v>0</v>
      </c>
      <c r="AH97">
        <f t="shared" si="6"/>
        <v>0</v>
      </c>
      <c r="AI97">
        <f t="shared" si="7"/>
        <v>0</v>
      </c>
      <c r="AJ97">
        <f t="shared" si="8"/>
        <v>0</v>
      </c>
      <c r="AK97">
        <f t="shared" si="9"/>
        <v>0</v>
      </c>
    </row>
    <row r="98" spans="1:37" s="4" customFormat="1" ht="15" customHeight="1">
      <c r="A98" s="107"/>
      <c r="C98" s="110" t="s">
        <v>305</v>
      </c>
      <c r="D98" s="318" t="str">
        <f>IF(CNGE_2023_M4_Secc1!D96="","",CNGE_2023_M4_Secc1!D96)</f>
        <v/>
      </c>
      <c r="E98" s="249"/>
      <c r="F98" s="249"/>
      <c r="G98" s="249"/>
      <c r="H98" s="249"/>
      <c r="I98" s="249"/>
      <c r="J98" s="249"/>
      <c r="K98" s="249"/>
      <c r="L98" s="250"/>
      <c r="M98" s="317"/>
      <c r="N98" s="249"/>
      <c r="O98" s="249"/>
      <c r="P98" s="249"/>
      <c r="Q98" s="249"/>
      <c r="R98" s="250"/>
      <c r="S98" s="317"/>
      <c r="T98" s="249"/>
      <c r="U98" s="249"/>
      <c r="V98" s="249"/>
      <c r="W98" s="249"/>
      <c r="X98" s="250"/>
      <c r="Y98" s="317"/>
      <c r="Z98" s="249"/>
      <c r="AA98" s="249"/>
      <c r="AB98" s="249"/>
      <c r="AC98" s="249"/>
      <c r="AD98" s="250"/>
      <c r="AG98">
        <f t="shared" si="5"/>
        <v>0</v>
      </c>
      <c r="AH98">
        <f t="shared" si="6"/>
        <v>0</v>
      </c>
      <c r="AI98">
        <f t="shared" si="7"/>
        <v>0</v>
      </c>
      <c r="AJ98">
        <f t="shared" si="8"/>
        <v>0</v>
      </c>
      <c r="AK98">
        <f t="shared" si="9"/>
        <v>0</v>
      </c>
    </row>
    <row r="99" spans="1:37" s="4" customFormat="1" ht="15" customHeight="1">
      <c r="A99" s="107"/>
      <c r="C99" s="110" t="s">
        <v>306</v>
      </c>
      <c r="D99" s="318" t="str">
        <f>IF(CNGE_2023_M4_Secc1!D97="","",CNGE_2023_M4_Secc1!D97)</f>
        <v/>
      </c>
      <c r="E99" s="249"/>
      <c r="F99" s="249"/>
      <c r="G99" s="249"/>
      <c r="H99" s="249"/>
      <c r="I99" s="249"/>
      <c r="J99" s="249"/>
      <c r="K99" s="249"/>
      <c r="L99" s="250"/>
      <c r="M99" s="317"/>
      <c r="N99" s="249"/>
      <c r="O99" s="249"/>
      <c r="P99" s="249"/>
      <c r="Q99" s="249"/>
      <c r="R99" s="250"/>
      <c r="S99" s="317"/>
      <c r="T99" s="249"/>
      <c r="U99" s="249"/>
      <c r="V99" s="249"/>
      <c r="W99" s="249"/>
      <c r="X99" s="250"/>
      <c r="Y99" s="317"/>
      <c r="Z99" s="249"/>
      <c r="AA99" s="249"/>
      <c r="AB99" s="249"/>
      <c r="AC99" s="249"/>
      <c r="AD99" s="250"/>
      <c r="AG99">
        <f t="shared" si="5"/>
        <v>0</v>
      </c>
      <c r="AH99">
        <f t="shared" si="6"/>
        <v>0</v>
      </c>
      <c r="AI99">
        <f t="shared" si="7"/>
        <v>0</v>
      </c>
      <c r="AJ99">
        <f t="shared" si="8"/>
        <v>0</v>
      </c>
      <c r="AK99">
        <f t="shared" si="9"/>
        <v>0</v>
      </c>
    </row>
    <row r="100" spans="1:37" s="4" customFormat="1" ht="15" customHeight="1">
      <c r="A100" s="107"/>
      <c r="C100" s="110" t="s">
        <v>307</v>
      </c>
      <c r="D100" s="318" t="str">
        <f>IF(CNGE_2023_M4_Secc1!D98="","",CNGE_2023_M4_Secc1!D98)</f>
        <v/>
      </c>
      <c r="E100" s="249"/>
      <c r="F100" s="249"/>
      <c r="G100" s="249"/>
      <c r="H100" s="249"/>
      <c r="I100" s="249"/>
      <c r="J100" s="249"/>
      <c r="K100" s="249"/>
      <c r="L100" s="250"/>
      <c r="M100" s="317"/>
      <c r="N100" s="249"/>
      <c r="O100" s="249"/>
      <c r="P100" s="249"/>
      <c r="Q100" s="249"/>
      <c r="R100" s="250"/>
      <c r="S100" s="317"/>
      <c r="T100" s="249"/>
      <c r="U100" s="249"/>
      <c r="V100" s="249"/>
      <c r="W100" s="249"/>
      <c r="X100" s="250"/>
      <c r="Y100" s="317"/>
      <c r="Z100" s="249"/>
      <c r="AA100" s="249"/>
      <c r="AB100" s="249"/>
      <c r="AC100" s="249"/>
      <c r="AD100" s="250"/>
      <c r="AG100">
        <f t="shared" si="5"/>
        <v>0</v>
      </c>
      <c r="AH100">
        <f t="shared" si="6"/>
        <v>0</v>
      </c>
      <c r="AI100">
        <f t="shared" si="7"/>
        <v>0</v>
      </c>
      <c r="AJ100">
        <f t="shared" si="8"/>
        <v>0</v>
      </c>
      <c r="AK100">
        <f t="shared" si="9"/>
        <v>0</v>
      </c>
    </row>
    <row r="101" spans="1:37" s="4" customFormat="1" ht="15" customHeight="1">
      <c r="A101" s="107"/>
      <c r="C101" s="110" t="s">
        <v>308</v>
      </c>
      <c r="D101" s="318" t="str">
        <f>IF(CNGE_2023_M4_Secc1!D99="","",CNGE_2023_M4_Secc1!D99)</f>
        <v/>
      </c>
      <c r="E101" s="249"/>
      <c r="F101" s="249"/>
      <c r="G101" s="249"/>
      <c r="H101" s="249"/>
      <c r="I101" s="249"/>
      <c r="J101" s="249"/>
      <c r="K101" s="249"/>
      <c r="L101" s="250"/>
      <c r="M101" s="317"/>
      <c r="N101" s="249"/>
      <c r="O101" s="249"/>
      <c r="P101" s="249"/>
      <c r="Q101" s="249"/>
      <c r="R101" s="250"/>
      <c r="S101" s="317"/>
      <c r="T101" s="249"/>
      <c r="U101" s="249"/>
      <c r="V101" s="249"/>
      <c r="W101" s="249"/>
      <c r="X101" s="250"/>
      <c r="Y101" s="317"/>
      <c r="Z101" s="249"/>
      <c r="AA101" s="249"/>
      <c r="AB101" s="249"/>
      <c r="AC101" s="249"/>
      <c r="AD101" s="250"/>
      <c r="AG101">
        <f t="shared" si="5"/>
        <v>0</v>
      </c>
      <c r="AH101">
        <f t="shared" si="6"/>
        <v>0</v>
      </c>
      <c r="AI101">
        <f t="shared" si="7"/>
        <v>0</v>
      </c>
      <c r="AJ101">
        <f t="shared" si="8"/>
        <v>0</v>
      </c>
      <c r="AK101">
        <f t="shared" si="9"/>
        <v>0</v>
      </c>
    </row>
    <row r="102" spans="1:37" s="4" customFormat="1" ht="15" customHeight="1">
      <c r="A102" s="107"/>
      <c r="C102" s="9"/>
      <c r="D102" s="9"/>
      <c r="E102" s="9"/>
      <c r="L102" s="122" t="s">
        <v>456</v>
      </c>
      <c r="M102" s="325">
        <f>IF(AND(SUM(M41:M101)=0,COUNTIF(M41:M101,"NS")&gt;0),"NS",IF(AND(SUM(M41:M101)=0,COUNTIF(M41:M101,0)&gt;0),0,IF(AND(SUM(M41:M101)=0,COUNTIF(M41:M101,"NA")&gt;0),"NA",SUM(M41:M101))))</f>
        <v>0</v>
      </c>
      <c r="N102" s="249"/>
      <c r="O102" s="249"/>
      <c r="P102" s="249"/>
      <c r="Q102" s="249"/>
      <c r="R102" s="250"/>
      <c r="S102" s="325">
        <f>IF(AND(SUM(S41:S101)=0,COUNTIF(S41:S101,"NS")&gt;0),"NS",IF(AND(SUM(S41:S101)=0,COUNTIF(S41:S101,0)&gt;0),0,IF(AND(SUM(S41:S101)=0,COUNTIF(S41:S101,"NA")&gt;0),"NA",SUM(S41:S101))))</f>
        <v>0</v>
      </c>
      <c r="T102" s="249"/>
      <c r="U102" s="249"/>
      <c r="V102" s="249"/>
      <c r="W102" s="249"/>
      <c r="X102" s="250"/>
      <c r="Y102" s="325">
        <f>IF(AND(SUM(Y41:Y101)=0,COUNTIF(Y41:Y101,"NS")&gt;0),"NS",IF(AND(SUM(Y41:Y101)=0,COUNTIF(Y41:Y101,0)&gt;0),0,IF(AND(SUM(Y41:Y101)=0,COUNTIF(Y41:Y101,"NA")&gt;0),"NA",SUM(Y41:Y101))))</f>
        <v>0</v>
      </c>
      <c r="Z102" s="249"/>
      <c r="AA102" s="249"/>
      <c r="AB102" s="249"/>
      <c r="AC102" s="249"/>
      <c r="AD102" s="250"/>
      <c r="AG102">
        <f>SUM(AG41:AG101)</f>
        <v>0</v>
      </c>
      <c r="AH102" s="198">
        <f>SUM(AH41:AH101)</f>
        <v>0</v>
      </c>
      <c r="AI102">
        <f>SUM(AI41:AI101)</f>
        <v>0</v>
      </c>
      <c r="AK102">
        <f>SUM(AK41:AK101)</f>
        <v>0</v>
      </c>
    </row>
    <row r="103" spans="1:37" ht="15" customHeight="1"/>
    <row r="104" spans="1:37" s="4" customFormat="1" ht="24" customHeight="1">
      <c r="A104" s="107"/>
      <c r="C104" s="333" t="s">
        <v>310</v>
      </c>
      <c r="D104" s="231"/>
      <c r="E104" s="231"/>
      <c r="F104" s="231"/>
      <c r="G104" s="231"/>
      <c r="H104" s="231"/>
      <c r="I104" s="231"/>
      <c r="J104" s="231"/>
      <c r="K104" s="231"/>
      <c r="L104" s="231"/>
      <c r="M104" s="231"/>
      <c r="N104" s="231"/>
      <c r="O104" s="231"/>
      <c r="P104" s="231"/>
      <c r="Q104" s="231"/>
      <c r="R104" s="231"/>
      <c r="S104" s="231"/>
      <c r="T104" s="231"/>
      <c r="U104" s="231"/>
      <c r="V104" s="231"/>
      <c r="W104" s="231"/>
      <c r="X104" s="231"/>
      <c r="Y104" s="231"/>
      <c r="Z104" s="231"/>
      <c r="AA104" s="231"/>
      <c r="AB104" s="231"/>
      <c r="AC104" s="231"/>
      <c r="AD104" s="231"/>
    </row>
    <row r="105" spans="1:37" s="4" customFormat="1" ht="60" customHeight="1">
      <c r="A105" s="107"/>
      <c r="C105" s="323"/>
      <c r="D105" s="249"/>
      <c r="E105" s="249"/>
      <c r="F105" s="249"/>
      <c r="G105" s="249"/>
      <c r="H105" s="249"/>
      <c r="I105" s="249"/>
      <c r="J105" s="249"/>
      <c r="K105" s="249"/>
      <c r="L105" s="249"/>
      <c r="M105" s="249"/>
      <c r="N105" s="249"/>
      <c r="O105" s="249"/>
      <c r="P105" s="249"/>
      <c r="Q105" s="249"/>
      <c r="R105" s="249"/>
      <c r="S105" s="249"/>
      <c r="T105" s="249"/>
      <c r="U105" s="249"/>
      <c r="V105" s="249"/>
      <c r="W105" s="249"/>
      <c r="X105" s="249"/>
      <c r="Y105" s="249"/>
      <c r="Z105" s="249"/>
      <c r="AA105" s="249"/>
      <c r="AB105" s="249"/>
      <c r="AC105" s="249"/>
      <c r="AD105" s="250"/>
    </row>
    <row r="106" spans="1:37" ht="15" customHeight="1">
      <c r="B106" s="199" t="str">
        <f>IF(AG102&gt;0,"Favor de ingresar toda la información requerida en la pregunta y/o verifique que no tenga información en celdas sombreadas.","")</f>
        <v/>
      </c>
      <c r="C106" s="199"/>
    </row>
    <row r="107" spans="1:37" ht="15" customHeight="1">
      <c r="B107" s="199" t="str">
        <f>IF(AND(AH102&lt;&gt;0,C105=""),"Alerta: Debido a que cuenta con registros NS, debe proporcionar una justificación en el area de comentarios al final de la pregunta.","")</f>
        <v/>
      </c>
      <c r="C107" s="199"/>
    </row>
    <row r="108" spans="1:37" ht="15" customHeight="1">
      <c r="B108" s="199" t="str">
        <f>IF(AK102&gt;=1,"Favor de revisar la sumatoria y consistencia de totales y/o subtotales por filas (numéricos y NS).","")</f>
        <v/>
      </c>
      <c r="C108" s="199"/>
    </row>
    <row r="109" spans="1:37" ht="15" customHeight="1">
      <c r="B109" s="199"/>
      <c r="C109" s="199"/>
    </row>
    <row r="110" spans="1:37" ht="15" customHeight="1">
      <c r="B110" s="199"/>
      <c r="C110" s="199"/>
    </row>
    <row r="111" spans="1:37" ht="15" customHeight="1">
      <c r="B111" s="199"/>
      <c r="C111" s="199"/>
    </row>
    <row r="112" spans="1:37" s="4" customFormat="1" ht="24" customHeight="1">
      <c r="A112" s="105" t="s">
        <v>851</v>
      </c>
      <c r="B112" s="338" t="s">
        <v>852</v>
      </c>
      <c r="C112" s="231"/>
      <c r="D112" s="231"/>
      <c r="E112" s="231"/>
      <c r="F112" s="231"/>
      <c r="G112" s="231"/>
      <c r="H112" s="231"/>
      <c r="I112" s="231"/>
      <c r="J112" s="231"/>
      <c r="K112" s="231"/>
      <c r="L112" s="231"/>
      <c r="M112" s="231"/>
      <c r="N112" s="231"/>
      <c r="O112" s="231"/>
      <c r="P112" s="231"/>
      <c r="Q112" s="231"/>
      <c r="R112" s="231"/>
      <c r="S112" s="231"/>
      <c r="T112" s="231"/>
      <c r="U112" s="231"/>
      <c r="V112" s="231"/>
      <c r="W112" s="231"/>
      <c r="X112" s="231"/>
      <c r="Y112" s="231"/>
      <c r="Z112" s="231"/>
      <c r="AA112" s="231"/>
      <c r="AB112" s="231"/>
      <c r="AC112" s="231"/>
      <c r="AD112" s="231"/>
    </row>
    <row r="113" spans="1:35" s="4" customFormat="1" ht="24" customHeight="1">
      <c r="A113" s="107"/>
      <c r="C113" s="319" t="s">
        <v>853</v>
      </c>
      <c r="D113" s="231"/>
      <c r="E113" s="231"/>
      <c r="F113" s="231"/>
      <c r="G113" s="231"/>
      <c r="H113" s="231"/>
      <c r="I113" s="231"/>
      <c r="J113" s="231"/>
      <c r="K113" s="231"/>
      <c r="L113" s="231"/>
      <c r="M113" s="231"/>
      <c r="N113" s="231"/>
      <c r="O113" s="231"/>
      <c r="P113" s="231"/>
      <c r="Q113" s="231"/>
      <c r="R113" s="231"/>
      <c r="S113" s="231"/>
      <c r="T113" s="231"/>
      <c r="U113" s="231"/>
      <c r="V113" s="231"/>
      <c r="W113" s="231"/>
      <c r="X113" s="231"/>
      <c r="Y113" s="231"/>
      <c r="Z113" s="231"/>
      <c r="AA113" s="231"/>
      <c r="AB113" s="231"/>
      <c r="AC113" s="231"/>
      <c r="AD113" s="231"/>
    </row>
    <row r="114" spans="1:35" s="168" customFormat="1" ht="36" customHeight="1">
      <c r="A114" s="48"/>
      <c r="B114" s="137"/>
      <c r="C114" s="333" t="s">
        <v>854</v>
      </c>
      <c r="D114" s="231"/>
      <c r="E114" s="231"/>
      <c r="F114" s="231"/>
      <c r="G114" s="231"/>
      <c r="H114" s="231"/>
      <c r="I114" s="231"/>
      <c r="J114" s="231"/>
      <c r="K114" s="231"/>
      <c r="L114" s="231"/>
      <c r="M114" s="231"/>
      <c r="N114" s="231"/>
      <c r="O114" s="231"/>
      <c r="P114" s="231"/>
      <c r="Q114" s="231"/>
      <c r="R114" s="231"/>
      <c r="S114" s="231"/>
      <c r="T114" s="231"/>
      <c r="U114" s="231"/>
      <c r="V114" s="231"/>
      <c r="W114" s="231"/>
      <c r="X114" s="231"/>
      <c r="Y114" s="231"/>
      <c r="Z114" s="231"/>
      <c r="AA114" s="231"/>
      <c r="AB114" s="231"/>
      <c r="AC114" s="231"/>
      <c r="AD114" s="231"/>
      <c r="AE114" s="73"/>
    </row>
    <row r="115" spans="1:35" s="4" customFormat="1" ht="24" customHeight="1">
      <c r="A115" s="107"/>
      <c r="C115" s="333" t="s">
        <v>855</v>
      </c>
      <c r="D115" s="231"/>
      <c r="E115" s="231"/>
      <c r="F115" s="231"/>
      <c r="G115" s="231"/>
      <c r="H115" s="231"/>
      <c r="I115" s="231"/>
      <c r="J115" s="231"/>
      <c r="K115" s="231"/>
      <c r="L115" s="231"/>
      <c r="M115" s="231"/>
      <c r="N115" s="231"/>
      <c r="O115" s="231"/>
      <c r="P115" s="231"/>
      <c r="Q115" s="231"/>
      <c r="R115" s="231"/>
      <c r="S115" s="231"/>
      <c r="T115" s="231"/>
      <c r="U115" s="231"/>
      <c r="V115" s="231"/>
      <c r="W115" s="231"/>
      <c r="X115" s="231"/>
      <c r="Y115" s="231"/>
      <c r="Z115" s="231"/>
      <c r="AA115" s="231"/>
      <c r="AB115" s="231"/>
      <c r="AC115" s="231"/>
      <c r="AD115" s="231"/>
    </row>
    <row r="116" spans="1:35" ht="15" customHeight="1"/>
    <row r="117" spans="1:35" s="4" customFormat="1" ht="24" customHeight="1">
      <c r="A117" s="107"/>
      <c r="C117" s="316" t="s">
        <v>856</v>
      </c>
      <c r="D117" s="249"/>
      <c r="E117" s="249"/>
      <c r="F117" s="249"/>
      <c r="G117" s="249"/>
      <c r="H117" s="249"/>
      <c r="I117" s="249"/>
      <c r="J117" s="249"/>
      <c r="K117" s="249"/>
      <c r="L117" s="249"/>
      <c r="M117" s="249"/>
      <c r="N117" s="249"/>
      <c r="O117" s="249"/>
      <c r="P117" s="249"/>
      <c r="Q117" s="249"/>
      <c r="R117" s="249"/>
      <c r="S117" s="249"/>
      <c r="T117" s="249"/>
      <c r="U117" s="249"/>
      <c r="V117" s="249"/>
      <c r="W117" s="249"/>
      <c r="X117" s="250"/>
      <c r="Y117" s="248" t="s">
        <v>857</v>
      </c>
      <c r="Z117" s="249"/>
      <c r="AA117" s="249"/>
      <c r="AB117" s="249"/>
      <c r="AC117" s="249"/>
      <c r="AD117" s="250"/>
      <c r="AG117" t="s">
        <v>282</v>
      </c>
      <c r="AH117" t="s">
        <v>283</v>
      </c>
      <c r="AI117" t="s">
        <v>858</v>
      </c>
    </row>
    <row r="118" spans="1:35" s="4" customFormat="1" ht="15" customHeight="1">
      <c r="A118" s="107"/>
      <c r="C118" s="381" t="s">
        <v>591</v>
      </c>
      <c r="D118" s="263"/>
      <c r="E118" s="121" t="s">
        <v>592</v>
      </c>
      <c r="F118" s="321" t="s">
        <v>593</v>
      </c>
      <c r="G118" s="249"/>
      <c r="H118" s="249"/>
      <c r="I118" s="249"/>
      <c r="J118" s="249"/>
      <c r="K118" s="249"/>
      <c r="L118" s="249"/>
      <c r="M118" s="249"/>
      <c r="N118" s="249"/>
      <c r="O118" s="249"/>
      <c r="P118" s="249"/>
      <c r="Q118" s="249"/>
      <c r="R118" s="249"/>
      <c r="S118" s="249"/>
      <c r="T118" s="249"/>
      <c r="U118" s="249"/>
      <c r="V118" s="249"/>
      <c r="W118" s="249"/>
      <c r="X118" s="250"/>
      <c r="Y118" s="317"/>
      <c r="Z118" s="249"/>
      <c r="AA118" s="249"/>
      <c r="AB118" s="249"/>
      <c r="AC118" s="249"/>
      <c r="AD118" s="250"/>
      <c r="AG118">
        <f>IF(AND(SUM(S103)&gt;0,COUNTA(Y118)=0),1,0)</f>
        <v>0</v>
      </c>
      <c r="AH118">
        <f t="shared" ref="AH118:AH131" si="10">IF(COUNTIF(Y118:AD118,"NS"),1,0)</f>
        <v>0</v>
      </c>
      <c r="AI118">
        <f>IF(SUM(Y118)&lt;=SUM(S102),0,1)</f>
        <v>0</v>
      </c>
    </row>
    <row r="119" spans="1:35" s="4" customFormat="1" ht="15" customHeight="1">
      <c r="A119" s="107"/>
      <c r="C119" s="264"/>
      <c r="D119" s="265"/>
      <c r="E119" s="121" t="s">
        <v>594</v>
      </c>
      <c r="F119" s="321" t="s">
        <v>595</v>
      </c>
      <c r="G119" s="249"/>
      <c r="H119" s="249"/>
      <c r="I119" s="249"/>
      <c r="J119" s="249"/>
      <c r="K119" s="249"/>
      <c r="L119" s="249"/>
      <c r="M119" s="249"/>
      <c r="N119" s="249"/>
      <c r="O119" s="249"/>
      <c r="P119" s="249"/>
      <c r="Q119" s="249"/>
      <c r="R119" s="249"/>
      <c r="S119" s="249"/>
      <c r="T119" s="249"/>
      <c r="U119" s="249"/>
      <c r="V119" s="249"/>
      <c r="W119" s="249"/>
      <c r="X119" s="250"/>
      <c r="Y119" s="317"/>
      <c r="Z119" s="249"/>
      <c r="AA119" s="249"/>
      <c r="AB119" s="249"/>
      <c r="AC119" s="249"/>
      <c r="AD119" s="250"/>
      <c r="AG119">
        <f>IF(AND(SUM(S103)&gt;0,COUNTA(Y119)=0),1,0)</f>
        <v>0</v>
      </c>
      <c r="AH119">
        <f t="shared" si="10"/>
        <v>0</v>
      </c>
      <c r="AI119">
        <f>IF(SUM(Y119)&lt;=SUM(S102),0,1)</f>
        <v>0</v>
      </c>
    </row>
    <row r="120" spans="1:35" s="4" customFormat="1" ht="15" customHeight="1">
      <c r="A120" s="107"/>
      <c r="C120" s="264"/>
      <c r="D120" s="265"/>
      <c r="E120" s="121" t="s">
        <v>596</v>
      </c>
      <c r="F120" s="321" t="s">
        <v>597</v>
      </c>
      <c r="G120" s="249"/>
      <c r="H120" s="249"/>
      <c r="I120" s="249"/>
      <c r="J120" s="249"/>
      <c r="K120" s="249"/>
      <c r="L120" s="249"/>
      <c r="M120" s="249"/>
      <c r="N120" s="249"/>
      <c r="O120" s="249"/>
      <c r="P120" s="249"/>
      <c r="Q120" s="249"/>
      <c r="R120" s="249"/>
      <c r="S120" s="249"/>
      <c r="T120" s="249"/>
      <c r="U120" s="249"/>
      <c r="V120" s="249"/>
      <c r="W120" s="249"/>
      <c r="X120" s="250"/>
      <c r="Y120" s="317"/>
      <c r="Z120" s="249"/>
      <c r="AA120" s="249"/>
      <c r="AB120" s="249"/>
      <c r="AC120" s="249"/>
      <c r="AD120" s="250"/>
      <c r="AG120">
        <f>IF(AND(SUM(S103)&gt;0,COUNTA(Y120)=0),1,0)</f>
        <v>0</v>
      </c>
      <c r="AH120">
        <f t="shared" si="10"/>
        <v>0</v>
      </c>
      <c r="AI120">
        <f>IF(SUM(Y120)&lt;=SUM(S102),0,1)</f>
        <v>0</v>
      </c>
    </row>
    <row r="121" spans="1:35" s="4" customFormat="1" ht="15" customHeight="1">
      <c r="A121" s="107"/>
      <c r="C121" s="264"/>
      <c r="D121" s="265"/>
      <c r="E121" s="121" t="s">
        <v>598</v>
      </c>
      <c r="F121" s="321" t="s">
        <v>599</v>
      </c>
      <c r="G121" s="249"/>
      <c r="H121" s="249"/>
      <c r="I121" s="249"/>
      <c r="J121" s="249"/>
      <c r="K121" s="249"/>
      <c r="L121" s="249"/>
      <c r="M121" s="249"/>
      <c r="N121" s="249"/>
      <c r="O121" s="249"/>
      <c r="P121" s="249"/>
      <c r="Q121" s="249"/>
      <c r="R121" s="249"/>
      <c r="S121" s="249"/>
      <c r="T121" s="249"/>
      <c r="U121" s="249"/>
      <c r="V121" s="249"/>
      <c r="W121" s="249"/>
      <c r="X121" s="250"/>
      <c r="Y121" s="317"/>
      <c r="Z121" s="249"/>
      <c r="AA121" s="249"/>
      <c r="AB121" s="249"/>
      <c r="AC121" s="249"/>
      <c r="AD121" s="250"/>
      <c r="AG121">
        <f>IF(AND(SUM(S103)&gt;0,COUNTA(Y121)=0),1,0)</f>
        <v>0</v>
      </c>
      <c r="AH121">
        <f t="shared" si="10"/>
        <v>0</v>
      </c>
      <c r="AI121">
        <f>IF(SUM(Y121)&lt;=SUM(S102),0,1)</f>
        <v>0</v>
      </c>
    </row>
    <row r="122" spans="1:35" s="4" customFormat="1" ht="15" customHeight="1">
      <c r="A122" s="107"/>
      <c r="C122" s="264"/>
      <c r="D122" s="265"/>
      <c r="E122" s="121" t="s">
        <v>600</v>
      </c>
      <c r="F122" s="321" t="s">
        <v>601</v>
      </c>
      <c r="G122" s="249"/>
      <c r="H122" s="249"/>
      <c r="I122" s="249"/>
      <c r="J122" s="249"/>
      <c r="K122" s="249"/>
      <c r="L122" s="249"/>
      <c r="M122" s="249"/>
      <c r="N122" s="249"/>
      <c r="O122" s="249"/>
      <c r="P122" s="249"/>
      <c r="Q122" s="249"/>
      <c r="R122" s="249"/>
      <c r="S122" s="249"/>
      <c r="T122" s="249"/>
      <c r="U122" s="249"/>
      <c r="V122" s="249"/>
      <c r="W122" s="249"/>
      <c r="X122" s="250"/>
      <c r="Y122" s="317"/>
      <c r="Z122" s="249"/>
      <c r="AA122" s="249"/>
      <c r="AB122" s="249"/>
      <c r="AC122" s="249"/>
      <c r="AD122" s="250"/>
      <c r="AG122">
        <f>IF(AND(SUM(S103)&gt;0,COUNTA(Y122)=0),1,0)</f>
        <v>0</v>
      </c>
      <c r="AH122">
        <f t="shared" si="10"/>
        <v>0</v>
      </c>
      <c r="AI122">
        <f>IF(SUM(Y122)&lt;=SUM(S102),0,1)</f>
        <v>0</v>
      </c>
    </row>
    <row r="123" spans="1:35" s="4" customFormat="1" ht="24" customHeight="1">
      <c r="A123" s="107"/>
      <c r="C123" s="266"/>
      <c r="D123" s="267"/>
      <c r="E123" s="121" t="s">
        <v>602</v>
      </c>
      <c r="F123" s="321" t="s">
        <v>603</v>
      </c>
      <c r="G123" s="249"/>
      <c r="H123" s="249"/>
      <c r="I123" s="249"/>
      <c r="J123" s="249"/>
      <c r="K123" s="249"/>
      <c r="L123" s="249"/>
      <c r="M123" s="249"/>
      <c r="N123" s="249"/>
      <c r="O123" s="249"/>
      <c r="P123" s="249"/>
      <c r="Q123" s="249"/>
      <c r="R123" s="249"/>
      <c r="S123" s="249"/>
      <c r="T123" s="249"/>
      <c r="U123" s="249"/>
      <c r="V123" s="249"/>
      <c r="W123" s="249"/>
      <c r="X123" s="250"/>
      <c r="Y123" s="317"/>
      <c r="Z123" s="249"/>
      <c r="AA123" s="249"/>
      <c r="AB123" s="249"/>
      <c r="AC123" s="249"/>
      <c r="AD123" s="250"/>
      <c r="AG123">
        <f>IF(AND(SUM(S103)&gt;0,COUNTA(Y123)=0),1,0)</f>
        <v>0</v>
      </c>
      <c r="AH123">
        <f t="shared" si="10"/>
        <v>0</v>
      </c>
      <c r="AI123">
        <f>IF(SUM(Y123)&lt;=SUM(S102),0,1)</f>
        <v>0</v>
      </c>
    </row>
    <row r="124" spans="1:35" s="4" customFormat="1" ht="24" customHeight="1">
      <c r="A124" s="107"/>
      <c r="C124" s="367" t="s">
        <v>210</v>
      </c>
      <c r="D124" s="249"/>
      <c r="E124" s="250"/>
      <c r="F124" s="318" t="s">
        <v>604</v>
      </c>
      <c r="G124" s="249"/>
      <c r="H124" s="249"/>
      <c r="I124" s="249"/>
      <c r="J124" s="249"/>
      <c r="K124" s="249"/>
      <c r="L124" s="249"/>
      <c r="M124" s="249"/>
      <c r="N124" s="249"/>
      <c r="O124" s="249"/>
      <c r="P124" s="249"/>
      <c r="Q124" s="249"/>
      <c r="R124" s="249"/>
      <c r="S124" s="249"/>
      <c r="T124" s="249"/>
      <c r="U124" s="249"/>
      <c r="V124" s="249"/>
      <c r="W124" s="249"/>
      <c r="X124" s="250"/>
      <c r="Y124" s="317"/>
      <c r="Z124" s="249"/>
      <c r="AA124" s="249"/>
      <c r="AB124" s="249"/>
      <c r="AC124" s="249"/>
      <c r="AD124" s="250"/>
      <c r="AG124">
        <f>IF(AND(SUM(S103)&gt;0,COUNTA(Y124)=0),1,0)</f>
        <v>0</v>
      </c>
      <c r="AH124">
        <f t="shared" si="10"/>
        <v>0</v>
      </c>
      <c r="AI124">
        <f>IF(SUM(Y124)&lt;=SUM(S102),0,1)</f>
        <v>0</v>
      </c>
    </row>
    <row r="125" spans="1:35" s="4" customFormat="1" ht="15" customHeight="1">
      <c r="A125" s="107"/>
      <c r="C125" s="367" t="s">
        <v>212</v>
      </c>
      <c r="D125" s="249"/>
      <c r="E125" s="250"/>
      <c r="F125" s="318" t="s">
        <v>605</v>
      </c>
      <c r="G125" s="249"/>
      <c r="H125" s="249"/>
      <c r="I125" s="249"/>
      <c r="J125" s="249"/>
      <c r="K125" s="249"/>
      <c r="L125" s="249"/>
      <c r="M125" s="249"/>
      <c r="N125" s="249"/>
      <c r="O125" s="249"/>
      <c r="P125" s="249"/>
      <c r="Q125" s="249"/>
      <c r="R125" s="249"/>
      <c r="S125" s="249"/>
      <c r="T125" s="249"/>
      <c r="U125" s="249"/>
      <c r="V125" s="249"/>
      <c r="W125" s="249"/>
      <c r="X125" s="250"/>
      <c r="Y125" s="317"/>
      <c r="Z125" s="249"/>
      <c r="AA125" s="249"/>
      <c r="AB125" s="249"/>
      <c r="AC125" s="249"/>
      <c r="AD125" s="250"/>
      <c r="AG125">
        <f>IF(AND(SUM(S103)&gt;0,COUNTA(Y125)=0),1,0)</f>
        <v>0</v>
      </c>
      <c r="AH125">
        <f t="shared" si="10"/>
        <v>0</v>
      </c>
      <c r="AI125">
        <f>IF(SUM(Y125)&lt;=SUM(S102),0,1)</f>
        <v>0</v>
      </c>
    </row>
    <row r="126" spans="1:35" s="4" customFormat="1" ht="15" customHeight="1">
      <c r="A126" s="107"/>
      <c r="C126" s="367" t="s">
        <v>214</v>
      </c>
      <c r="D126" s="249"/>
      <c r="E126" s="250"/>
      <c r="F126" s="318" t="s">
        <v>859</v>
      </c>
      <c r="G126" s="249"/>
      <c r="H126" s="249"/>
      <c r="I126" s="249"/>
      <c r="J126" s="249"/>
      <c r="K126" s="249"/>
      <c r="L126" s="249"/>
      <c r="M126" s="249"/>
      <c r="N126" s="249"/>
      <c r="O126" s="249"/>
      <c r="P126" s="249"/>
      <c r="Q126" s="249"/>
      <c r="R126" s="249"/>
      <c r="S126" s="249"/>
      <c r="T126" s="249"/>
      <c r="U126" s="249"/>
      <c r="V126" s="249"/>
      <c r="W126" s="249"/>
      <c r="X126" s="250"/>
      <c r="Y126" s="317"/>
      <c r="Z126" s="249"/>
      <c r="AA126" s="249"/>
      <c r="AB126" s="249"/>
      <c r="AC126" s="249"/>
      <c r="AD126" s="250"/>
      <c r="AG126">
        <f>IF(AND(SUM(S103)&gt;0,COUNTA(Y126)=0),1,0)</f>
        <v>0</v>
      </c>
      <c r="AH126">
        <f t="shared" si="10"/>
        <v>0</v>
      </c>
      <c r="AI126">
        <f>IF(SUM(Y126)&lt;=SUM(S102),0,1)</f>
        <v>0</v>
      </c>
    </row>
    <row r="127" spans="1:35" s="4" customFormat="1" ht="15" customHeight="1">
      <c r="A127" s="107"/>
      <c r="C127" s="367" t="s">
        <v>215</v>
      </c>
      <c r="D127" s="249"/>
      <c r="E127" s="250"/>
      <c r="F127" s="318" t="s">
        <v>860</v>
      </c>
      <c r="G127" s="249"/>
      <c r="H127" s="249"/>
      <c r="I127" s="249"/>
      <c r="J127" s="249"/>
      <c r="K127" s="249"/>
      <c r="L127" s="249"/>
      <c r="M127" s="249"/>
      <c r="N127" s="249"/>
      <c r="O127" s="249"/>
      <c r="P127" s="249"/>
      <c r="Q127" s="249"/>
      <c r="R127" s="249"/>
      <c r="S127" s="249"/>
      <c r="T127" s="249"/>
      <c r="U127" s="249"/>
      <c r="V127" s="249"/>
      <c r="W127" s="249"/>
      <c r="X127" s="250"/>
      <c r="Y127" s="317"/>
      <c r="Z127" s="249"/>
      <c r="AA127" s="249"/>
      <c r="AB127" s="249"/>
      <c r="AC127" s="249"/>
      <c r="AD127" s="250"/>
      <c r="AG127">
        <f>IF(AND(SUM(S103)&gt;0,COUNTA(Y127)=0),1,0)</f>
        <v>0</v>
      </c>
      <c r="AH127">
        <f t="shared" si="10"/>
        <v>0</v>
      </c>
      <c r="AI127">
        <f>IF(SUM(Y127)&lt;=SUM(S102),0,1)</f>
        <v>0</v>
      </c>
    </row>
    <row r="128" spans="1:35" s="4" customFormat="1" ht="15" customHeight="1">
      <c r="A128" s="107"/>
      <c r="C128" s="367" t="s">
        <v>217</v>
      </c>
      <c r="D128" s="249"/>
      <c r="E128" s="250"/>
      <c r="F128" s="318" t="s">
        <v>861</v>
      </c>
      <c r="G128" s="249"/>
      <c r="H128" s="249"/>
      <c r="I128" s="249"/>
      <c r="J128" s="249"/>
      <c r="K128" s="249"/>
      <c r="L128" s="249"/>
      <c r="M128" s="249"/>
      <c r="N128" s="249"/>
      <c r="O128" s="249"/>
      <c r="P128" s="249"/>
      <c r="Q128" s="249"/>
      <c r="R128" s="249"/>
      <c r="S128" s="249"/>
      <c r="T128" s="249"/>
      <c r="U128" s="249"/>
      <c r="V128" s="249"/>
      <c r="W128" s="249"/>
      <c r="X128" s="250"/>
      <c r="Y128" s="317"/>
      <c r="Z128" s="249"/>
      <c r="AA128" s="249"/>
      <c r="AB128" s="249"/>
      <c r="AC128" s="249"/>
      <c r="AD128" s="250"/>
      <c r="AG128">
        <f>IF(AND(SUM(S103)&gt;0,COUNTA(Y128)=0),1,0)</f>
        <v>0</v>
      </c>
      <c r="AH128">
        <f t="shared" si="10"/>
        <v>0</v>
      </c>
      <c r="AI128">
        <f>IF(SUM(Y128)&lt;=SUM(S102),0,1)</f>
        <v>0</v>
      </c>
    </row>
    <row r="129" spans="1:35" s="4" customFormat="1" ht="15" customHeight="1">
      <c r="A129" s="107"/>
      <c r="C129" s="367" t="s">
        <v>219</v>
      </c>
      <c r="D129" s="249"/>
      <c r="E129" s="250"/>
      <c r="F129" s="318" t="s">
        <v>862</v>
      </c>
      <c r="G129" s="249"/>
      <c r="H129" s="249"/>
      <c r="I129" s="249"/>
      <c r="J129" s="249"/>
      <c r="K129" s="249"/>
      <c r="L129" s="249"/>
      <c r="M129" s="249"/>
      <c r="N129" s="249"/>
      <c r="O129" s="249"/>
      <c r="P129" s="249"/>
      <c r="Q129" s="249"/>
      <c r="R129" s="249"/>
      <c r="S129" s="249"/>
      <c r="T129" s="249"/>
      <c r="U129" s="249"/>
      <c r="V129" s="249"/>
      <c r="W129" s="249"/>
      <c r="X129" s="250"/>
      <c r="Y129" s="317"/>
      <c r="Z129" s="249"/>
      <c r="AA129" s="249"/>
      <c r="AB129" s="249"/>
      <c r="AC129" s="249"/>
      <c r="AD129" s="250"/>
      <c r="AG129">
        <f>IF(AND(SUM(S103)&gt;0,COUNTA(Y129)=0),1,0)</f>
        <v>0</v>
      </c>
      <c r="AH129">
        <f t="shared" si="10"/>
        <v>0</v>
      </c>
      <c r="AI129">
        <f>IF(SUM(Y129)&lt;=SUM(S102),0,1)</f>
        <v>0</v>
      </c>
    </row>
    <row r="130" spans="1:35" s="4" customFormat="1" ht="15" customHeight="1">
      <c r="A130" s="107"/>
      <c r="C130" s="342" t="s">
        <v>221</v>
      </c>
      <c r="D130" s="249"/>
      <c r="E130" s="250"/>
      <c r="F130" s="318" t="s">
        <v>863</v>
      </c>
      <c r="G130" s="249"/>
      <c r="H130" s="249"/>
      <c r="I130" s="249"/>
      <c r="J130" s="249"/>
      <c r="K130" s="249"/>
      <c r="L130" s="249"/>
      <c r="M130" s="249"/>
      <c r="N130" s="249"/>
      <c r="O130" s="249"/>
      <c r="P130" s="249"/>
      <c r="Q130" s="249"/>
      <c r="R130" s="249"/>
      <c r="S130" s="249"/>
      <c r="T130" s="249"/>
      <c r="U130" s="249"/>
      <c r="V130" s="249"/>
      <c r="W130" s="249"/>
      <c r="X130" s="250"/>
      <c r="Y130" s="317"/>
      <c r="Z130" s="249"/>
      <c r="AA130" s="249"/>
      <c r="AB130" s="249"/>
      <c r="AC130" s="249"/>
      <c r="AD130" s="250"/>
      <c r="AG130">
        <f>IF(AND(SUM(S103)&gt;0,COUNTA(Y130)=0),1,0)</f>
        <v>0</v>
      </c>
      <c r="AH130">
        <f t="shared" si="10"/>
        <v>0</v>
      </c>
      <c r="AI130">
        <f>IF(SUM(Y130)&lt;=SUM(S102),0,1)</f>
        <v>0</v>
      </c>
    </row>
    <row r="131" spans="1:35" s="4" customFormat="1" ht="15" customHeight="1">
      <c r="A131" s="107"/>
      <c r="C131" s="342" t="s">
        <v>223</v>
      </c>
      <c r="D131" s="249"/>
      <c r="E131" s="250"/>
      <c r="F131" s="318" t="s">
        <v>357</v>
      </c>
      <c r="G131" s="249"/>
      <c r="H131" s="249"/>
      <c r="I131" s="249"/>
      <c r="J131" s="249"/>
      <c r="K131" s="249"/>
      <c r="L131" s="249"/>
      <c r="M131" s="249"/>
      <c r="N131" s="249"/>
      <c r="O131" s="249"/>
      <c r="P131" s="249"/>
      <c r="Q131" s="249"/>
      <c r="R131" s="249"/>
      <c r="S131" s="249"/>
      <c r="T131" s="249"/>
      <c r="U131" s="249"/>
      <c r="V131" s="249"/>
      <c r="W131" s="249"/>
      <c r="X131" s="250"/>
      <c r="Y131" s="317"/>
      <c r="Z131" s="249"/>
      <c r="AA131" s="249"/>
      <c r="AB131" s="249"/>
      <c r="AC131" s="249"/>
      <c r="AD131" s="250"/>
      <c r="AG131">
        <f>IF(AND(SUM(S103)&gt;0,COUNTA(Y131)=0),1,0)</f>
        <v>0</v>
      </c>
      <c r="AH131">
        <f t="shared" si="10"/>
        <v>0</v>
      </c>
      <c r="AI131">
        <f>IF(SUM(Y131)&lt;=SUM(S102),0,1)</f>
        <v>0</v>
      </c>
    </row>
    <row r="132" spans="1:35" s="4" customFormat="1" ht="15" customHeight="1">
      <c r="A132" s="107"/>
      <c r="C132" s="9"/>
      <c r="D132" s="9"/>
      <c r="E132" s="9"/>
      <c r="F132" s="9"/>
      <c r="G132" s="9"/>
      <c r="H132" s="9"/>
      <c r="I132" s="9"/>
      <c r="J132" s="9"/>
      <c r="K132" s="9"/>
      <c r="L132" s="9"/>
      <c r="M132" s="9"/>
      <c r="N132" s="9"/>
      <c r="O132" s="9"/>
      <c r="P132" s="9"/>
      <c r="Q132" s="9"/>
      <c r="R132" s="9"/>
      <c r="S132" s="9"/>
      <c r="T132" s="9"/>
      <c r="U132" s="9"/>
      <c r="V132" s="9"/>
      <c r="W132" s="9"/>
      <c r="X132" s="122" t="s">
        <v>456</v>
      </c>
      <c r="Y132" s="325">
        <f>IF(AND(SUM(Y117:Y131)=0,COUNTIF(Y117:Y131,"NS")&gt;0),"NS",IF(AND(SUM(Y117:Y131)=0,COUNTIF(Y117:Y131,0)&gt;0),0,IF(AND(SUM(Y117:Y131)=0,COUNTIF(Y117:Y131,"NA")&gt;0),"NA",SUM(Y117:Y131))))</f>
        <v>0</v>
      </c>
      <c r="Z132" s="249"/>
      <c r="AA132" s="249"/>
      <c r="AB132" s="249"/>
      <c r="AC132" s="249"/>
      <c r="AD132" s="250"/>
      <c r="AG132">
        <f>SUM(AG118:AG131)</f>
        <v>0</v>
      </c>
      <c r="AH132" s="198">
        <f>SUM(AH118:AH131)</f>
        <v>0</v>
      </c>
      <c r="AI132">
        <f>SUM(AI118:AI131)</f>
        <v>0</v>
      </c>
    </row>
    <row r="133" spans="1:35" ht="15" customHeight="1"/>
    <row r="134" spans="1:35" s="4" customFormat="1" ht="45" customHeight="1">
      <c r="A134" s="107"/>
      <c r="C134" s="366" t="s">
        <v>864</v>
      </c>
      <c r="D134" s="231"/>
      <c r="E134" s="231"/>
      <c r="F134" s="317"/>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50"/>
    </row>
    <row r="135" spans="1:35" ht="15" customHeight="1">
      <c r="B135" s="199" t="str">
        <f>IF(AND(SUM(Y130)&gt;0,F134=""),"Alerta: Debido a que cuenta con un valor mayor a cero en el numeral 7, debe anotar el nombre de dicho(s) cargo(s) y/o función(es).","")</f>
        <v/>
      </c>
    </row>
    <row r="136" spans="1:35" s="4" customFormat="1" ht="24" customHeight="1">
      <c r="A136" s="107"/>
      <c r="C136" s="333" t="s">
        <v>310</v>
      </c>
      <c r="D136" s="231"/>
      <c r="E136" s="231"/>
      <c r="F136" s="231"/>
      <c r="G136" s="231"/>
      <c r="H136" s="231"/>
      <c r="I136" s="231"/>
      <c r="J136" s="231"/>
      <c r="K136" s="231"/>
      <c r="L136" s="231"/>
      <c r="M136" s="231"/>
      <c r="N136" s="231"/>
      <c r="O136" s="231"/>
      <c r="P136" s="231"/>
      <c r="Q136" s="231"/>
      <c r="R136" s="231"/>
      <c r="S136" s="231"/>
      <c r="T136" s="231"/>
      <c r="U136" s="231"/>
      <c r="V136" s="231"/>
      <c r="W136" s="231"/>
      <c r="X136" s="231"/>
      <c r="Y136" s="231"/>
      <c r="Z136" s="231"/>
      <c r="AA136" s="231"/>
      <c r="AB136" s="231"/>
      <c r="AC136" s="231"/>
      <c r="AD136" s="231"/>
    </row>
    <row r="137" spans="1:35" s="4" customFormat="1" ht="60" customHeight="1">
      <c r="A137" s="107"/>
      <c r="C137" s="323"/>
      <c r="D137" s="249"/>
      <c r="E137" s="249"/>
      <c r="F137" s="249"/>
      <c r="G137" s="249"/>
      <c r="H137" s="249"/>
      <c r="I137" s="249"/>
      <c r="J137" s="249"/>
      <c r="K137" s="249"/>
      <c r="L137" s="249"/>
      <c r="M137" s="249"/>
      <c r="N137" s="249"/>
      <c r="O137" s="249"/>
      <c r="P137" s="249"/>
      <c r="Q137" s="249"/>
      <c r="R137" s="249"/>
      <c r="S137" s="249"/>
      <c r="T137" s="249"/>
      <c r="U137" s="249"/>
      <c r="V137" s="249"/>
      <c r="W137" s="249"/>
      <c r="X137" s="249"/>
      <c r="Y137" s="249"/>
      <c r="Z137" s="249"/>
      <c r="AA137" s="249"/>
      <c r="AB137" s="249"/>
      <c r="AC137" s="249"/>
      <c r="AD137" s="250"/>
    </row>
    <row r="138" spans="1:35" ht="15" customHeight="1">
      <c r="B138" s="199" t="str">
        <f>IF(AG132&gt;0,"Favor de ingresar toda la información requerida en la pregunta y/o verifique que no tenga información en celdas sombreadas.","")</f>
        <v/>
      </c>
      <c r="C138" s="199"/>
    </row>
    <row r="139" spans="1:35" ht="15" customHeight="1">
      <c r="B139" s="199" t="str">
        <f>IF(AND(AH132&lt;&gt;0,C137=""),"Alerta: Debido a que cuenta con registros NS, debe proporcionar una justificación en el area de comentarios al final de la pregunta.","")</f>
        <v/>
      </c>
      <c r="C139" s="199"/>
    </row>
    <row r="140" spans="1:35" ht="15" customHeight="1">
      <c r="B140" s="199" t="str">
        <f>IF(AND(AI132&gt;=1,C137=""),"Favor de revisar la instrucción 2 y vea si requiere justificación.","")</f>
        <v/>
      </c>
      <c r="C140" s="199"/>
    </row>
    <row r="141" spans="1:35" ht="15" customHeight="1">
      <c r="B141" s="199"/>
      <c r="C141" s="199"/>
    </row>
    <row r="142" spans="1:35" ht="15" customHeight="1">
      <c r="B142" s="199"/>
      <c r="C142" s="199"/>
    </row>
    <row r="143" spans="1:35" ht="15" customHeight="1">
      <c r="B143" s="199"/>
      <c r="C143" s="199"/>
    </row>
    <row r="144" spans="1:35" s="168" customFormat="1" ht="24" customHeight="1">
      <c r="A144" s="48" t="s">
        <v>865</v>
      </c>
      <c r="B144" s="326" t="s">
        <v>866</v>
      </c>
      <c r="C144" s="231"/>
      <c r="D144" s="231"/>
      <c r="E144" s="231"/>
      <c r="F144" s="231"/>
      <c r="G144" s="231"/>
      <c r="H144" s="231"/>
      <c r="I144" s="231"/>
      <c r="J144" s="231"/>
      <c r="K144" s="231"/>
      <c r="L144" s="231"/>
      <c r="M144" s="231"/>
      <c r="N144" s="231"/>
      <c r="O144" s="231"/>
      <c r="P144" s="231"/>
      <c r="Q144" s="231"/>
      <c r="R144" s="231"/>
      <c r="S144" s="231"/>
      <c r="T144" s="231"/>
      <c r="U144" s="231"/>
      <c r="V144" s="231"/>
      <c r="W144" s="231"/>
      <c r="X144" s="231"/>
      <c r="Y144" s="231"/>
      <c r="Z144" s="231"/>
      <c r="AA144" s="231"/>
      <c r="AB144" s="231"/>
      <c r="AC144" s="231"/>
      <c r="AD144" s="231"/>
      <c r="AE144" s="73"/>
    </row>
    <row r="145" spans="1:37" s="168" customFormat="1" ht="36" customHeight="1">
      <c r="A145" s="48"/>
      <c r="B145" s="137"/>
      <c r="C145" s="333" t="s">
        <v>867</v>
      </c>
      <c r="D145" s="231"/>
      <c r="E145" s="231"/>
      <c r="F145" s="231"/>
      <c r="G145" s="231"/>
      <c r="H145" s="231"/>
      <c r="I145" s="231"/>
      <c r="J145" s="231"/>
      <c r="K145" s="231"/>
      <c r="L145" s="231"/>
      <c r="M145" s="231"/>
      <c r="N145" s="231"/>
      <c r="O145" s="231"/>
      <c r="P145" s="231"/>
      <c r="Q145" s="231"/>
      <c r="R145" s="231"/>
      <c r="S145" s="231"/>
      <c r="T145" s="231"/>
      <c r="U145" s="231"/>
      <c r="V145" s="231"/>
      <c r="W145" s="231"/>
      <c r="X145" s="231"/>
      <c r="Y145" s="231"/>
      <c r="Z145" s="231"/>
      <c r="AA145" s="231"/>
      <c r="AB145" s="231"/>
      <c r="AC145" s="231"/>
      <c r="AD145" s="231"/>
      <c r="AE145" s="73"/>
    </row>
    <row r="146" spans="1:37" s="168" customFormat="1" ht="24" customHeight="1">
      <c r="A146" s="48"/>
      <c r="B146" s="137"/>
      <c r="C146" s="319" t="s">
        <v>868</v>
      </c>
      <c r="D146" s="231"/>
      <c r="E146" s="231"/>
      <c r="F146" s="231"/>
      <c r="G146" s="231"/>
      <c r="H146" s="231"/>
      <c r="I146" s="231"/>
      <c r="J146" s="231"/>
      <c r="K146" s="231"/>
      <c r="L146" s="231"/>
      <c r="M146" s="231"/>
      <c r="N146" s="231"/>
      <c r="O146" s="231"/>
      <c r="P146" s="231"/>
      <c r="Q146" s="231"/>
      <c r="R146" s="231"/>
      <c r="S146" s="231"/>
      <c r="T146" s="231"/>
      <c r="U146" s="231"/>
      <c r="V146" s="231"/>
      <c r="W146" s="231"/>
      <c r="X146" s="231"/>
      <c r="Y146" s="231"/>
      <c r="Z146" s="231"/>
      <c r="AA146" s="231"/>
      <c r="AB146" s="231"/>
      <c r="AC146" s="231"/>
      <c r="AD146" s="231"/>
      <c r="AE146" s="73"/>
    </row>
    <row r="147" spans="1:37" s="168" customFormat="1" ht="24" customHeight="1">
      <c r="A147" s="48"/>
      <c r="B147" s="137"/>
      <c r="C147" s="319" t="s">
        <v>869</v>
      </c>
      <c r="D147" s="231"/>
      <c r="E147" s="231"/>
      <c r="F147" s="231"/>
      <c r="G147" s="231"/>
      <c r="H147" s="231"/>
      <c r="I147" s="231"/>
      <c r="J147" s="231"/>
      <c r="K147" s="231"/>
      <c r="L147" s="231"/>
      <c r="M147" s="231"/>
      <c r="N147" s="231"/>
      <c r="O147" s="231"/>
      <c r="P147" s="231"/>
      <c r="Q147" s="231"/>
      <c r="R147" s="231"/>
      <c r="S147" s="231"/>
      <c r="T147" s="231"/>
      <c r="U147" s="231"/>
      <c r="V147" s="231"/>
      <c r="W147" s="231"/>
      <c r="X147" s="231"/>
      <c r="Y147" s="231"/>
      <c r="Z147" s="231"/>
      <c r="AA147" s="231"/>
      <c r="AB147" s="231"/>
      <c r="AC147" s="231"/>
      <c r="AD147" s="231"/>
      <c r="AE147" s="73"/>
    </row>
    <row r="148" spans="1:37" s="168" customFormat="1" ht="24" customHeight="1">
      <c r="A148" s="48"/>
      <c r="B148" s="137"/>
      <c r="C148" s="333" t="s">
        <v>870</v>
      </c>
      <c r="D148" s="231"/>
      <c r="E148" s="231"/>
      <c r="F148" s="231"/>
      <c r="G148" s="231"/>
      <c r="H148" s="231"/>
      <c r="I148" s="231"/>
      <c r="J148" s="231"/>
      <c r="K148" s="231"/>
      <c r="L148" s="231"/>
      <c r="M148" s="231"/>
      <c r="N148" s="231"/>
      <c r="O148" s="231"/>
      <c r="P148" s="231"/>
      <c r="Q148" s="231"/>
      <c r="R148" s="231"/>
      <c r="S148" s="231"/>
      <c r="T148" s="231"/>
      <c r="U148" s="231"/>
      <c r="V148" s="231"/>
      <c r="W148" s="231"/>
      <c r="X148" s="231"/>
      <c r="Y148" s="231"/>
      <c r="Z148" s="231"/>
      <c r="AA148" s="231"/>
      <c r="AB148" s="231"/>
      <c r="AC148" s="231"/>
      <c r="AD148" s="231"/>
      <c r="AE148" s="73"/>
    </row>
    <row r="149" spans="1:37" s="168" customFormat="1" ht="24" customHeight="1">
      <c r="A149" s="48"/>
      <c r="B149" s="137"/>
      <c r="C149" s="333" t="s">
        <v>871</v>
      </c>
      <c r="D149" s="231"/>
      <c r="E149" s="231"/>
      <c r="F149" s="231"/>
      <c r="G149" s="231"/>
      <c r="H149" s="231"/>
      <c r="I149" s="231"/>
      <c r="J149" s="231"/>
      <c r="K149" s="231"/>
      <c r="L149" s="231"/>
      <c r="M149" s="231"/>
      <c r="N149" s="231"/>
      <c r="O149" s="231"/>
      <c r="P149" s="231"/>
      <c r="Q149" s="231"/>
      <c r="R149" s="231"/>
      <c r="S149" s="231"/>
      <c r="T149" s="231"/>
      <c r="U149" s="231"/>
      <c r="V149" s="231"/>
      <c r="W149" s="231"/>
      <c r="X149" s="231"/>
      <c r="Y149" s="231"/>
      <c r="Z149" s="231"/>
      <c r="AA149" s="231"/>
      <c r="AB149" s="231"/>
      <c r="AC149" s="231"/>
      <c r="AD149" s="231"/>
      <c r="AE149" s="73"/>
    </row>
    <row r="150" spans="1:37" s="168" customFormat="1" ht="24" customHeight="1">
      <c r="A150" s="48"/>
      <c r="B150" s="137"/>
      <c r="C150" s="388" t="s">
        <v>872</v>
      </c>
      <c r="D150" s="231"/>
      <c r="E150" s="231"/>
      <c r="F150" s="231"/>
      <c r="G150" s="231"/>
      <c r="H150" s="231"/>
      <c r="I150" s="231"/>
      <c r="J150" s="231"/>
      <c r="K150" s="231"/>
      <c r="L150" s="231"/>
      <c r="M150" s="231"/>
      <c r="N150" s="231"/>
      <c r="O150" s="231"/>
      <c r="P150" s="231"/>
      <c r="Q150" s="231"/>
      <c r="R150" s="231"/>
      <c r="S150" s="231"/>
      <c r="T150" s="231"/>
      <c r="U150" s="231"/>
      <c r="V150" s="231"/>
      <c r="W150" s="231"/>
      <c r="X150" s="231"/>
      <c r="Y150" s="231"/>
      <c r="Z150" s="231"/>
      <c r="AA150" s="231"/>
      <c r="AB150" s="231"/>
      <c r="AC150" s="231"/>
      <c r="AD150" s="231"/>
      <c r="AE150" s="73"/>
    </row>
    <row r="151" spans="1:37" s="168" customFormat="1" ht="36" customHeight="1">
      <c r="A151" s="48"/>
      <c r="B151" s="137"/>
      <c r="C151" s="390" t="s">
        <v>873</v>
      </c>
      <c r="D151" s="231"/>
      <c r="E151" s="231"/>
      <c r="F151" s="231"/>
      <c r="G151" s="231"/>
      <c r="H151" s="231"/>
      <c r="I151" s="231"/>
      <c r="J151" s="231"/>
      <c r="K151" s="231"/>
      <c r="L151" s="231"/>
      <c r="M151" s="231"/>
      <c r="N151" s="231"/>
      <c r="O151" s="231"/>
      <c r="P151" s="231"/>
      <c r="Q151" s="231"/>
      <c r="R151" s="231"/>
      <c r="S151" s="231"/>
      <c r="T151" s="231"/>
      <c r="U151" s="231"/>
      <c r="V151" s="231"/>
      <c r="W151" s="231"/>
      <c r="X151" s="231"/>
      <c r="Y151" s="231"/>
      <c r="Z151" s="231"/>
      <c r="AA151" s="231"/>
      <c r="AB151" s="231"/>
      <c r="AC151" s="231"/>
      <c r="AD151" s="231"/>
      <c r="AE151" s="73"/>
    </row>
    <row r="152" spans="1:37" s="168" customFormat="1" ht="36" customHeight="1">
      <c r="A152" s="48"/>
      <c r="B152" s="137"/>
      <c r="C152" s="319" t="s">
        <v>874</v>
      </c>
      <c r="D152" s="231"/>
      <c r="E152" s="231"/>
      <c r="F152" s="231"/>
      <c r="G152" s="231"/>
      <c r="H152" s="231"/>
      <c r="I152" s="231"/>
      <c r="J152" s="231"/>
      <c r="K152" s="231"/>
      <c r="L152" s="231"/>
      <c r="M152" s="231"/>
      <c r="N152" s="231"/>
      <c r="O152" s="231"/>
      <c r="P152" s="231"/>
      <c r="Q152" s="231"/>
      <c r="R152" s="231"/>
      <c r="S152" s="231"/>
      <c r="T152" s="231"/>
      <c r="U152" s="231"/>
      <c r="V152" s="231"/>
      <c r="W152" s="231"/>
      <c r="X152" s="231"/>
      <c r="Y152" s="231"/>
      <c r="Z152" s="231"/>
      <c r="AA152" s="231"/>
      <c r="AB152" s="231"/>
      <c r="AC152" s="231"/>
      <c r="AD152" s="231"/>
      <c r="AE152" s="73"/>
    </row>
    <row r="153" spans="1:37" s="168" customFormat="1" ht="36" customHeight="1">
      <c r="A153" s="48"/>
      <c r="B153" s="137"/>
      <c r="C153" s="319" t="s">
        <v>875</v>
      </c>
      <c r="D153" s="231"/>
      <c r="E153" s="231"/>
      <c r="F153" s="231"/>
      <c r="G153" s="231"/>
      <c r="H153" s="231"/>
      <c r="I153" s="231"/>
      <c r="J153" s="231"/>
      <c r="K153" s="231"/>
      <c r="L153" s="231"/>
      <c r="M153" s="231"/>
      <c r="N153" s="231"/>
      <c r="O153" s="231"/>
      <c r="P153" s="231"/>
      <c r="Q153" s="231"/>
      <c r="R153" s="231"/>
      <c r="S153" s="231"/>
      <c r="T153" s="231"/>
      <c r="U153" s="231"/>
      <c r="V153" s="231"/>
      <c r="W153" s="231"/>
      <c r="X153" s="231"/>
      <c r="Y153" s="231"/>
      <c r="Z153" s="231"/>
      <c r="AA153" s="231"/>
      <c r="AB153" s="231"/>
      <c r="AC153" s="231"/>
      <c r="AD153" s="231"/>
      <c r="AE153" s="73"/>
    </row>
    <row r="154" spans="1:37" s="168" customFormat="1" ht="15" customHeight="1">
      <c r="A154" s="48"/>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73"/>
    </row>
    <row r="155" spans="1:37" s="168" customFormat="1" ht="15" customHeight="1">
      <c r="A155" s="48"/>
      <c r="B155" s="9"/>
      <c r="C155" s="316" t="s">
        <v>566</v>
      </c>
      <c r="D155" s="262"/>
      <c r="E155" s="262"/>
      <c r="F155" s="262"/>
      <c r="G155" s="262"/>
      <c r="H155" s="262"/>
      <c r="I155" s="262"/>
      <c r="J155" s="262"/>
      <c r="K155" s="262"/>
      <c r="L155" s="263"/>
      <c r="M155" s="248" t="s">
        <v>876</v>
      </c>
      <c r="N155" s="249"/>
      <c r="O155" s="249"/>
      <c r="P155" s="249"/>
      <c r="Q155" s="249"/>
      <c r="R155" s="249"/>
      <c r="S155" s="249"/>
      <c r="T155" s="249"/>
      <c r="U155" s="249"/>
      <c r="V155" s="249"/>
      <c r="W155" s="249"/>
      <c r="X155" s="249"/>
      <c r="Y155" s="249"/>
      <c r="Z155" s="249"/>
      <c r="AA155" s="249"/>
      <c r="AB155" s="249"/>
      <c r="AC155" s="249"/>
      <c r="AD155" s="250"/>
      <c r="AE155" s="73"/>
    </row>
    <row r="156" spans="1:37" s="168" customFormat="1" ht="15" customHeight="1">
      <c r="A156" s="48"/>
      <c r="B156" s="9"/>
      <c r="C156" s="266"/>
      <c r="D156" s="252"/>
      <c r="E156" s="252"/>
      <c r="F156" s="252"/>
      <c r="G156" s="252"/>
      <c r="H156" s="252"/>
      <c r="I156" s="252"/>
      <c r="J156" s="252"/>
      <c r="K156" s="252"/>
      <c r="L156" s="267"/>
      <c r="M156" s="248" t="s">
        <v>444</v>
      </c>
      <c r="N156" s="249"/>
      <c r="O156" s="249"/>
      <c r="P156" s="249"/>
      <c r="Q156" s="249"/>
      <c r="R156" s="250"/>
      <c r="S156" s="251" t="s">
        <v>877</v>
      </c>
      <c r="T156" s="249"/>
      <c r="U156" s="249"/>
      <c r="V156" s="249"/>
      <c r="W156" s="249"/>
      <c r="X156" s="250"/>
      <c r="Y156" s="251" t="s">
        <v>878</v>
      </c>
      <c r="Z156" s="249"/>
      <c r="AA156" s="249"/>
      <c r="AB156" s="249"/>
      <c r="AC156" s="249"/>
      <c r="AD156" s="250"/>
      <c r="AE156" s="73"/>
      <c r="AG156" t="s">
        <v>282</v>
      </c>
      <c r="AH156" t="s">
        <v>283</v>
      </c>
      <c r="AI156" t="s">
        <v>283</v>
      </c>
      <c r="AJ156" t="s">
        <v>447</v>
      </c>
      <c r="AK156" t="s">
        <v>448</v>
      </c>
    </row>
    <row r="157" spans="1:37" s="168" customFormat="1" ht="15" customHeight="1">
      <c r="A157" s="48"/>
      <c r="B157" s="9"/>
      <c r="C157" s="121" t="s">
        <v>209</v>
      </c>
      <c r="D157" s="318" t="s">
        <v>570</v>
      </c>
      <c r="E157" s="249"/>
      <c r="F157" s="249"/>
      <c r="G157" s="249"/>
      <c r="H157" s="249"/>
      <c r="I157" s="249"/>
      <c r="J157" s="249"/>
      <c r="K157" s="249"/>
      <c r="L157" s="250"/>
      <c r="M157" s="261"/>
      <c r="N157" s="249"/>
      <c r="O157" s="249"/>
      <c r="P157" s="249"/>
      <c r="Q157" s="249"/>
      <c r="R157" s="250"/>
      <c r="S157" s="261"/>
      <c r="T157" s="249"/>
      <c r="U157" s="249"/>
      <c r="V157" s="249"/>
      <c r="W157" s="249"/>
      <c r="X157" s="250"/>
      <c r="Y157" s="261"/>
      <c r="Z157" s="249"/>
      <c r="AA157" s="249"/>
      <c r="AB157" s="249"/>
      <c r="AC157" s="249"/>
      <c r="AD157" s="250"/>
      <c r="AE157" s="73"/>
      <c r="AG157">
        <f>IF(AND(CNGE_2023_M4_Secc1!M503=1,SUM(S102)&gt;0,COUNTA(M157:AD157)&lt;=2),1,IF(AND(CNGE_2023_M4_Secc1!M503&lt;&gt;1,COUNTA(M157:AD157)&gt;0),1,0))</f>
        <v>0</v>
      </c>
      <c r="AH157">
        <f t="shared" ref="AH157:AH168" si="11">IF(COUNTIF(M157:AD157,"NS"),1,0)</f>
        <v>0</v>
      </c>
      <c r="AI157">
        <f t="shared" ref="AI157:AI168" si="12">COUNTIF(S157:AD157,"NS")</f>
        <v>0</v>
      </c>
      <c r="AJ157">
        <f t="shared" ref="AJ157:AJ168" si="13">SUM(S157:AD157)</f>
        <v>0</v>
      </c>
      <c r="AK157">
        <f t="shared" ref="AK157:AK168" si="14">IF(COUNTA(M157:AD157)=0,0,IF(OR(AND(M157=0,AI157&gt;0),AND(M157="ns",AJ157&gt;0),AND(M157="ns",AI157=0,AJ157=0)),1,IF(OR(AND(M157&gt;0,AI157=2),AND(M157="ns",AI157=2),AND(M157="ns",AJ157=0,AI157&gt;0),M157=AJ157),0,1)))</f>
        <v>0</v>
      </c>
    </row>
    <row r="158" spans="1:37" s="168" customFormat="1" ht="15" customHeight="1">
      <c r="A158" s="48"/>
      <c r="B158" s="9"/>
      <c r="C158" s="121" t="s">
        <v>210</v>
      </c>
      <c r="D158" s="318" t="s">
        <v>571</v>
      </c>
      <c r="E158" s="249"/>
      <c r="F158" s="249"/>
      <c r="G158" s="249"/>
      <c r="H158" s="249"/>
      <c r="I158" s="249"/>
      <c r="J158" s="249"/>
      <c r="K158" s="249"/>
      <c r="L158" s="250"/>
      <c r="M158" s="261"/>
      <c r="N158" s="249"/>
      <c r="O158" s="249"/>
      <c r="P158" s="249"/>
      <c r="Q158" s="249"/>
      <c r="R158" s="250"/>
      <c r="S158" s="261"/>
      <c r="T158" s="249"/>
      <c r="U158" s="249"/>
      <c r="V158" s="249"/>
      <c r="W158" s="249"/>
      <c r="X158" s="250"/>
      <c r="Y158" s="261"/>
      <c r="Z158" s="249"/>
      <c r="AA158" s="249"/>
      <c r="AB158" s="249"/>
      <c r="AC158" s="249"/>
      <c r="AD158" s="250"/>
      <c r="AE158" s="73"/>
      <c r="AG158">
        <f>IF(AND(CNGE_2023_M4_Secc1!M504=1,SUM(S102)&gt;0,COUNTA(M158:AD158)&lt;=2),1,IF(AND(CNGE_2023_M4_Secc1!M504&lt;&gt;1,COUNTA(M158:AD158)&gt;0),1,0))</f>
        <v>0</v>
      </c>
      <c r="AH158">
        <f t="shared" si="11"/>
        <v>0</v>
      </c>
      <c r="AI158">
        <f t="shared" si="12"/>
        <v>0</v>
      </c>
      <c r="AJ158">
        <f t="shared" si="13"/>
        <v>0</v>
      </c>
      <c r="AK158">
        <f t="shared" si="14"/>
        <v>0</v>
      </c>
    </row>
    <row r="159" spans="1:37" s="168" customFormat="1" ht="15" customHeight="1">
      <c r="A159" s="48"/>
      <c r="B159" s="9"/>
      <c r="C159" s="121" t="s">
        <v>212</v>
      </c>
      <c r="D159" s="318" t="s">
        <v>572</v>
      </c>
      <c r="E159" s="249"/>
      <c r="F159" s="249"/>
      <c r="G159" s="249"/>
      <c r="H159" s="249"/>
      <c r="I159" s="249"/>
      <c r="J159" s="249"/>
      <c r="K159" s="249"/>
      <c r="L159" s="250"/>
      <c r="M159" s="261"/>
      <c r="N159" s="249"/>
      <c r="O159" s="249"/>
      <c r="P159" s="249"/>
      <c r="Q159" s="249"/>
      <c r="R159" s="250"/>
      <c r="S159" s="261"/>
      <c r="T159" s="249"/>
      <c r="U159" s="249"/>
      <c r="V159" s="249"/>
      <c r="W159" s="249"/>
      <c r="X159" s="250"/>
      <c r="Y159" s="261"/>
      <c r="Z159" s="249"/>
      <c r="AA159" s="249"/>
      <c r="AB159" s="249"/>
      <c r="AC159" s="249"/>
      <c r="AD159" s="250"/>
      <c r="AE159" s="73"/>
      <c r="AG159">
        <f>IF(AND(CNGE_2023_M4_Secc1!M505=1,SUM(S102)&gt;0,COUNTA(M159:AD159)&lt;=2),1,IF(AND(CNGE_2023_M4_Secc1!M505&lt;&gt;1,COUNTA(M159:AD159)&gt;0),1,0))</f>
        <v>0</v>
      </c>
      <c r="AH159">
        <f t="shared" si="11"/>
        <v>0</v>
      </c>
      <c r="AI159">
        <f t="shared" si="12"/>
        <v>0</v>
      </c>
      <c r="AJ159">
        <f t="shared" si="13"/>
        <v>0</v>
      </c>
      <c r="AK159">
        <f t="shared" si="14"/>
        <v>0</v>
      </c>
    </row>
    <row r="160" spans="1:37" s="168" customFormat="1" ht="15" customHeight="1">
      <c r="A160" s="48"/>
      <c r="B160" s="9"/>
      <c r="C160" s="121" t="s">
        <v>214</v>
      </c>
      <c r="D160" s="318" t="s">
        <v>573</v>
      </c>
      <c r="E160" s="249"/>
      <c r="F160" s="249"/>
      <c r="G160" s="249"/>
      <c r="H160" s="249"/>
      <c r="I160" s="249"/>
      <c r="J160" s="249"/>
      <c r="K160" s="249"/>
      <c r="L160" s="250"/>
      <c r="M160" s="261"/>
      <c r="N160" s="249"/>
      <c r="O160" s="249"/>
      <c r="P160" s="249"/>
      <c r="Q160" s="249"/>
      <c r="R160" s="250"/>
      <c r="S160" s="261"/>
      <c r="T160" s="249"/>
      <c r="U160" s="249"/>
      <c r="V160" s="249"/>
      <c r="W160" s="249"/>
      <c r="X160" s="250"/>
      <c r="Y160" s="261"/>
      <c r="Z160" s="249"/>
      <c r="AA160" s="249"/>
      <c r="AB160" s="249"/>
      <c r="AC160" s="249"/>
      <c r="AD160" s="250"/>
      <c r="AE160" s="73"/>
      <c r="AG160">
        <f>IF(AND(CNGE_2023_M4_Secc1!M506=1,SUM(S102)&gt;0,COUNTA(M160:AD160)&lt;=2),1,IF(AND(CNGE_2023_M4_Secc1!M506&lt;&gt;1,COUNTA(M160:AD160)&gt;0),1,0))</f>
        <v>0</v>
      </c>
      <c r="AH160">
        <f t="shared" si="11"/>
        <v>0</v>
      </c>
      <c r="AI160">
        <f t="shared" si="12"/>
        <v>0</v>
      </c>
      <c r="AJ160">
        <f t="shared" si="13"/>
        <v>0</v>
      </c>
      <c r="AK160">
        <f t="shared" si="14"/>
        <v>0</v>
      </c>
    </row>
    <row r="161" spans="1:37" s="168" customFormat="1" ht="15" customHeight="1">
      <c r="A161" s="48"/>
      <c r="B161" s="9"/>
      <c r="C161" s="121" t="s">
        <v>215</v>
      </c>
      <c r="D161" s="318" t="s">
        <v>574</v>
      </c>
      <c r="E161" s="249"/>
      <c r="F161" s="249"/>
      <c r="G161" s="249"/>
      <c r="H161" s="249"/>
      <c r="I161" s="249"/>
      <c r="J161" s="249"/>
      <c r="K161" s="249"/>
      <c r="L161" s="250"/>
      <c r="M161" s="261"/>
      <c r="N161" s="249"/>
      <c r="O161" s="249"/>
      <c r="P161" s="249"/>
      <c r="Q161" s="249"/>
      <c r="R161" s="250"/>
      <c r="S161" s="261"/>
      <c r="T161" s="249"/>
      <c r="U161" s="249"/>
      <c r="V161" s="249"/>
      <c r="W161" s="249"/>
      <c r="X161" s="250"/>
      <c r="Y161" s="261"/>
      <c r="Z161" s="249"/>
      <c r="AA161" s="249"/>
      <c r="AB161" s="249"/>
      <c r="AC161" s="249"/>
      <c r="AD161" s="250"/>
      <c r="AE161" s="73"/>
      <c r="AG161">
        <f>IF(AND(CNGE_2023_M4_Secc1!M507=1,SUM(S102)&gt;0,COUNTA(M161)&lt;1),1,IF(AND(CNGE_2023_M4_Secc1!M507&lt;&gt;1,COUNTA(M161)&gt;0),1,0))</f>
        <v>0</v>
      </c>
      <c r="AH161">
        <f t="shared" si="11"/>
        <v>0</v>
      </c>
      <c r="AI161">
        <f t="shared" si="12"/>
        <v>0</v>
      </c>
      <c r="AJ161">
        <f t="shared" si="13"/>
        <v>0</v>
      </c>
      <c r="AK161">
        <f t="shared" si="14"/>
        <v>0</v>
      </c>
    </row>
    <row r="162" spans="1:37" s="168" customFormat="1" ht="15" customHeight="1">
      <c r="A162" s="48"/>
      <c r="B162" s="9"/>
      <c r="C162" s="121" t="s">
        <v>217</v>
      </c>
      <c r="D162" s="318" t="s">
        <v>575</v>
      </c>
      <c r="E162" s="249"/>
      <c r="F162" s="249"/>
      <c r="G162" s="249"/>
      <c r="H162" s="249"/>
      <c r="I162" s="249"/>
      <c r="J162" s="249"/>
      <c r="K162" s="249"/>
      <c r="L162" s="250"/>
      <c r="M162" s="261"/>
      <c r="N162" s="249"/>
      <c r="O162" s="249"/>
      <c r="P162" s="249"/>
      <c r="Q162" s="249"/>
      <c r="R162" s="250"/>
      <c r="S162" s="261"/>
      <c r="T162" s="249"/>
      <c r="U162" s="249"/>
      <c r="V162" s="249"/>
      <c r="W162" s="249"/>
      <c r="X162" s="250"/>
      <c r="Y162" s="261"/>
      <c r="Z162" s="249"/>
      <c r="AA162" s="249"/>
      <c r="AB162" s="249"/>
      <c r="AC162" s="249"/>
      <c r="AD162" s="250"/>
      <c r="AE162" s="73"/>
      <c r="AG162">
        <f>IF(AND(CNGE_2023_M4_Secc1!M508=1,SUM(S102)&gt;0,COUNTA(M162:AD162)&lt;=2),1,IF(AND(CNGE_2023_M4_Secc1!M508&lt;&gt;1,COUNTA(M162:AD162)&gt;0),1,0))</f>
        <v>0</v>
      </c>
      <c r="AH162">
        <f t="shared" si="11"/>
        <v>0</v>
      </c>
      <c r="AI162">
        <f t="shared" si="12"/>
        <v>0</v>
      </c>
      <c r="AJ162">
        <f t="shared" si="13"/>
        <v>0</v>
      </c>
      <c r="AK162">
        <f t="shared" si="14"/>
        <v>0</v>
      </c>
    </row>
    <row r="163" spans="1:37" s="168" customFormat="1" ht="15" customHeight="1">
      <c r="A163" s="48"/>
      <c r="B163" s="9"/>
      <c r="C163" s="121" t="s">
        <v>219</v>
      </c>
      <c r="D163" s="318" t="s">
        <v>576</v>
      </c>
      <c r="E163" s="249"/>
      <c r="F163" s="249"/>
      <c r="G163" s="249"/>
      <c r="H163" s="249"/>
      <c r="I163" s="249"/>
      <c r="J163" s="249"/>
      <c r="K163" s="249"/>
      <c r="L163" s="250"/>
      <c r="M163" s="261"/>
      <c r="N163" s="249"/>
      <c r="O163" s="249"/>
      <c r="P163" s="249"/>
      <c r="Q163" s="249"/>
      <c r="R163" s="250"/>
      <c r="S163" s="261"/>
      <c r="T163" s="249"/>
      <c r="U163" s="249"/>
      <c r="V163" s="249"/>
      <c r="W163" s="249"/>
      <c r="X163" s="250"/>
      <c r="Y163" s="261"/>
      <c r="Z163" s="249"/>
      <c r="AA163" s="249"/>
      <c r="AB163" s="249"/>
      <c r="AC163" s="249"/>
      <c r="AD163" s="250"/>
      <c r="AE163" s="73"/>
      <c r="AG163">
        <f>IF(AND(CNGE_2023_M4_Secc1!M509=1,SUM(S102)&gt;0,COUNTA(M163:AD163)&lt;=2),1,IF(AND(CNGE_2023_M4_Secc1!M509&lt;&gt;1,COUNTA(M163:AD163)&gt;0),1,0))</f>
        <v>0</v>
      </c>
      <c r="AH163">
        <f t="shared" si="11"/>
        <v>0</v>
      </c>
      <c r="AI163">
        <f t="shared" si="12"/>
        <v>0</v>
      </c>
      <c r="AJ163">
        <f t="shared" si="13"/>
        <v>0</v>
      </c>
      <c r="AK163">
        <f t="shared" si="14"/>
        <v>0</v>
      </c>
    </row>
    <row r="164" spans="1:37" s="168" customFormat="1" ht="15" customHeight="1">
      <c r="A164" s="48"/>
      <c r="B164" s="9"/>
      <c r="C164" s="121" t="s">
        <v>221</v>
      </c>
      <c r="D164" s="318" t="s">
        <v>577</v>
      </c>
      <c r="E164" s="249"/>
      <c r="F164" s="249"/>
      <c r="G164" s="249"/>
      <c r="H164" s="249"/>
      <c r="I164" s="249"/>
      <c r="J164" s="249"/>
      <c r="K164" s="249"/>
      <c r="L164" s="250"/>
      <c r="M164" s="261"/>
      <c r="N164" s="249"/>
      <c r="O164" s="249"/>
      <c r="P164" s="249"/>
      <c r="Q164" s="249"/>
      <c r="R164" s="250"/>
      <c r="S164" s="261"/>
      <c r="T164" s="249"/>
      <c r="U164" s="249"/>
      <c r="V164" s="249"/>
      <c r="W164" s="249"/>
      <c r="X164" s="250"/>
      <c r="Y164" s="261"/>
      <c r="Z164" s="249"/>
      <c r="AA164" s="249"/>
      <c r="AB164" s="249"/>
      <c r="AC164" s="249"/>
      <c r="AD164" s="250"/>
      <c r="AE164" s="73"/>
      <c r="AG164">
        <f>IF(AND(CNGE_2023_M4_Secc1!M510=1,SUM(S102)&gt;0,COUNTA(M164)&lt;1),1,IF(AND(CNGE_2023_M4_Secc1!M510&lt;&gt;1,COUNTA(M164)&gt;0),1,0))</f>
        <v>0</v>
      </c>
      <c r="AH164">
        <f t="shared" si="11"/>
        <v>0</v>
      </c>
      <c r="AI164">
        <f t="shared" si="12"/>
        <v>0</v>
      </c>
      <c r="AJ164">
        <f t="shared" si="13"/>
        <v>0</v>
      </c>
      <c r="AK164">
        <f t="shared" si="14"/>
        <v>0</v>
      </c>
    </row>
    <row r="165" spans="1:37" s="168" customFormat="1" ht="15" customHeight="1">
      <c r="A165" s="48"/>
      <c r="B165" s="9"/>
      <c r="C165" s="121" t="s">
        <v>223</v>
      </c>
      <c r="D165" s="318" t="s">
        <v>578</v>
      </c>
      <c r="E165" s="249"/>
      <c r="F165" s="249"/>
      <c r="G165" s="249"/>
      <c r="H165" s="249"/>
      <c r="I165" s="249"/>
      <c r="J165" s="249"/>
      <c r="K165" s="249"/>
      <c r="L165" s="250"/>
      <c r="M165" s="261"/>
      <c r="N165" s="249"/>
      <c r="O165" s="249"/>
      <c r="P165" s="249"/>
      <c r="Q165" s="249"/>
      <c r="R165" s="250"/>
      <c r="S165" s="261"/>
      <c r="T165" s="249"/>
      <c r="U165" s="249"/>
      <c r="V165" s="249"/>
      <c r="W165" s="249"/>
      <c r="X165" s="250"/>
      <c r="Y165" s="261"/>
      <c r="Z165" s="249"/>
      <c r="AA165" s="249"/>
      <c r="AB165" s="249"/>
      <c r="AC165" s="249"/>
      <c r="AD165" s="250"/>
      <c r="AE165" s="73"/>
      <c r="AG165">
        <f>IF(AND(CNGE_2023_M4_Secc1!M511=1,SUM(S102)&gt;0,COUNTA(M165)&lt;1),1,IF(AND(CNGE_2023_M4_Secc1!M511&lt;&gt;1,COUNTA(M165)&gt;0),1,0))</f>
        <v>0</v>
      </c>
      <c r="AH165">
        <f t="shared" si="11"/>
        <v>0</v>
      </c>
      <c r="AI165">
        <f t="shared" si="12"/>
        <v>0</v>
      </c>
      <c r="AJ165">
        <f t="shared" si="13"/>
        <v>0</v>
      </c>
      <c r="AK165">
        <f t="shared" si="14"/>
        <v>0</v>
      </c>
    </row>
    <row r="166" spans="1:37" s="168" customFormat="1" ht="15" customHeight="1">
      <c r="A166" s="48"/>
      <c r="B166" s="9"/>
      <c r="C166" s="121" t="s">
        <v>225</v>
      </c>
      <c r="D166" s="318" t="s">
        <v>579</v>
      </c>
      <c r="E166" s="249"/>
      <c r="F166" s="249"/>
      <c r="G166" s="249"/>
      <c r="H166" s="249"/>
      <c r="I166" s="249"/>
      <c r="J166" s="249"/>
      <c r="K166" s="249"/>
      <c r="L166" s="250"/>
      <c r="M166" s="261"/>
      <c r="N166" s="249"/>
      <c r="O166" s="249"/>
      <c r="P166" s="249"/>
      <c r="Q166" s="249"/>
      <c r="R166" s="250"/>
      <c r="S166" s="261"/>
      <c r="T166" s="249"/>
      <c r="U166" s="249"/>
      <c r="V166" s="249"/>
      <c r="W166" s="249"/>
      <c r="X166" s="250"/>
      <c r="Y166" s="261"/>
      <c r="Z166" s="249"/>
      <c r="AA166" s="249"/>
      <c r="AB166" s="249"/>
      <c r="AC166" s="249"/>
      <c r="AD166" s="250"/>
      <c r="AE166" s="73"/>
      <c r="AG166">
        <f>IF(AND(CNGE_2023_M4_Secc1!M512=1,SUM(S102)&gt;0,COUNTA(M166:AD166)&lt;=2),1,IF(AND(CNGE_2023_M4_Secc1!M512&lt;&gt;1,COUNTA(M166:AD166)&gt;0),1,0))</f>
        <v>0</v>
      </c>
      <c r="AH166">
        <f t="shared" si="11"/>
        <v>0</v>
      </c>
      <c r="AI166">
        <f t="shared" si="12"/>
        <v>0</v>
      </c>
      <c r="AJ166">
        <f t="shared" si="13"/>
        <v>0</v>
      </c>
      <c r="AK166">
        <f t="shared" si="14"/>
        <v>0</v>
      </c>
    </row>
    <row r="167" spans="1:37" s="168" customFormat="1" ht="15" customHeight="1">
      <c r="A167" s="48"/>
      <c r="B167" s="9"/>
      <c r="C167" s="121" t="s">
        <v>227</v>
      </c>
      <c r="D167" s="321" t="s">
        <v>879</v>
      </c>
      <c r="E167" s="249"/>
      <c r="F167" s="249"/>
      <c r="G167" s="249"/>
      <c r="H167" s="249"/>
      <c r="I167" s="249"/>
      <c r="J167" s="249"/>
      <c r="K167" s="249"/>
      <c r="L167" s="250"/>
      <c r="M167" s="261"/>
      <c r="N167" s="249"/>
      <c r="O167" s="249"/>
      <c r="P167" s="249"/>
      <c r="Q167" s="249"/>
      <c r="R167" s="250"/>
      <c r="S167" s="261"/>
      <c r="T167" s="249"/>
      <c r="U167" s="249"/>
      <c r="V167" s="249"/>
      <c r="W167" s="249"/>
      <c r="X167" s="250"/>
      <c r="Y167" s="261"/>
      <c r="Z167" s="249"/>
      <c r="AA167" s="249"/>
      <c r="AB167" s="249"/>
      <c r="AC167" s="249"/>
      <c r="AD167" s="250"/>
      <c r="AE167" s="73"/>
      <c r="AG167">
        <f>IF(AND(CNGE_2023_M4_Secc1!M513=1,SUM(S102)&gt;0,COUNTA(M167)&lt;1),1,IF(AND(CNGE_2023_M4_Secc1!M513&lt;&gt;1,COUNTA(M167)&gt;0),1,0))</f>
        <v>0</v>
      </c>
      <c r="AH167">
        <f t="shared" si="11"/>
        <v>0</v>
      </c>
      <c r="AI167">
        <f t="shared" si="12"/>
        <v>0</v>
      </c>
      <c r="AJ167">
        <f t="shared" si="13"/>
        <v>0</v>
      </c>
      <c r="AK167">
        <f t="shared" si="14"/>
        <v>0</v>
      </c>
    </row>
    <row r="168" spans="1:37" s="168" customFormat="1" ht="15" customHeight="1">
      <c r="A168" s="48"/>
      <c r="B168" s="9"/>
      <c r="C168" s="121" t="s">
        <v>228</v>
      </c>
      <c r="D168" s="321" t="s">
        <v>357</v>
      </c>
      <c r="E168" s="249"/>
      <c r="F168" s="249"/>
      <c r="G168" s="249"/>
      <c r="H168" s="249"/>
      <c r="I168" s="249"/>
      <c r="J168" s="249"/>
      <c r="K168" s="249"/>
      <c r="L168" s="250"/>
      <c r="M168" s="261"/>
      <c r="N168" s="249"/>
      <c r="O168" s="249"/>
      <c r="P168" s="249"/>
      <c r="Q168" s="249"/>
      <c r="R168" s="250"/>
      <c r="S168" s="261"/>
      <c r="T168" s="249"/>
      <c r="U168" s="249"/>
      <c r="V168" s="249"/>
      <c r="W168" s="249"/>
      <c r="X168" s="250"/>
      <c r="Y168" s="261"/>
      <c r="Z168" s="249"/>
      <c r="AA168" s="249"/>
      <c r="AB168" s="249"/>
      <c r="AC168" s="249"/>
      <c r="AD168" s="250"/>
      <c r="AE168" s="73"/>
      <c r="AG168">
        <f>IF(AND(SUM(S102)&gt;0,COUNTA(M168:AD168)&lt;=2),1,0)</f>
        <v>0</v>
      </c>
      <c r="AH168">
        <f t="shared" si="11"/>
        <v>0</v>
      </c>
      <c r="AI168">
        <f t="shared" si="12"/>
        <v>0</v>
      </c>
      <c r="AJ168">
        <f t="shared" si="13"/>
        <v>0</v>
      </c>
      <c r="AK168">
        <f t="shared" si="14"/>
        <v>0</v>
      </c>
    </row>
    <row r="169" spans="1:37" s="168" customFormat="1" ht="15" customHeight="1">
      <c r="A169" s="48"/>
      <c r="B169" s="9"/>
      <c r="C169" s="167"/>
      <c r="D169" s="6"/>
      <c r="E169" s="6"/>
      <c r="F169" s="6"/>
      <c r="G169" s="6"/>
      <c r="H169" s="6"/>
      <c r="I169" s="6"/>
      <c r="J169" s="6"/>
      <c r="K169" s="6"/>
      <c r="L169" s="122" t="s">
        <v>456</v>
      </c>
      <c r="M169" s="251">
        <f>IF(AND(SUM(M157:M168)=0,COUNTIF(M157:M168,"NS")&gt;0),"NS",IF(AND(SUM(M157:M168)=0,COUNTIF(M157:M168,0)&gt;0),0,IF(AND(SUM(M157:M168)=0,COUNTIF(M157:M168,"NA")&gt;0),"NA",SUM(M157:M168))))</f>
        <v>0</v>
      </c>
      <c r="N169" s="249"/>
      <c r="O169" s="249"/>
      <c r="P169" s="249"/>
      <c r="Q169" s="249"/>
      <c r="R169" s="250"/>
      <c r="S169" s="251">
        <f>IF(AND(SUM(S157:S168)=0,COUNTIF(S157:S168,"NS")&gt;0),"NS",IF(AND(SUM(S157:S168)=0,COUNTIF(S157:S168,0)&gt;0),0,IF(AND(SUM(S157:S168)=0,COUNTIF(S157:S168,"NA")&gt;0),"NA",SUM(S157:S168))))</f>
        <v>0</v>
      </c>
      <c r="T169" s="249"/>
      <c r="U169" s="249"/>
      <c r="V169" s="249"/>
      <c r="W169" s="249"/>
      <c r="X169" s="250"/>
      <c r="Y169" s="251">
        <f>IF(AND(SUM(Y157:Y168)=0,COUNTIF(Y157:Y168,"NS")&gt;0),"NS",IF(AND(SUM(Y157:Y168)=0,COUNTIF(Y157:Y168,0)&gt;0),0,IF(AND(SUM(Y157:Y168)=0,COUNTIF(Y157:Y168,"NA")&gt;0),"NA",SUM(Y157:Y168))))</f>
        <v>0</v>
      </c>
      <c r="Z169" s="249"/>
      <c r="AA169" s="249"/>
      <c r="AB169" s="249"/>
      <c r="AC169" s="249"/>
      <c r="AD169" s="250"/>
      <c r="AE169" s="73"/>
      <c r="AG169">
        <f>SUM(AG157:AG168)</f>
        <v>0</v>
      </c>
      <c r="AH169" s="198">
        <f>SUM(AH157:AH168)</f>
        <v>0</v>
      </c>
      <c r="AI169">
        <f>SUM(AI157:AI168)</f>
        <v>0</v>
      </c>
      <c r="AK169">
        <f>SUM(AK157:AK159,AK161:AK162,AK165,AK168)</f>
        <v>0</v>
      </c>
    </row>
    <row r="170" spans="1:37" s="168" customFormat="1" ht="15" customHeight="1">
      <c r="A170" s="48"/>
      <c r="B170" s="9"/>
      <c r="C170" s="167"/>
      <c r="D170" s="6"/>
      <c r="E170" s="6"/>
      <c r="F170" s="6"/>
      <c r="G170" s="6"/>
      <c r="H170" s="6"/>
      <c r="I170" s="6"/>
      <c r="J170" s="6"/>
      <c r="K170" s="6"/>
      <c r="L170" s="6"/>
      <c r="M170" s="123"/>
      <c r="N170" s="123"/>
      <c r="O170" s="123"/>
      <c r="P170" s="123"/>
      <c r="Q170" s="123"/>
      <c r="R170" s="123"/>
      <c r="S170" s="123"/>
      <c r="T170" s="123"/>
      <c r="U170" s="123"/>
      <c r="V170" s="123"/>
      <c r="W170" s="123"/>
      <c r="X170" s="123"/>
      <c r="Y170" s="123"/>
      <c r="Z170" s="123"/>
      <c r="AA170" s="123"/>
      <c r="AB170" s="123"/>
      <c r="AC170" s="123"/>
      <c r="AD170" s="123"/>
      <c r="AE170" s="73"/>
    </row>
    <row r="171" spans="1:37" s="168" customFormat="1" ht="24" customHeight="1">
      <c r="A171" s="48"/>
      <c r="B171" s="4"/>
      <c r="C171" s="395" t="s">
        <v>310</v>
      </c>
      <c r="D171" s="383"/>
      <c r="E171" s="383"/>
      <c r="F171" s="383"/>
      <c r="G171" s="383"/>
      <c r="H171" s="383"/>
      <c r="I171" s="383"/>
      <c r="J171" s="383"/>
      <c r="K171" s="383"/>
      <c r="L171" s="383"/>
      <c r="M171" s="383"/>
      <c r="N171" s="383"/>
      <c r="O171" s="383"/>
      <c r="P171" s="383"/>
      <c r="Q171" s="383"/>
      <c r="R171" s="383"/>
      <c r="S171" s="383"/>
      <c r="T171" s="383"/>
      <c r="U171" s="383"/>
      <c r="V171" s="383"/>
      <c r="W171" s="383"/>
      <c r="X171" s="383"/>
      <c r="Y171" s="383"/>
      <c r="Z171" s="383"/>
      <c r="AA171" s="383"/>
      <c r="AB171" s="383"/>
      <c r="AC171" s="383"/>
      <c r="AD171" s="383"/>
      <c r="AE171" s="73"/>
    </row>
    <row r="172" spans="1:37" s="168" customFormat="1" ht="60" customHeight="1">
      <c r="A172" s="48"/>
      <c r="B172" s="4"/>
      <c r="C172" s="313"/>
      <c r="D172" s="314"/>
      <c r="E172" s="314"/>
      <c r="F172" s="314"/>
      <c r="G172" s="314"/>
      <c r="H172" s="314"/>
      <c r="I172" s="314"/>
      <c r="J172" s="314"/>
      <c r="K172" s="314"/>
      <c r="L172" s="314"/>
      <c r="M172" s="314"/>
      <c r="N172" s="314"/>
      <c r="O172" s="314"/>
      <c r="P172" s="314"/>
      <c r="Q172" s="314"/>
      <c r="R172" s="314"/>
      <c r="S172" s="314"/>
      <c r="T172" s="314"/>
      <c r="U172" s="314"/>
      <c r="V172" s="314"/>
      <c r="W172" s="314"/>
      <c r="X172" s="314"/>
      <c r="Y172" s="314"/>
      <c r="Z172" s="314"/>
      <c r="AA172" s="314"/>
      <c r="AB172" s="314"/>
      <c r="AC172" s="314"/>
      <c r="AD172" s="315"/>
      <c r="AE172" s="73"/>
    </row>
    <row r="173" spans="1:37" s="168" customFormat="1" ht="15" customHeight="1">
      <c r="A173" s="48"/>
      <c r="B173" s="199" t="str">
        <f>IF(AG169&gt;0,"Favor de ingresar toda la información requerida en la pregunta y/o verifique que no tenga información en celdas sombreadas.","")</f>
        <v/>
      </c>
      <c r="C173" s="199"/>
      <c r="AE173" s="73"/>
    </row>
    <row r="174" spans="1:37" s="168" customFormat="1" ht="15" customHeight="1">
      <c r="A174" s="48"/>
      <c r="B174" s="199" t="str">
        <f>IF(AND(AH168&lt;&gt;0,C172=""),"Alerta: Debido a que cuenta con registros NS, debe proporcionar una justificación en el area de comentarios al final de la pregunta.","")</f>
        <v/>
      </c>
      <c r="C174" s="199"/>
      <c r="AE174" s="73"/>
    </row>
    <row r="175" spans="1:37" s="168" customFormat="1" ht="15" customHeight="1">
      <c r="A175" s="48"/>
      <c r="B175" s="199" t="str">
        <f>IF(AK169&gt;=1,"Favor de revisar la sumatoria y consistencia de totales y/o subtotales por filas (numéricos y NS).","")</f>
        <v/>
      </c>
      <c r="C175" s="199"/>
      <c r="AE175" s="73"/>
    </row>
    <row r="176" spans="1:37" s="168" customFormat="1" ht="15" customHeight="1">
      <c r="A176" s="48"/>
      <c r="B176" s="199" t="str">
        <f>IF(AND(SUM(S160:AD160,S163:AD164,S166:AD167)&gt;0,C172=""),"Favor de revisar la instrucción 7 y vea si requiere justificación.","")</f>
        <v/>
      </c>
      <c r="C176" s="199"/>
      <c r="AE176" s="73"/>
    </row>
    <row r="177" spans="1:31" s="168" customFormat="1" ht="15" customHeight="1">
      <c r="A177" s="48"/>
      <c r="B177" s="199"/>
      <c r="C177" s="199"/>
      <c r="AE177" s="73"/>
    </row>
    <row r="178" spans="1:31" s="168" customFormat="1" ht="15" customHeight="1" thickBot="1">
      <c r="A178" s="48"/>
      <c r="B178" s="199"/>
      <c r="C178" s="199"/>
      <c r="AE178" s="73"/>
    </row>
    <row r="179" spans="1:31" s="4" customFormat="1" ht="15" customHeight="1" thickBot="1">
      <c r="A179" s="102" t="s">
        <v>264</v>
      </c>
      <c r="B179" s="327" t="s">
        <v>880</v>
      </c>
      <c r="C179" s="328"/>
      <c r="D179" s="328"/>
      <c r="E179" s="328"/>
      <c r="F179" s="328"/>
      <c r="G179" s="328"/>
      <c r="H179" s="328"/>
      <c r="I179" s="328"/>
      <c r="J179" s="328"/>
      <c r="K179" s="328"/>
      <c r="L179" s="328"/>
      <c r="M179" s="328"/>
      <c r="N179" s="328"/>
      <c r="O179" s="328"/>
      <c r="P179" s="328"/>
      <c r="Q179" s="328"/>
      <c r="R179" s="328"/>
      <c r="S179" s="328"/>
      <c r="T179" s="328"/>
      <c r="U179" s="328"/>
      <c r="V179" s="328"/>
      <c r="W179" s="328"/>
      <c r="X179" s="328"/>
      <c r="Y179" s="328"/>
      <c r="Z179" s="328"/>
      <c r="AA179" s="328"/>
      <c r="AB179" s="328"/>
      <c r="AC179" s="328"/>
      <c r="AD179" s="329"/>
    </row>
    <row r="180" spans="1:31" s="168" customFormat="1" ht="15" customHeight="1">
      <c r="A180" s="102"/>
      <c r="B180" s="330" t="s">
        <v>843</v>
      </c>
      <c r="C180" s="331"/>
      <c r="D180" s="331"/>
      <c r="E180" s="331"/>
      <c r="F180" s="331"/>
      <c r="G180" s="331"/>
      <c r="H180" s="331"/>
      <c r="I180" s="331"/>
      <c r="J180" s="331"/>
      <c r="K180" s="331"/>
      <c r="L180" s="331"/>
      <c r="M180" s="331"/>
      <c r="N180" s="331"/>
      <c r="O180" s="331"/>
      <c r="P180" s="331"/>
      <c r="Q180" s="331"/>
      <c r="R180" s="331"/>
      <c r="S180" s="331"/>
      <c r="T180" s="331"/>
      <c r="U180" s="331"/>
      <c r="V180" s="331"/>
      <c r="W180" s="331"/>
      <c r="X180" s="331"/>
      <c r="Y180" s="331"/>
      <c r="Z180" s="331"/>
      <c r="AA180" s="331"/>
      <c r="AB180" s="331"/>
      <c r="AC180" s="331"/>
      <c r="AD180" s="332"/>
      <c r="AE180" s="73"/>
    </row>
    <row r="181" spans="1:31" s="168" customFormat="1" ht="24" customHeight="1">
      <c r="A181" s="102"/>
      <c r="B181" s="169"/>
      <c r="C181" s="287" t="s">
        <v>881</v>
      </c>
      <c r="D181" s="252"/>
      <c r="E181" s="252"/>
      <c r="F181" s="252"/>
      <c r="G181" s="252"/>
      <c r="H181" s="252"/>
      <c r="I181" s="252"/>
      <c r="J181" s="252"/>
      <c r="K181" s="252"/>
      <c r="L181" s="252"/>
      <c r="M181" s="252"/>
      <c r="N181" s="252"/>
      <c r="O181" s="252"/>
      <c r="P181" s="252"/>
      <c r="Q181" s="252"/>
      <c r="R181" s="252"/>
      <c r="S181" s="252"/>
      <c r="T181" s="252"/>
      <c r="U181" s="252"/>
      <c r="V181" s="252"/>
      <c r="W181" s="252"/>
      <c r="X181" s="252"/>
      <c r="Y181" s="252"/>
      <c r="Z181" s="252"/>
      <c r="AA181" s="252"/>
      <c r="AB181" s="252"/>
      <c r="AC181" s="252"/>
      <c r="AD181" s="267"/>
      <c r="AE181" s="73"/>
    </row>
    <row r="182" spans="1:31" ht="15" customHeight="1"/>
    <row r="183" spans="1:31" s="4" customFormat="1" ht="15" customHeight="1">
      <c r="A183" s="105" t="s">
        <v>882</v>
      </c>
      <c r="B183" s="326" t="s">
        <v>883</v>
      </c>
      <c r="C183" s="231"/>
      <c r="D183" s="231"/>
      <c r="E183" s="231"/>
      <c r="F183" s="231"/>
      <c r="G183" s="231"/>
      <c r="H183" s="231"/>
      <c r="I183" s="231"/>
      <c r="J183" s="231"/>
      <c r="K183" s="231"/>
      <c r="L183" s="231"/>
      <c r="M183" s="231"/>
      <c r="N183" s="231"/>
      <c r="O183" s="231"/>
      <c r="P183" s="231"/>
      <c r="Q183" s="231"/>
      <c r="R183" s="231"/>
      <c r="S183" s="231"/>
      <c r="T183" s="231"/>
      <c r="U183" s="231"/>
      <c r="V183" s="231"/>
      <c r="W183" s="231"/>
      <c r="X183" s="231"/>
      <c r="Y183" s="231"/>
      <c r="Z183" s="231"/>
      <c r="AA183" s="231"/>
      <c r="AB183" s="231"/>
      <c r="AC183" s="231"/>
      <c r="AD183" s="231"/>
    </row>
    <row r="184" spans="1:31" s="4" customFormat="1" ht="36" customHeight="1">
      <c r="A184" s="105"/>
      <c r="B184" s="137"/>
      <c r="C184" s="333" t="s">
        <v>867</v>
      </c>
      <c r="D184" s="231"/>
      <c r="E184" s="231"/>
      <c r="F184" s="231"/>
      <c r="G184" s="231"/>
      <c r="H184" s="231"/>
      <c r="I184" s="231"/>
      <c r="J184" s="231"/>
      <c r="K184" s="231"/>
      <c r="L184" s="231"/>
      <c r="M184" s="231"/>
      <c r="N184" s="231"/>
      <c r="O184" s="231"/>
      <c r="P184" s="231"/>
      <c r="Q184" s="231"/>
      <c r="R184" s="231"/>
      <c r="S184" s="231"/>
      <c r="T184" s="231"/>
      <c r="U184" s="231"/>
      <c r="V184" s="231"/>
      <c r="W184" s="231"/>
      <c r="X184" s="231"/>
      <c r="Y184" s="231"/>
      <c r="Z184" s="231"/>
      <c r="AA184" s="231"/>
      <c r="AB184" s="231"/>
      <c r="AC184" s="231"/>
      <c r="AD184" s="231"/>
    </row>
    <row r="185" spans="1:31" s="4" customFormat="1" ht="24" customHeight="1">
      <c r="A185" s="107"/>
      <c r="C185" s="333" t="s">
        <v>884</v>
      </c>
      <c r="D185" s="231"/>
      <c r="E185" s="231"/>
      <c r="F185" s="231"/>
      <c r="G185" s="231"/>
      <c r="H185" s="231"/>
      <c r="I185" s="231"/>
      <c r="J185" s="231"/>
      <c r="K185" s="231"/>
      <c r="L185" s="231"/>
      <c r="M185" s="231"/>
      <c r="N185" s="231"/>
      <c r="O185" s="231"/>
      <c r="P185" s="231"/>
      <c r="Q185" s="231"/>
      <c r="R185" s="231"/>
      <c r="S185" s="231"/>
      <c r="T185" s="231"/>
      <c r="U185" s="231"/>
      <c r="V185" s="231"/>
      <c r="W185" s="231"/>
      <c r="X185" s="231"/>
      <c r="Y185" s="231"/>
      <c r="Z185" s="231"/>
      <c r="AA185" s="231"/>
      <c r="AB185" s="231"/>
      <c r="AC185" s="231"/>
      <c r="AD185" s="231"/>
    </row>
    <row r="186" spans="1:31" s="4" customFormat="1" ht="24" customHeight="1">
      <c r="A186" s="107"/>
      <c r="C186" s="333" t="s">
        <v>885</v>
      </c>
      <c r="D186" s="231"/>
      <c r="E186" s="231"/>
      <c r="F186" s="231"/>
      <c r="G186" s="231"/>
      <c r="H186" s="231"/>
      <c r="I186" s="231"/>
      <c r="J186" s="231"/>
      <c r="K186" s="231"/>
      <c r="L186" s="231"/>
      <c r="M186" s="231"/>
      <c r="N186" s="231"/>
      <c r="O186" s="231"/>
      <c r="P186" s="231"/>
      <c r="Q186" s="231"/>
      <c r="R186" s="231"/>
      <c r="S186" s="231"/>
      <c r="T186" s="231"/>
      <c r="U186" s="231"/>
      <c r="V186" s="231"/>
      <c r="W186" s="231"/>
      <c r="X186" s="231"/>
      <c r="Y186" s="231"/>
      <c r="Z186" s="231"/>
      <c r="AA186" s="231"/>
      <c r="AB186" s="231"/>
      <c r="AC186" s="231"/>
      <c r="AD186" s="231"/>
    </row>
    <row r="187" spans="1:31" s="4" customFormat="1" ht="36" customHeight="1">
      <c r="A187" s="107"/>
      <c r="C187" s="333" t="s">
        <v>886</v>
      </c>
      <c r="D187" s="231"/>
      <c r="E187" s="231"/>
      <c r="F187" s="231"/>
      <c r="G187" s="231"/>
      <c r="H187" s="231"/>
      <c r="I187" s="231"/>
      <c r="J187" s="231"/>
      <c r="K187" s="231"/>
      <c r="L187" s="231"/>
      <c r="M187" s="231"/>
      <c r="N187" s="231"/>
      <c r="O187" s="231"/>
      <c r="P187" s="231"/>
      <c r="Q187" s="231"/>
      <c r="R187" s="231"/>
      <c r="S187" s="231"/>
      <c r="T187" s="231"/>
      <c r="U187" s="231"/>
      <c r="V187" s="231"/>
      <c r="W187" s="231"/>
      <c r="X187" s="231"/>
      <c r="Y187" s="231"/>
      <c r="Z187" s="231"/>
      <c r="AA187" s="231"/>
      <c r="AB187" s="231"/>
      <c r="AC187" s="231"/>
      <c r="AD187" s="231"/>
    </row>
    <row r="188" spans="1:31" s="4" customFormat="1" ht="36" customHeight="1">
      <c r="A188" s="107"/>
      <c r="C188" s="319" t="s">
        <v>887</v>
      </c>
      <c r="D188" s="231"/>
      <c r="E188" s="231"/>
      <c r="F188" s="231"/>
      <c r="G188" s="231"/>
      <c r="H188" s="231"/>
      <c r="I188" s="231"/>
      <c r="J188" s="231"/>
      <c r="K188" s="231"/>
      <c r="L188" s="231"/>
      <c r="M188" s="231"/>
      <c r="N188" s="231"/>
      <c r="O188" s="231"/>
      <c r="P188" s="231"/>
      <c r="Q188" s="231"/>
      <c r="R188" s="231"/>
      <c r="S188" s="231"/>
      <c r="T188" s="231"/>
      <c r="U188" s="231"/>
      <c r="V188" s="231"/>
      <c r="W188" s="231"/>
      <c r="X188" s="231"/>
      <c r="Y188" s="231"/>
      <c r="Z188" s="231"/>
      <c r="AA188" s="231"/>
      <c r="AB188" s="231"/>
      <c r="AC188" s="231"/>
      <c r="AD188" s="231"/>
    </row>
    <row r="189" spans="1:31" s="4" customFormat="1" ht="24" customHeight="1">
      <c r="A189" s="48"/>
      <c r="B189" s="137"/>
      <c r="C189" s="333" t="s">
        <v>888</v>
      </c>
      <c r="D189" s="231"/>
      <c r="E189" s="231"/>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73"/>
    </row>
    <row r="190" spans="1:31" s="4" customFormat="1" ht="24" customHeight="1">
      <c r="A190" s="107"/>
      <c r="C190" s="388" t="s">
        <v>872</v>
      </c>
      <c r="D190" s="231"/>
      <c r="E190" s="231"/>
      <c r="F190" s="231"/>
      <c r="G190" s="231"/>
      <c r="H190" s="231"/>
      <c r="I190" s="231"/>
      <c r="J190" s="231"/>
      <c r="K190" s="231"/>
      <c r="L190" s="231"/>
      <c r="M190" s="231"/>
      <c r="N190" s="231"/>
      <c r="O190" s="231"/>
      <c r="P190" s="231"/>
      <c r="Q190" s="231"/>
      <c r="R190" s="231"/>
      <c r="S190" s="231"/>
      <c r="T190" s="231"/>
      <c r="U190" s="231"/>
      <c r="V190" s="231"/>
      <c r="W190" s="231"/>
      <c r="X190" s="231"/>
      <c r="Y190" s="231"/>
      <c r="Z190" s="231"/>
      <c r="AA190" s="231"/>
      <c r="AB190" s="231"/>
      <c r="AC190" s="231"/>
      <c r="AD190" s="231"/>
    </row>
    <row r="191" spans="1:31" s="4" customFormat="1" ht="48" customHeight="1">
      <c r="A191" s="107"/>
      <c r="C191" s="388" t="s">
        <v>889</v>
      </c>
      <c r="D191" s="231"/>
      <c r="E191" s="231"/>
      <c r="F191" s="231"/>
      <c r="G191" s="231"/>
      <c r="H191" s="231"/>
      <c r="I191" s="231"/>
      <c r="J191" s="231"/>
      <c r="K191" s="231"/>
      <c r="L191" s="231"/>
      <c r="M191" s="231"/>
      <c r="N191" s="231"/>
      <c r="O191" s="231"/>
      <c r="P191" s="231"/>
      <c r="Q191" s="231"/>
      <c r="R191" s="231"/>
      <c r="S191" s="231"/>
      <c r="T191" s="231"/>
      <c r="U191" s="231"/>
      <c r="V191" s="231"/>
      <c r="W191" s="231"/>
      <c r="X191" s="231"/>
      <c r="Y191" s="231"/>
      <c r="Z191" s="231"/>
      <c r="AA191" s="231"/>
      <c r="AB191" s="231"/>
      <c r="AC191" s="231"/>
      <c r="AD191" s="231"/>
    </row>
    <row r="192" spans="1:31" s="168" customFormat="1" ht="36" customHeight="1">
      <c r="A192" s="48"/>
      <c r="B192" s="137"/>
      <c r="C192" s="333" t="s">
        <v>890</v>
      </c>
      <c r="D192" s="231"/>
      <c r="E192" s="231"/>
      <c r="F192" s="231"/>
      <c r="G192" s="231"/>
      <c r="H192" s="231"/>
      <c r="I192" s="231"/>
      <c r="J192" s="231"/>
      <c r="K192" s="231"/>
      <c r="L192" s="231"/>
      <c r="M192" s="231"/>
      <c r="N192" s="231"/>
      <c r="O192" s="231"/>
      <c r="P192" s="231"/>
      <c r="Q192" s="231"/>
      <c r="R192" s="231"/>
      <c r="S192" s="231"/>
      <c r="T192" s="231"/>
      <c r="U192" s="231"/>
      <c r="V192" s="231"/>
      <c r="W192" s="231"/>
      <c r="X192" s="231"/>
      <c r="Y192" s="231"/>
      <c r="Z192" s="231"/>
      <c r="AA192" s="231"/>
      <c r="AB192" s="231"/>
      <c r="AC192" s="231"/>
      <c r="AD192" s="231"/>
      <c r="AE192" s="73"/>
    </row>
    <row r="193" spans="1:35" ht="15" customHeight="1"/>
    <row r="194" spans="1:35" s="4" customFormat="1" ht="15" customHeight="1">
      <c r="A194" s="93"/>
      <c r="C194" s="316" t="s">
        <v>566</v>
      </c>
      <c r="D194" s="262"/>
      <c r="E194" s="262"/>
      <c r="F194" s="262"/>
      <c r="G194" s="262"/>
      <c r="H194" s="262"/>
      <c r="I194" s="262"/>
      <c r="J194" s="262"/>
      <c r="K194" s="262"/>
      <c r="L194" s="262"/>
      <c r="M194" s="262"/>
      <c r="N194" s="263"/>
      <c r="O194" s="316" t="s">
        <v>891</v>
      </c>
      <c r="P194" s="249"/>
      <c r="Q194" s="249"/>
      <c r="R194" s="249"/>
      <c r="S194" s="249"/>
      <c r="T194" s="249"/>
      <c r="U194" s="249"/>
      <c r="V194" s="249"/>
      <c r="W194" s="249"/>
      <c r="X194" s="249"/>
      <c r="Y194" s="249"/>
      <c r="Z194" s="249"/>
      <c r="AA194" s="249"/>
      <c r="AB194" s="249"/>
      <c r="AC194" s="249"/>
      <c r="AD194" s="250"/>
    </row>
    <row r="195" spans="1:35" s="4" customFormat="1" ht="24" customHeight="1">
      <c r="A195" s="93"/>
      <c r="C195" s="266"/>
      <c r="D195" s="252"/>
      <c r="E195" s="252"/>
      <c r="F195" s="252"/>
      <c r="G195" s="252"/>
      <c r="H195" s="252"/>
      <c r="I195" s="252"/>
      <c r="J195" s="252"/>
      <c r="K195" s="252"/>
      <c r="L195" s="252"/>
      <c r="M195" s="252"/>
      <c r="N195" s="267"/>
      <c r="O195" s="325" t="s">
        <v>892</v>
      </c>
      <c r="P195" s="249"/>
      <c r="Q195" s="249"/>
      <c r="R195" s="250"/>
      <c r="S195" s="325" t="s">
        <v>893</v>
      </c>
      <c r="T195" s="249"/>
      <c r="U195" s="249"/>
      <c r="V195" s="250"/>
      <c r="W195" s="325" t="s">
        <v>894</v>
      </c>
      <c r="X195" s="249"/>
      <c r="Y195" s="249"/>
      <c r="Z195" s="250"/>
      <c r="AA195" s="325" t="s">
        <v>895</v>
      </c>
      <c r="AB195" s="249"/>
      <c r="AC195" s="249"/>
      <c r="AD195" s="250"/>
      <c r="AG195" t="s">
        <v>282</v>
      </c>
      <c r="AH195" t="s">
        <v>283</v>
      </c>
      <c r="AI195" t="s">
        <v>858</v>
      </c>
    </row>
    <row r="196" spans="1:35" s="4" customFormat="1" ht="15" customHeight="1">
      <c r="A196" s="93"/>
      <c r="C196" s="121" t="s">
        <v>209</v>
      </c>
      <c r="D196" s="318" t="s">
        <v>570</v>
      </c>
      <c r="E196" s="249"/>
      <c r="F196" s="249"/>
      <c r="G196" s="249"/>
      <c r="H196" s="249"/>
      <c r="I196" s="249"/>
      <c r="J196" s="249"/>
      <c r="K196" s="249"/>
      <c r="L196" s="249"/>
      <c r="M196" s="249"/>
      <c r="N196" s="250"/>
      <c r="O196" s="317"/>
      <c r="P196" s="249"/>
      <c r="Q196" s="249"/>
      <c r="R196" s="250"/>
      <c r="S196" s="317"/>
      <c r="T196" s="249"/>
      <c r="U196" s="249"/>
      <c r="V196" s="250"/>
      <c r="W196" s="317"/>
      <c r="X196" s="249"/>
      <c r="Y196" s="249"/>
      <c r="Z196" s="250"/>
      <c r="AA196" s="317"/>
      <c r="AB196" s="249"/>
      <c r="AC196" s="249"/>
      <c r="AD196" s="250"/>
      <c r="AG196">
        <f>IF(AND(OR(CNGE_2023_M4_Secc1!M503={2,9}),COUNTA(O196:AD196)&gt;0),1,IF(CNGE_2023_M4_Secc1!M503&lt;&gt;1,0,IF(OR(COUNTBLANK(O196:AD196)=16,COUNTBLANK(O196:AD196)=12),0,1)))</f>
        <v>0</v>
      </c>
      <c r="AH196">
        <f t="shared" ref="AH196:AH207" si="15">IF(COUNTIF(O196:AD196,"NS"),1,0)</f>
        <v>0</v>
      </c>
      <c r="AI196">
        <f t="shared" ref="AI196:AI207" si="16">IF(SUM(S196)&gt;=SUM(M157),0,1)</f>
        <v>0</v>
      </c>
    </row>
    <row r="197" spans="1:35" s="4" customFormat="1" ht="15" customHeight="1">
      <c r="A197" s="93"/>
      <c r="C197" s="121" t="s">
        <v>210</v>
      </c>
      <c r="D197" s="318" t="s">
        <v>571</v>
      </c>
      <c r="E197" s="249"/>
      <c r="F197" s="249"/>
      <c r="G197" s="249"/>
      <c r="H197" s="249"/>
      <c r="I197" s="249"/>
      <c r="J197" s="249"/>
      <c r="K197" s="249"/>
      <c r="L197" s="249"/>
      <c r="M197" s="249"/>
      <c r="N197" s="250"/>
      <c r="O197" s="317"/>
      <c r="P197" s="249"/>
      <c r="Q197" s="249"/>
      <c r="R197" s="250"/>
      <c r="S197" s="317"/>
      <c r="T197" s="249"/>
      <c r="U197" s="249"/>
      <c r="V197" s="250"/>
      <c r="W197" s="317"/>
      <c r="X197" s="249"/>
      <c r="Y197" s="249"/>
      <c r="Z197" s="250"/>
      <c r="AA197" s="317"/>
      <c r="AB197" s="249"/>
      <c r="AC197" s="249"/>
      <c r="AD197" s="250"/>
      <c r="AG197">
        <f>IF(AND(OR(CNGE_2023_M4_Secc1!M504={2,9}),COUNTA(O197:AD197)&gt;0),1,IF(CNGE_2023_M4_Secc1!M504&lt;&gt;1,0,IF(OR(COUNTBLANK(O197:AD197)=16,COUNTBLANK(O197:AD197)=12),0,1)))</f>
        <v>0</v>
      </c>
      <c r="AH197">
        <f t="shared" si="15"/>
        <v>0</v>
      </c>
      <c r="AI197">
        <f t="shared" si="16"/>
        <v>0</v>
      </c>
    </row>
    <row r="198" spans="1:35" s="4" customFormat="1" ht="15" customHeight="1">
      <c r="A198" s="93"/>
      <c r="C198" s="121" t="s">
        <v>212</v>
      </c>
      <c r="D198" s="318" t="s">
        <v>572</v>
      </c>
      <c r="E198" s="249"/>
      <c r="F198" s="249"/>
      <c r="G198" s="249"/>
      <c r="H198" s="249"/>
      <c r="I198" s="249"/>
      <c r="J198" s="249"/>
      <c r="K198" s="249"/>
      <c r="L198" s="249"/>
      <c r="M198" s="249"/>
      <c r="N198" s="250"/>
      <c r="O198" s="317"/>
      <c r="P198" s="249"/>
      <c r="Q198" s="249"/>
      <c r="R198" s="250"/>
      <c r="S198" s="317"/>
      <c r="T198" s="249"/>
      <c r="U198" s="249"/>
      <c r="V198" s="250"/>
      <c r="W198" s="317"/>
      <c r="X198" s="249"/>
      <c r="Y198" s="249"/>
      <c r="Z198" s="250"/>
      <c r="AA198" s="317"/>
      <c r="AB198" s="249"/>
      <c r="AC198" s="249"/>
      <c r="AD198" s="250"/>
      <c r="AG198">
        <f>IF(AND(OR(CNGE_2023_M4_Secc1!M505={2,9}),COUNTA(O198:AD198)&gt;0),1,IF(CNGE_2023_M4_Secc1!M505&lt;&gt;1,0,IF(OR(COUNTBLANK(O198:AD198)=16,COUNTBLANK(O198:AD198)=12),0,1)))</f>
        <v>0</v>
      </c>
      <c r="AH198">
        <f t="shared" si="15"/>
        <v>0</v>
      </c>
      <c r="AI198">
        <f t="shared" si="16"/>
        <v>0</v>
      </c>
    </row>
    <row r="199" spans="1:35" s="4" customFormat="1" ht="15" customHeight="1">
      <c r="A199" s="93"/>
      <c r="C199" s="121" t="s">
        <v>214</v>
      </c>
      <c r="D199" s="318" t="s">
        <v>573</v>
      </c>
      <c r="E199" s="249"/>
      <c r="F199" s="249"/>
      <c r="G199" s="249"/>
      <c r="H199" s="249"/>
      <c r="I199" s="249"/>
      <c r="J199" s="249"/>
      <c r="K199" s="249"/>
      <c r="L199" s="249"/>
      <c r="M199" s="249"/>
      <c r="N199" s="250"/>
      <c r="O199" s="317"/>
      <c r="P199" s="249"/>
      <c r="Q199" s="249"/>
      <c r="R199" s="250"/>
      <c r="S199" s="317"/>
      <c r="T199" s="249"/>
      <c r="U199" s="249"/>
      <c r="V199" s="250"/>
      <c r="W199" s="317"/>
      <c r="X199" s="249"/>
      <c r="Y199" s="249"/>
      <c r="Z199" s="250"/>
      <c r="AA199" s="317"/>
      <c r="AB199" s="249"/>
      <c r="AC199" s="249"/>
      <c r="AD199" s="250"/>
      <c r="AG199">
        <f>IF(AND(OR(CNGE_2023_M4_Secc1!M506={2,9}),COUNTA(O199:AD199)&gt;0),1,IF(CNGE_2023_M4_Secc1!M506&lt;&gt;1,0,IF(OR(COUNTBLANK(O199:AD199)=16,COUNTBLANK(O199:AD199)=12),0,1)))</f>
        <v>0</v>
      </c>
      <c r="AH199">
        <f t="shared" si="15"/>
        <v>0</v>
      </c>
      <c r="AI199">
        <f t="shared" si="16"/>
        <v>0</v>
      </c>
    </row>
    <row r="200" spans="1:35" s="4" customFormat="1" ht="15" customHeight="1">
      <c r="A200" s="93"/>
      <c r="C200" s="121" t="s">
        <v>215</v>
      </c>
      <c r="D200" s="318" t="s">
        <v>574</v>
      </c>
      <c r="E200" s="249"/>
      <c r="F200" s="249"/>
      <c r="G200" s="249"/>
      <c r="H200" s="249"/>
      <c r="I200" s="249"/>
      <c r="J200" s="249"/>
      <c r="K200" s="249"/>
      <c r="L200" s="249"/>
      <c r="M200" s="249"/>
      <c r="N200" s="250"/>
      <c r="O200" s="317"/>
      <c r="P200" s="249"/>
      <c r="Q200" s="249"/>
      <c r="R200" s="250"/>
      <c r="S200" s="317"/>
      <c r="T200" s="249"/>
      <c r="U200" s="249"/>
      <c r="V200" s="250"/>
      <c r="W200" s="317"/>
      <c r="X200" s="249"/>
      <c r="Y200" s="249"/>
      <c r="Z200" s="250"/>
      <c r="AA200" s="317"/>
      <c r="AB200" s="249"/>
      <c r="AC200" s="249"/>
      <c r="AD200" s="250"/>
      <c r="AG200">
        <f>IF(AND(OR(CNGE_2023_M4_Secc1!M507={2,9}),COUNTA(O200:AD200)&gt;0),1,IF(CNGE_2023_M4_Secc1!M507&lt;&gt;1,0,IF(OR(COUNTBLANK(O200:AD200)=16,COUNTBLANK(O200:AD200)=12),0,1)))</f>
        <v>0</v>
      </c>
      <c r="AH200">
        <f t="shared" si="15"/>
        <v>0</v>
      </c>
      <c r="AI200">
        <f t="shared" si="16"/>
        <v>0</v>
      </c>
    </row>
    <row r="201" spans="1:35" s="4" customFormat="1" ht="15" customHeight="1">
      <c r="A201" s="93"/>
      <c r="C201" s="121" t="s">
        <v>217</v>
      </c>
      <c r="D201" s="318" t="s">
        <v>575</v>
      </c>
      <c r="E201" s="249"/>
      <c r="F201" s="249"/>
      <c r="G201" s="249"/>
      <c r="H201" s="249"/>
      <c r="I201" s="249"/>
      <c r="J201" s="249"/>
      <c r="K201" s="249"/>
      <c r="L201" s="249"/>
      <c r="M201" s="249"/>
      <c r="N201" s="250"/>
      <c r="O201" s="317"/>
      <c r="P201" s="249"/>
      <c r="Q201" s="249"/>
      <c r="R201" s="250"/>
      <c r="S201" s="317"/>
      <c r="T201" s="249"/>
      <c r="U201" s="249"/>
      <c r="V201" s="250"/>
      <c r="W201" s="317"/>
      <c r="X201" s="249"/>
      <c r="Y201" s="249"/>
      <c r="Z201" s="250"/>
      <c r="AA201" s="317"/>
      <c r="AB201" s="249"/>
      <c r="AC201" s="249"/>
      <c r="AD201" s="250"/>
      <c r="AG201">
        <f>IF(AND(OR(CNGE_2023_M4_Secc1!M508={2,9}),COUNTA(O201:AD201)&gt;0),1,IF(CNGE_2023_M4_Secc1!M508&lt;&gt;1,0,IF(OR(COUNTBLANK(O201:AD201)=16,COUNTBLANK(O201:AD201)=12),0,1)))</f>
        <v>0</v>
      </c>
      <c r="AH201">
        <f t="shared" si="15"/>
        <v>0</v>
      </c>
      <c r="AI201">
        <f t="shared" si="16"/>
        <v>0</v>
      </c>
    </row>
    <row r="202" spans="1:35" s="4" customFormat="1" ht="15" customHeight="1">
      <c r="A202" s="93"/>
      <c r="C202" s="121" t="s">
        <v>219</v>
      </c>
      <c r="D202" s="318" t="s">
        <v>576</v>
      </c>
      <c r="E202" s="249"/>
      <c r="F202" s="249"/>
      <c r="G202" s="249"/>
      <c r="H202" s="249"/>
      <c r="I202" s="249"/>
      <c r="J202" s="249"/>
      <c r="K202" s="249"/>
      <c r="L202" s="249"/>
      <c r="M202" s="249"/>
      <c r="N202" s="250"/>
      <c r="O202" s="317"/>
      <c r="P202" s="249"/>
      <c r="Q202" s="249"/>
      <c r="R202" s="250"/>
      <c r="S202" s="317"/>
      <c r="T202" s="249"/>
      <c r="U202" s="249"/>
      <c r="V202" s="250"/>
      <c r="W202" s="317"/>
      <c r="X202" s="249"/>
      <c r="Y202" s="249"/>
      <c r="Z202" s="250"/>
      <c r="AA202" s="317"/>
      <c r="AB202" s="249"/>
      <c r="AC202" s="249"/>
      <c r="AD202" s="250"/>
      <c r="AG202">
        <f>IF(AND(OR(CNGE_2023_M4_Secc1!M509={2,9}),COUNTA(O202:AD202)&gt;0),1,IF(CNGE_2023_M4_Secc1!M509&lt;&gt;1,0,IF(OR(COUNTBLANK(O202:AD202)=16,COUNTBLANK(O202:AD202)=12),0,1)))</f>
        <v>0</v>
      </c>
      <c r="AH202">
        <f t="shared" si="15"/>
        <v>0</v>
      </c>
      <c r="AI202">
        <f t="shared" si="16"/>
        <v>0</v>
      </c>
    </row>
    <row r="203" spans="1:35" s="4" customFormat="1" ht="15" customHeight="1">
      <c r="A203" s="93"/>
      <c r="C203" s="121" t="s">
        <v>221</v>
      </c>
      <c r="D203" s="318" t="s">
        <v>577</v>
      </c>
      <c r="E203" s="249"/>
      <c r="F203" s="249"/>
      <c r="G203" s="249"/>
      <c r="H203" s="249"/>
      <c r="I203" s="249"/>
      <c r="J203" s="249"/>
      <c r="K203" s="249"/>
      <c r="L203" s="249"/>
      <c r="M203" s="249"/>
      <c r="N203" s="250"/>
      <c r="O203" s="317"/>
      <c r="P203" s="249"/>
      <c r="Q203" s="249"/>
      <c r="R203" s="250"/>
      <c r="S203" s="317"/>
      <c r="T203" s="249"/>
      <c r="U203" s="249"/>
      <c r="V203" s="250"/>
      <c r="W203" s="317"/>
      <c r="X203" s="249"/>
      <c r="Y203" s="249"/>
      <c r="Z203" s="250"/>
      <c r="AA203" s="317"/>
      <c r="AB203" s="249"/>
      <c r="AC203" s="249"/>
      <c r="AD203" s="250"/>
      <c r="AG203">
        <f>IF(AND(OR(CNGE_2023_M4_Secc1!M510={2,9}),COUNTA(O203:AD203)&gt;0),1,IF(CNGE_2023_M4_Secc1!M510&lt;&gt;1,0,IF(OR(COUNTBLANK(O203:AD203)=16,COUNTBLANK(O203:AD203)=12),0,1)))</f>
        <v>0</v>
      </c>
      <c r="AH203">
        <f t="shared" si="15"/>
        <v>0</v>
      </c>
      <c r="AI203">
        <f t="shared" si="16"/>
        <v>0</v>
      </c>
    </row>
    <row r="204" spans="1:35" s="4" customFormat="1" ht="15" customHeight="1">
      <c r="A204" s="93"/>
      <c r="C204" s="121" t="s">
        <v>223</v>
      </c>
      <c r="D204" s="318" t="s">
        <v>578</v>
      </c>
      <c r="E204" s="249"/>
      <c r="F204" s="249"/>
      <c r="G204" s="249"/>
      <c r="H204" s="249"/>
      <c r="I204" s="249"/>
      <c r="J204" s="249"/>
      <c r="K204" s="249"/>
      <c r="L204" s="249"/>
      <c r="M204" s="249"/>
      <c r="N204" s="250"/>
      <c r="O204" s="317"/>
      <c r="P204" s="249"/>
      <c r="Q204" s="249"/>
      <c r="R204" s="250"/>
      <c r="S204" s="317"/>
      <c r="T204" s="249"/>
      <c r="U204" s="249"/>
      <c r="V204" s="250"/>
      <c r="W204" s="317"/>
      <c r="X204" s="249"/>
      <c r="Y204" s="249"/>
      <c r="Z204" s="250"/>
      <c r="AA204" s="317"/>
      <c r="AB204" s="249"/>
      <c r="AC204" s="249"/>
      <c r="AD204" s="250"/>
      <c r="AG204">
        <f>IF(AND(OR(CNGE_2023_M4_Secc1!M511={2,9}),COUNTA(O204:AD204)&gt;0),1,IF(CNGE_2023_M4_Secc1!M511&lt;&gt;1,0,IF(OR(COUNTBLANK(O204:AD204)=16,COUNTBLANK(O204:AD204)=12),0,1)))</f>
        <v>0</v>
      </c>
      <c r="AH204">
        <f t="shared" si="15"/>
        <v>0</v>
      </c>
      <c r="AI204">
        <f t="shared" si="16"/>
        <v>0</v>
      </c>
    </row>
    <row r="205" spans="1:35" s="4" customFormat="1" ht="15" customHeight="1">
      <c r="A205" s="93"/>
      <c r="C205" s="121" t="s">
        <v>225</v>
      </c>
      <c r="D205" s="318" t="s">
        <v>579</v>
      </c>
      <c r="E205" s="249"/>
      <c r="F205" s="249"/>
      <c r="G205" s="249"/>
      <c r="H205" s="249"/>
      <c r="I205" s="249"/>
      <c r="J205" s="249"/>
      <c r="K205" s="249"/>
      <c r="L205" s="249"/>
      <c r="M205" s="249"/>
      <c r="N205" s="250"/>
      <c r="O205" s="317"/>
      <c r="P205" s="249"/>
      <c r="Q205" s="249"/>
      <c r="R205" s="250"/>
      <c r="S205" s="317"/>
      <c r="T205" s="249"/>
      <c r="U205" s="249"/>
      <c r="V205" s="250"/>
      <c r="W205" s="317"/>
      <c r="X205" s="249"/>
      <c r="Y205" s="249"/>
      <c r="Z205" s="250"/>
      <c r="AA205" s="317"/>
      <c r="AB205" s="249"/>
      <c r="AC205" s="249"/>
      <c r="AD205" s="250"/>
      <c r="AG205">
        <f>IF(AND(OR(CNGE_2023_M4_Secc1!M512={2,9}),COUNTA(O205:AD205)&gt;0),1,IF(CNGE_2023_M4_Secc1!M512&lt;&gt;1,0,IF(OR(COUNTBLANK(O205:AD205)=16,COUNTBLANK(O205:AD205)=12),0,1)))</f>
        <v>0</v>
      </c>
      <c r="AH205">
        <f t="shared" si="15"/>
        <v>0</v>
      </c>
      <c r="AI205">
        <f t="shared" si="16"/>
        <v>0</v>
      </c>
    </row>
    <row r="206" spans="1:35" s="4" customFormat="1" ht="15" customHeight="1">
      <c r="A206" s="93"/>
      <c r="C206" s="121" t="s">
        <v>227</v>
      </c>
      <c r="D206" s="318" t="s">
        <v>879</v>
      </c>
      <c r="E206" s="249"/>
      <c r="F206" s="249"/>
      <c r="G206" s="249"/>
      <c r="H206" s="249"/>
      <c r="I206" s="249"/>
      <c r="J206" s="249"/>
      <c r="K206" s="249"/>
      <c r="L206" s="249"/>
      <c r="M206" s="249"/>
      <c r="N206" s="250"/>
      <c r="O206" s="317"/>
      <c r="P206" s="249"/>
      <c r="Q206" s="249"/>
      <c r="R206" s="250"/>
      <c r="S206" s="317"/>
      <c r="T206" s="249"/>
      <c r="U206" s="249"/>
      <c r="V206" s="250"/>
      <c r="W206" s="317"/>
      <c r="X206" s="249"/>
      <c r="Y206" s="249"/>
      <c r="Z206" s="250"/>
      <c r="AA206" s="317"/>
      <c r="AB206" s="249"/>
      <c r="AC206" s="249"/>
      <c r="AD206" s="250"/>
      <c r="AG206">
        <f>IF(AND(OR(CNGE_2023_M4_Secc1!M513={2,9}),COUNTA(O206:AD206)&gt;0),1,IF(CNGE_2023_M4_Secc1!M513&lt;&gt;1,0,IF(OR(COUNTBLANK(O206:AD206)=16,COUNTBLANK(O206:AD206)=12),0,1)))</f>
        <v>0</v>
      </c>
      <c r="AH206">
        <f t="shared" si="15"/>
        <v>0</v>
      </c>
      <c r="AI206">
        <f t="shared" si="16"/>
        <v>0</v>
      </c>
    </row>
    <row r="207" spans="1:35" s="4" customFormat="1" ht="15" customHeight="1">
      <c r="A207" s="93"/>
      <c r="C207" s="121" t="s">
        <v>228</v>
      </c>
      <c r="D207" s="318" t="s">
        <v>357</v>
      </c>
      <c r="E207" s="249"/>
      <c r="F207" s="249"/>
      <c r="G207" s="249"/>
      <c r="H207" s="249"/>
      <c r="I207" s="249"/>
      <c r="J207" s="249"/>
      <c r="K207" s="249"/>
      <c r="L207" s="249"/>
      <c r="M207" s="249"/>
      <c r="N207" s="250"/>
      <c r="O207" s="317"/>
      <c r="P207" s="249"/>
      <c r="Q207" s="249"/>
      <c r="R207" s="250"/>
      <c r="S207" s="317"/>
      <c r="T207" s="249"/>
      <c r="U207" s="249"/>
      <c r="V207" s="250"/>
      <c r="W207" s="317"/>
      <c r="X207" s="249"/>
      <c r="Y207" s="249"/>
      <c r="Z207" s="250"/>
      <c r="AA207" s="317"/>
      <c r="AB207" s="249"/>
      <c r="AC207" s="249"/>
      <c r="AD207" s="250"/>
      <c r="AG207">
        <f>IF(OR(COUNTBLANK(O207:AD207)=16,COUNTBLANK(O207:AD207)=12),0,1)</f>
        <v>0</v>
      </c>
      <c r="AH207">
        <f t="shared" si="15"/>
        <v>0</v>
      </c>
      <c r="AI207">
        <f t="shared" si="16"/>
        <v>0</v>
      </c>
    </row>
    <row r="208" spans="1:35" s="4" customFormat="1" ht="15" customHeight="1">
      <c r="A208" s="93"/>
      <c r="C208" s="9"/>
      <c r="D208" s="9"/>
      <c r="E208" s="9"/>
      <c r="F208" s="9"/>
      <c r="G208" s="9"/>
      <c r="H208" s="9"/>
      <c r="I208" s="9"/>
      <c r="J208" s="9"/>
      <c r="K208" s="9"/>
      <c r="L208" s="9"/>
      <c r="M208" s="9"/>
      <c r="N208" s="150" t="s">
        <v>456</v>
      </c>
      <c r="O208" s="325">
        <f>IF(AND(SUM(O196:O207)=0,COUNTIF(O196:O207,"NS")&gt;0),"NS",IF(AND(SUM(O196:O207)=0,COUNTIF(O196:O207,0)&gt;0),0,IF(AND(SUM(O196:O207)=0,COUNTIF(O196:O207,"NA")&gt;0),"NA",SUM(O196:O207))))</f>
        <v>0</v>
      </c>
      <c r="P208" s="249"/>
      <c r="Q208" s="249"/>
      <c r="R208" s="250"/>
      <c r="S208" s="325">
        <f>IF(AND(SUM(S196:S207)=0,COUNTIF(S196:S207,"NS")&gt;0),"NS",IF(AND(SUM(S196:S207)=0,COUNTIF(S196:S207,0)&gt;0),0,IF(AND(SUM(S196:S207)=0,COUNTIF(S196:S207,"NA")&gt;0),"NA",SUM(S196:S207))))</f>
        <v>0</v>
      </c>
      <c r="T208" s="249"/>
      <c r="U208" s="249"/>
      <c r="V208" s="250"/>
      <c r="W208" s="325">
        <f>IF(AND(SUM(W196:W207)=0,COUNTIF(W196:W207,"NS")&gt;0),"NS",IF(AND(SUM(W196:W207)=0,COUNTIF(W196:W207,0)&gt;0),0,IF(AND(SUM(W196:W207)=0,COUNTIF(W196:W207,"NA")&gt;0),"NA",SUM(W196:W207))))</f>
        <v>0</v>
      </c>
      <c r="X208" s="249"/>
      <c r="Y208" s="249"/>
      <c r="Z208" s="250"/>
      <c r="AA208" s="325">
        <f>IF(AND(SUM(AA196:AA207)=0,COUNTIF(AA196:AA207,"NS")&gt;0),"NS",IF(AND(SUM(AA196:AA207)=0,COUNTIF(AA196:AA207,0)&gt;0),0,IF(AND(SUM(AA196:AA207)=0,COUNTIF(AA196:AA207,"NA")&gt;0),"NA",SUM(AA196:AA207))))</f>
        <v>0</v>
      </c>
      <c r="AB208" s="249"/>
      <c r="AC208" s="249"/>
      <c r="AD208" s="250"/>
      <c r="AG208">
        <f>SUM(AG196:AG207)</f>
        <v>0</v>
      </c>
      <c r="AH208" s="198">
        <f>SUM(AH196:AH207)</f>
        <v>0</v>
      </c>
      <c r="AI208">
        <f>SUM(AI196:AI207)</f>
        <v>0</v>
      </c>
    </row>
    <row r="209" spans="1:30" ht="15" customHeight="1"/>
    <row r="210" spans="1:30" s="4" customFormat="1" ht="24" customHeight="1">
      <c r="A210" s="107"/>
      <c r="C210" s="333" t="s">
        <v>310</v>
      </c>
      <c r="D210" s="231"/>
      <c r="E210" s="231"/>
      <c r="F210" s="231"/>
      <c r="G210" s="231"/>
      <c r="H210" s="231"/>
      <c r="I210" s="231"/>
      <c r="J210" s="231"/>
      <c r="K210" s="231"/>
      <c r="L210" s="231"/>
      <c r="M210" s="231"/>
      <c r="N210" s="231"/>
      <c r="O210" s="231"/>
      <c r="P210" s="231"/>
      <c r="Q210" s="231"/>
      <c r="R210" s="231"/>
      <c r="S210" s="231"/>
      <c r="T210" s="231"/>
      <c r="U210" s="231"/>
      <c r="V210" s="231"/>
      <c r="W210" s="231"/>
      <c r="X210" s="231"/>
      <c r="Y210" s="231"/>
      <c r="Z210" s="231"/>
      <c r="AA210" s="231"/>
      <c r="AB210" s="231"/>
      <c r="AC210" s="231"/>
      <c r="AD210" s="231"/>
    </row>
    <row r="211" spans="1:30" s="4" customFormat="1" ht="60" customHeight="1">
      <c r="A211" s="107"/>
      <c r="C211" s="323"/>
      <c r="D211" s="249"/>
      <c r="E211" s="249"/>
      <c r="F211" s="249"/>
      <c r="G211" s="249"/>
      <c r="H211" s="249"/>
      <c r="I211" s="249"/>
      <c r="J211" s="249"/>
      <c r="K211" s="249"/>
      <c r="L211" s="249"/>
      <c r="M211" s="249"/>
      <c r="N211" s="249"/>
      <c r="O211" s="249"/>
      <c r="P211" s="249"/>
      <c r="Q211" s="249"/>
      <c r="R211" s="249"/>
      <c r="S211" s="249"/>
      <c r="T211" s="249"/>
      <c r="U211" s="249"/>
      <c r="V211" s="249"/>
      <c r="W211" s="249"/>
      <c r="X211" s="249"/>
      <c r="Y211" s="249"/>
      <c r="Z211" s="249"/>
      <c r="AA211" s="249"/>
      <c r="AB211" s="249"/>
      <c r="AC211" s="249"/>
      <c r="AD211" s="250"/>
    </row>
    <row r="212" spans="1:30" ht="15" customHeight="1">
      <c r="B212" s="199" t="str">
        <f>IF(AND(AG208&gt;0,C212=""),"Favor de ingresar toda la información requerida en la pregunta y/o verifique que no tenga información en celdas sombreadas.","")</f>
        <v/>
      </c>
      <c r="C212" s="199"/>
    </row>
    <row r="213" spans="1:30" ht="15" customHeight="1">
      <c r="B213" s="199" t="str">
        <f>IF(AND(AH208&lt;&gt;0,C211=""),"Alerta: Debido a que cuenta con registros NS, debe proporcionar una justificación en el area de comentarios al final de la pregunta.","")</f>
        <v/>
      </c>
      <c r="C213" s="199"/>
    </row>
    <row r="214" spans="1:30" ht="15" customHeight="1">
      <c r="B214" s="199" t="str">
        <f>IF(AND(AI208,C211=""),"Favor de revisar la instrucción 9 y vea si requiere justificación.","")</f>
        <v/>
      </c>
      <c r="C214" s="199"/>
    </row>
    <row r="215" spans="1:30" ht="15" customHeight="1">
      <c r="B215" s="199"/>
      <c r="C215" s="199"/>
    </row>
    <row r="216" spans="1:30" ht="15" customHeight="1">
      <c r="B216" s="199"/>
      <c r="C216" s="199"/>
    </row>
    <row r="217" spans="1:30" ht="15" customHeight="1">
      <c r="B217" s="199"/>
      <c r="C217" s="199"/>
    </row>
    <row r="218" spans="1:30" s="4" customFormat="1" ht="36" customHeight="1">
      <c r="A218" s="48" t="s">
        <v>896</v>
      </c>
      <c r="B218" s="326" t="s">
        <v>897</v>
      </c>
      <c r="C218" s="231"/>
      <c r="D218" s="231"/>
      <c r="E218" s="231"/>
      <c r="F218" s="231"/>
      <c r="G218" s="231"/>
      <c r="H218" s="231"/>
      <c r="I218" s="231"/>
      <c r="J218" s="231"/>
      <c r="K218" s="231"/>
      <c r="L218" s="231"/>
      <c r="M218" s="231"/>
      <c r="N218" s="231"/>
      <c r="O218" s="231"/>
      <c r="P218" s="231"/>
      <c r="Q218" s="231"/>
      <c r="R218" s="231"/>
      <c r="S218" s="231"/>
      <c r="T218" s="231"/>
      <c r="U218" s="231"/>
      <c r="V218" s="231"/>
      <c r="W218" s="231"/>
      <c r="X218" s="231"/>
      <c r="Y218" s="231"/>
      <c r="Z218" s="231"/>
      <c r="AA218" s="231"/>
      <c r="AB218" s="231"/>
      <c r="AC218" s="231"/>
      <c r="AD218" s="231"/>
    </row>
    <row r="219" spans="1:30" s="4" customFormat="1" ht="24" customHeight="1">
      <c r="A219" s="48"/>
      <c r="B219" s="120"/>
      <c r="C219" s="333" t="s">
        <v>898</v>
      </c>
      <c r="D219" s="231"/>
      <c r="E219" s="231"/>
      <c r="F219" s="231"/>
      <c r="G219" s="231"/>
      <c r="H219" s="231"/>
      <c r="I219" s="231"/>
      <c r="J219" s="231"/>
      <c r="K219" s="231"/>
      <c r="L219" s="231"/>
      <c r="M219" s="231"/>
      <c r="N219" s="231"/>
      <c r="O219" s="231"/>
      <c r="P219" s="231"/>
      <c r="Q219" s="231"/>
      <c r="R219" s="231"/>
      <c r="S219" s="231"/>
      <c r="T219" s="231"/>
      <c r="U219" s="231"/>
      <c r="V219" s="231"/>
      <c r="W219" s="231"/>
      <c r="X219" s="231"/>
      <c r="Y219" s="231"/>
      <c r="Z219" s="231"/>
      <c r="AA219" s="231"/>
      <c r="AB219" s="231"/>
      <c r="AC219" s="231"/>
      <c r="AD219" s="231"/>
    </row>
    <row r="220" spans="1:30" s="4" customFormat="1" ht="24" customHeight="1">
      <c r="A220" s="48"/>
      <c r="B220" s="120"/>
      <c r="C220" s="333" t="s">
        <v>899</v>
      </c>
      <c r="D220" s="231"/>
      <c r="E220" s="231"/>
      <c r="F220" s="231"/>
      <c r="G220" s="231"/>
      <c r="H220" s="231"/>
      <c r="I220" s="231"/>
      <c r="J220" s="231"/>
      <c r="K220" s="231"/>
      <c r="L220" s="231"/>
      <c r="M220" s="231"/>
      <c r="N220" s="231"/>
      <c r="O220" s="231"/>
      <c r="P220" s="231"/>
      <c r="Q220" s="231"/>
      <c r="R220" s="231"/>
      <c r="S220" s="231"/>
      <c r="T220" s="231"/>
      <c r="U220" s="231"/>
      <c r="V220" s="231"/>
      <c r="W220" s="231"/>
      <c r="X220" s="231"/>
      <c r="Y220" s="231"/>
      <c r="Z220" s="231"/>
      <c r="AA220" s="231"/>
      <c r="AB220" s="231"/>
      <c r="AC220" s="231"/>
      <c r="AD220" s="231"/>
    </row>
    <row r="221" spans="1:30" s="4" customFormat="1" ht="24" customHeight="1">
      <c r="A221" s="48"/>
      <c r="B221" s="120"/>
      <c r="C221" s="333" t="s">
        <v>900</v>
      </c>
      <c r="D221" s="231"/>
      <c r="E221" s="231"/>
      <c r="F221" s="231"/>
      <c r="G221" s="231"/>
      <c r="H221" s="231"/>
      <c r="I221" s="231"/>
      <c r="J221" s="231"/>
      <c r="K221" s="231"/>
      <c r="L221" s="231"/>
      <c r="M221" s="231"/>
      <c r="N221" s="231"/>
      <c r="O221" s="231"/>
      <c r="P221" s="231"/>
      <c r="Q221" s="231"/>
      <c r="R221" s="231"/>
      <c r="S221" s="231"/>
      <c r="T221" s="231"/>
      <c r="U221" s="231"/>
      <c r="V221" s="231"/>
      <c r="W221" s="231"/>
      <c r="X221" s="231"/>
      <c r="Y221" s="231"/>
      <c r="Z221" s="231"/>
      <c r="AA221" s="231"/>
      <c r="AB221" s="231"/>
      <c r="AC221" s="231"/>
      <c r="AD221" s="231"/>
    </row>
    <row r="222" spans="1:30" s="4" customFormat="1" ht="24" customHeight="1">
      <c r="A222" s="1"/>
      <c r="B222" s="1"/>
      <c r="C222" s="333" t="s">
        <v>901</v>
      </c>
      <c r="D222" s="231"/>
      <c r="E222" s="231"/>
      <c r="F222" s="231"/>
      <c r="G222" s="231"/>
      <c r="H222" s="231"/>
      <c r="I222" s="231"/>
      <c r="J222" s="231"/>
      <c r="K222" s="231"/>
      <c r="L222" s="231"/>
      <c r="M222" s="231"/>
      <c r="N222" s="231"/>
      <c r="O222" s="231"/>
      <c r="P222" s="231"/>
      <c r="Q222" s="231"/>
      <c r="R222" s="231"/>
      <c r="S222" s="231"/>
      <c r="T222" s="231"/>
      <c r="U222" s="231"/>
      <c r="V222" s="231"/>
      <c r="W222" s="231"/>
      <c r="X222" s="231"/>
      <c r="Y222" s="231"/>
      <c r="Z222" s="231"/>
      <c r="AA222" s="231"/>
      <c r="AB222" s="231"/>
      <c r="AC222" s="231"/>
      <c r="AD222" s="231"/>
    </row>
    <row r="223" spans="1:30" s="4" customFormat="1" ht="24" customHeight="1">
      <c r="A223" s="107"/>
      <c r="B223" s="170"/>
      <c r="C223" s="319" t="s">
        <v>902</v>
      </c>
      <c r="D223" s="231"/>
      <c r="E223" s="231"/>
      <c r="F223" s="231"/>
      <c r="G223" s="231"/>
      <c r="H223" s="231"/>
      <c r="I223" s="231"/>
      <c r="J223" s="231"/>
      <c r="K223" s="231"/>
      <c r="L223" s="231"/>
      <c r="M223" s="231"/>
      <c r="N223" s="231"/>
      <c r="O223" s="231"/>
      <c r="P223" s="231"/>
      <c r="Q223" s="231"/>
      <c r="R223" s="231"/>
      <c r="S223" s="231"/>
      <c r="T223" s="231"/>
      <c r="U223" s="231"/>
      <c r="V223" s="231"/>
      <c r="W223" s="231"/>
      <c r="X223" s="231"/>
      <c r="Y223" s="231"/>
      <c r="Z223" s="231"/>
      <c r="AA223" s="231"/>
      <c r="AB223" s="231"/>
      <c r="AC223" s="231"/>
      <c r="AD223" s="231"/>
    </row>
    <row r="224" spans="1:30" s="4" customFormat="1" ht="24" customHeight="1">
      <c r="A224" s="107"/>
      <c r="C224" s="319" t="s">
        <v>903</v>
      </c>
      <c r="D224" s="231"/>
      <c r="E224" s="231"/>
      <c r="F224" s="231"/>
      <c r="G224" s="231"/>
      <c r="H224" s="231"/>
      <c r="I224" s="231"/>
      <c r="J224" s="231"/>
      <c r="K224" s="231"/>
      <c r="L224" s="231"/>
      <c r="M224" s="231"/>
      <c r="N224" s="231"/>
      <c r="O224" s="231"/>
      <c r="P224" s="231"/>
      <c r="Q224" s="231"/>
      <c r="R224" s="231"/>
      <c r="S224" s="231"/>
      <c r="T224" s="231"/>
      <c r="U224" s="231"/>
      <c r="V224" s="231"/>
      <c r="W224" s="231"/>
      <c r="X224" s="231"/>
      <c r="Y224" s="231"/>
      <c r="Z224" s="231"/>
      <c r="AA224" s="231"/>
      <c r="AB224" s="231"/>
      <c r="AC224" s="231"/>
      <c r="AD224" s="231"/>
    </row>
    <row r="225" spans="1:34" ht="15" customHeight="1"/>
    <row r="226" spans="1:34" ht="15" customHeight="1">
      <c r="C226" s="111" t="s">
        <v>904</v>
      </c>
    </row>
    <row r="227" spans="1:34" ht="15" customHeight="1"/>
    <row r="228" spans="1:34" s="4" customFormat="1" ht="15" customHeight="1">
      <c r="A228" s="107"/>
      <c r="C228" s="316" t="s">
        <v>279</v>
      </c>
      <c r="D228" s="262"/>
      <c r="E228" s="262"/>
      <c r="F228" s="262"/>
      <c r="G228" s="262"/>
      <c r="H228" s="262"/>
      <c r="I228" s="262"/>
      <c r="J228" s="262"/>
      <c r="K228" s="262"/>
      <c r="L228" s="262"/>
      <c r="M228" s="262"/>
      <c r="N228" s="262"/>
      <c r="O228" s="262"/>
      <c r="P228" s="262"/>
      <c r="Q228" s="263"/>
      <c r="R228" s="316" t="s">
        <v>905</v>
      </c>
      <c r="S228" s="249"/>
      <c r="T228" s="249"/>
      <c r="U228" s="249"/>
      <c r="V228" s="249"/>
      <c r="W228" s="249"/>
      <c r="X228" s="249"/>
      <c r="Y228" s="249"/>
      <c r="Z228" s="249"/>
      <c r="AA228" s="249"/>
      <c r="AB228" s="249"/>
      <c r="AC228" s="249"/>
      <c r="AD228" s="250"/>
    </row>
    <row r="229" spans="1:34" s="4" customFormat="1" ht="120" customHeight="1">
      <c r="A229" s="107"/>
      <c r="C229" s="266"/>
      <c r="D229" s="252"/>
      <c r="E229" s="252"/>
      <c r="F229" s="252"/>
      <c r="G229" s="252"/>
      <c r="H229" s="252"/>
      <c r="I229" s="252"/>
      <c r="J229" s="252"/>
      <c r="K229" s="252"/>
      <c r="L229" s="252"/>
      <c r="M229" s="252"/>
      <c r="N229" s="252"/>
      <c r="O229" s="252"/>
      <c r="P229" s="252"/>
      <c r="Q229" s="267"/>
      <c r="R229" s="124" t="s">
        <v>444</v>
      </c>
      <c r="S229" s="125" t="s">
        <v>570</v>
      </c>
      <c r="T229" s="125" t="s">
        <v>571</v>
      </c>
      <c r="U229" s="125" t="s">
        <v>572</v>
      </c>
      <c r="V229" s="125" t="s">
        <v>573</v>
      </c>
      <c r="W229" s="125" t="s">
        <v>574</v>
      </c>
      <c r="X229" s="125" t="s">
        <v>575</v>
      </c>
      <c r="Y229" s="125" t="s">
        <v>576</v>
      </c>
      <c r="Z229" s="125" t="s">
        <v>577</v>
      </c>
      <c r="AA229" s="125" t="s">
        <v>578</v>
      </c>
      <c r="AB229" s="125" t="s">
        <v>579</v>
      </c>
      <c r="AC229" s="125" t="s">
        <v>879</v>
      </c>
      <c r="AD229" s="125" t="s">
        <v>357</v>
      </c>
      <c r="AH229" t="s">
        <v>283</v>
      </c>
    </row>
    <row r="230" spans="1:34" s="4" customFormat="1" ht="15" customHeight="1">
      <c r="A230" s="107"/>
      <c r="C230" s="110" t="s">
        <v>558</v>
      </c>
      <c r="D230" s="368" t="s">
        <v>357</v>
      </c>
      <c r="E230" s="249"/>
      <c r="F230" s="249"/>
      <c r="G230" s="249"/>
      <c r="H230" s="249"/>
      <c r="I230" s="249"/>
      <c r="J230" s="249"/>
      <c r="K230" s="249"/>
      <c r="L230" s="249"/>
      <c r="M230" s="249"/>
      <c r="N230" s="249"/>
      <c r="O230" s="249"/>
      <c r="P230" s="249"/>
      <c r="Q230" s="249"/>
      <c r="R230" s="200"/>
      <c r="S230" s="201"/>
      <c r="T230" s="201"/>
      <c r="U230" s="201"/>
      <c r="V230" s="201"/>
      <c r="W230" s="201"/>
      <c r="X230" s="201"/>
      <c r="Y230" s="201"/>
      <c r="Z230" s="201"/>
      <c r="AA230" s="201"/>
      <c r="AB230" s="201"/>
      <c r="AC230" s="201"/>
      <c r="AD230" s="201"/>
      <c r="AH230">
        <f t="shared" ref="AH230:AH261" si="17">IF(COUNTIF(R230:AD230,"NS"),1,0)</f>
        <v>0</v>
      </c>
    </row>
    <row r="231" spans="1:34" s="4" customFormat="1" ht="15" customHeight="1">
      <c r="A231" s="107"/>
      <c r="C231" s="110" t="s">
        <v>209</v>
      </c>
      <c r="D231" s="368" t="str">
        <f>IF(CNGE_2023_M4_Secc1!D40="","",CNGE_2023_M4_Secc1!D40)</f>
        <v/>
      </c>
      <c r="E231" s="249"/>
      <c r="F231" s="249"/>
      <c r="G231" s="249"/>
      <c r="H231" s="249"/>
      <c r="I231" s="249"/>
      <c r="J231" s="249"/>
      <c r="K231" s="249"/>
      <c r="L231" s="249"/>
      <c r="M231" s="249"/>
      <c r="N231" s="249"/>
      <c r="O231" s="249"/>
      <c r="P231" s="249"/>
      <c r="Q231" s="249"/>
      <c r="R231" s="201"/>
      <c r="S231" s="201"/>
      <c r="T231" s="201"/>
      <c r="U231" s="201"/>
      <c r="V231" s="201"/>
      <c r="W231" s="201"/>
      <c r="X231" s="201"/>
      <c r="Y231" s="201"/>
      <c r="Z231" s="201"/>
      <c r="AA231" s="201"/>
      <c r="AB231" s="201"/>
      <c r="AC231" s="201"/>
      <c r="AD231" s="201"/>
      <c r="AH231">
        <f t="shared" si="17"/>
        <v>0</v>
      </c>
    </row>
    <row r="232" spans="1:34" s="4" customFormat="1" ht="15" customHeight="1">
      <c r="A232" s="107"/>
      <c r="C232" s="110" t="s">
        <v>210</v>
      </c>
      <c r="D232" s="368" t="str">
        <f>IF(CNGE_2023_M4_Secc1!D41="","",CNGE_2023_M4_Secc1!D41)</f>
        <v/>
      </c>
      <c r="E232" s="249"/>
      <c r="F232" s="249"/>
      <c r="G232" s="249"/>
      <c r="H232" s="249"/>
      <c r="I232" s="249"/>
      <c r="J232" s="249"/>
      <c r="K232" s="249"/>
      <c r="L232" s="249"/>
      <c r="M232" s="249"/>
      <c r="N232" s="249"/>
      <c r="O232" s="249"/>
      <c r="P232" s="249"/>
      <c r="Q232" s="249"/>
      <c r="R232" s="201"/>
      <c r="S232" s="201"/>
      <c r="T232" s="201"/>
      <c r="U232" s="201"/>
      <c r="V232" s="201"/>
      <c r="W232" s="201"/>
      <c r="X232" s="201"/>
      <c r="Y232" s="201"/>
      <c r="Z232" s="201"/>
      <c r="AA232" s="201"/>
      <c r="AB232" s="201"/>
      <c r="AC232" s="201"/>
      <c r="AD232" s="201"/>
      <c r="AH232">
        <f t="shared" si="17"/>
        <v>0</v>
      </c>
    </row>
    <row r="233" spans="1:34" s="4" customFormat="1" ht="15" customHeight="1">
      <c r="A233" s="107"/>
      <c r="C233" s="110" t="s">
        <v>212</v>
      </c>
      <c r="D233" s="368" t="str">
        <f>IF(CNGE_2023_M4_Secc1!D42="","",CNGE_2023_M4_Secc1!D42)</f>
        <v/>
      </c>
      <c r="E233" s="249"/>
      <c r="F233" s="249"/>
      <c r="G233" s="249"/>
      <c r="H233" s="249"/>
      <c r="I233" s="249"/>
      <c r="J233" s="249"/>
      <c r="K233" s="249"/>
      <c r="L233" s="249"/>
      <c r="M233" s="249"/>
      <c r="N233" s="249"/>
      <c r="O233" s="249"/>
      <c r="P233" s="249"/>
      <c r="Q233" s="249"/>
      <c r="R233" s="201"/>
      <c r="S233" s="201"/>
      <c r="T233" s="201"/>
      <c r="U233" s="201"/>
      <c r="V233" s="201"/>
      <c r="W233" s="201"/>
      <c r="X233" s="201"/>
      <c r="Y233" s="201"/>
      <c r="Z233" s="201"/>
      <c r="AA233" s="201"/>
      <c r="AB233" s="201"/>
      <c r="AC233" s="201"/>
      <c r="AD233" s="201"/>
      <c r="AH233">
        <f t="shared" si="17"/>
        <v>0</v>
      </c>
    </row>
    <row r="234" spans="1:34" s="4" customFormat="1" ht="15" customHeight="1">
      <c r="A234" s="107"/>
      <c r="C234" s="110" t="s">
        <v>214</v>
      </c>
      <c r="D234" s="368" t="str">
        <f>IF(CNGE_2023_M4_Secc1!D43="","",CNGE_2023_M4_Secc1!D43)</f>
        <v/>
      </c>
      <c r="E234" s="249"/>
      <c r="F234" s="249"/>
      <c r="G234" s="249"/>
      <c r="H234" s="249"/>
      <c r="I234" s="249"/>
      <c r="J234" s="249"/>
      <c r="K234" s="249"/>
      <c r="L234" s="249"/>
      <c r="M234" s="249"/>
      <c r="N234" s="249"/>
      <c r="O234" s="249"/>
      <c r="P234" s="249"/>
      <c r="Q234" s="249"/>
      <c r="R234" s="201"/>
      <c r="S234" s="201"/>
      <c r="T234" s="201"/>
      <c r="U234" s="201"/>
      <c r="V234" s="201"/>
      <c r="W234" s="201"/>
      <c r="X234" s="201"/>
      <c r="Y234" s="201"/>
      <c r="Z234" s="201"/>
      <c r="AA234" s="201"/>
      <c r="AB234" s="201"/>
      <c r="AC234" s="201"/>
      <c r="AD234" s="201"/>
      <c r="AH234">
        <f t="shared" si="17"/>
        <v>0</v>
      </c>
    </row>
    <row r="235" spans="1:34" s="4" customFormat="1" ht="15" customHeight="1">
      <c r="A235" s="107"/>
      <c r="C235" s="110" t="s">
        <v>215</v>
      </c>
      <c r="D235" s="368" t="str">
        <f>IF(CNGE_2023_M4_Secc1!D44="","",CNGE_2023_M4_Secc1!D44)</f>
        <v/>
      </c>
      <c r="E235" s="249"/>
      <c r="F235" s="249"/>
      <c r="G235" s="249"/>
      <c r="H235" s="249"/>
      <c r="I235" s="249"/>
      <c r="J235" s="249"/>
      <c r="K235" s="249"/>
      <c r="L235" s="249"/>
      <c r="M235" s="249"/>
      <c r="N235" s="249"/>
      <c r="O235" s="249"/>
      <c r="P235" s="249"/>
      <c r="Q235" s="249"/>
      <c r="R235" s="201"/>
      <c r="S235" s="201"/>
      <c r="T235" s="201"/>
      <c r="U235" s="201"/>
      <c r="V235" s="201"/>
      <c r="W235" s="201"/>
      <c r="X235" s="201"/>
      <c r="Y235" s="201"/>
      <c r="Z235" s="201"/>
      <c r="AA235" s="201"/>
      <c r="AB235" s="201"/>
      <c r="AC235" s="201"/>
      <c r="AD235" s="201"/>
      <c r="AH235">
        <f t="shared" si="17"/>
        <v>0</v>
      </c>
    </row>
    <row r="236" spans="1:34" s="4" customFormat="1" ht="15" customHeight="1">
      <c r="A236" s="107"/>
      <c r="C236" s="110" t="s">
        <v>217</v>
      </c>
      <c r="D236" s="368" t="str">
        <f>IF(CNGE_2023_M4_Secc1!D45="","",CNGE_2023_M4_Secc1!D45)</f>
        <v/>
      </c>
      <c r="E236" s="249"/>
      <c r="F236" s="249"/>
      <c r="G236" s="249"/>
      <c r="H236" s="249"/>
      <c r="I236" s="249"/>
      <c r="J236" s="249"/>
      <c r="K236" s="249"/>
      <c r="L236" s="249"/>
      <c r="M236" s="249"/>
      <c r="N236" s="249"/>
      <c r="O236" s="249"/>
      <c r="P236" s="249"/>
      <c r="Q236" s="249"/>
      <c r="R236" s="201"/>
      <c r="S236" s="201"/>
      <c r="T236" s="201"/>
      <c r="U236" s="201"/>
      <c r="V236" s="201"/>
      <c r="W236" s="201"/>
      <c r="X236" s="201"/>
      <c r="Y236" s="201"/>
      <c r="Z236" s="201"/>
      <c r="AA236" s="201"/>
      <c r="AB236" s="201"/>
      <c r="AC236" s="201"/>
      <c r="AD236" s="201"/>
      <c r="AH236">
        <f t="shared" si="17"/>
        <v>0</v>
      </c>
    </row>
    <row r="237" spans="1:34" s="4" customFormat="1" ht="15" customHeight="1">
      <c r="A237" s="107"/>
      <c r="C237" s="110" t="s">
        <v>219</v>
      </c>
      <c r="D237" s="368" t="str">
        <f>IF(CNGE_2023_M4_Secc1!D46="","",CNGE_2023_M4_Secc1!D46)</f>
        <v/>
      </c>
      <c r="E237" s="249"/>
      <c r="F237" s="249"/>
      <c r="G237" s="249"/>
      <c r="H237" s="249"/>
      <c r="I237" s="249"/>
      <c r="J237" s="249"/>
      <c r="K237" s="249"/>
      <c r="L237" s="249"/>
      <c r="M237" s="249"/>
      <c r="N237" s="249"/>
      <c r="O237" s="249"/>
      <c r="P237" s="249"/>
      <c r="Q237" s="249"/>
      <c r="R237" s="201"/>
      <c r="S237" s="201"/>
      <c r="T237" s="201"/>
      <c r="U237" s="201"/>
      <c r="V237" s="201"/>
      <c r="W237" s="201"/>
      <c r="X237" s="201"/>
      <c r="Y237" s="201"/>
      <c r="Z237" s="201"/>
      <c r="AA237" s="201"/>
      <c r="AB237" s="201"/>
      <c r="AC237" s="201"/>
      <c r="AD237" s="201"/>
      <c r="AH237">
        <f t="shared" si="17"/>
        <v>0</v>
      </c>
    </row>
    <row r="238" spans="1:34" s="4" customFormat="1" ht="15" customHeight="1">
      <c r="A238" s="107"/>
      <c r="C238" s="110" t="s">
        <v>221</v>
      </c>
      <c r="D238" s="368" t="str">
        <f>IF(CNGE_2023_M4_Secc1!D47="","",CNGE_2023_M4_Secc1!D47)</f>
        <v/>
      </c>
      <c r="E238" s="249"/>
      <c r="F238" s="249"/>
      <c r="G238" s="249"/>
      <c r="H238" s="249"/>
      <c r="I238" s="249"/>
      <c r="J238" s="249"/>
      <c r="K238" s="249"/>
      <c r="L238" s="249"/>
      <c r="M238" s="249"/>
      <c r="N238" s="249"/>
      <c r="O238" s="249"/>
      <c r="P238" s="249"/>
      <c r="Q238" s="249"/>
      <c r="R238" s="201"/>
      <c r="S238" s="201"/>
      <c r="T238" s="201"/>
      <c r="U238" s="201"/>
      <c r="V238" s="201"/>
      <c r="W238" s="201"/>
      <c r="X238" s="201"/>
      <c r="Y238" s="201"/>
      <c r="Z238" s="201"/>
      <c r="AA238" s="201"/>
      <c r="AB238" s="201"/>
      <c r="AC238" s="201"/>
      <c r="AD238" s="201"/>
      <c r="AH238">
        <f t="shared" si="17"/>
        <v>0</v>
      </c>
    </row>
    <row r="239" spans="1:34" s="4" customFormat="1" ht="15" customHeight="1">
      <c r="A239" s="107"/>
      <c r="C239" s="110" t="s">
        <v>223</v>
      </c>
      <c r="D239" s="368" t="str">
        <f>IF(CNGE_2023_M4_Secc1!D48="","",CNGE_2023_M4_Secc1!D48)</f>
        <v/>
      </c>
      <c r="E239" s="249"/>
      <c r="F239" s="249"/>
      <c r="G239" s="249"/>
      <c r="H239" s="249"/>
      <c r="I239" s="249"/>
      <c r="J239" s="249"/>
      <c r="K239" s="249"/>
      <c r="L239" s="249"/>
      <c r="M239" s="249"/>
      <c r="N239" s="249"/>
      <c r="O239" s="249"/>
      <c r="P239" s="249"/>
      <c r="Q239" s="249"/>
      <c r="R239" s="201"/>
      <c r="S239" s="201"/>
      <c r="T239" s="201"/>
      <c r="U239" s="201"/>
      <c r="V239" s="201"/>
      <c r="W239" s="201"/>
      <c r="X239" s="201"/>
      <c r="Y239" s="201"/>
      <c r="Z239" s="201"/>
      <c r="AA239" s="201"/>
      <c r="AB239" s="201"/>
      <c r="AC239" s="201"/>
      <c r="AD239" s="201"/>
      <c r="AH239">
        <f t="shared" si="17"/>
        <v>0</v>
      </c>
    </row>
    <row r="240" spans="1:34" s="4" customFormat="1" ht="15" customHeight="1">
      <c r="A240" s="107"/>
      <c r="C240" s="110" t="s">
        <v>225</v>
      </c>
      <c r="D240" s="368" t="str">
        <f>IF(CNGE_2023_M4_Secc1!D49="","",CNGE_2023_M4_Secc1!D49)</f>
        <v/>
      </c>
      <c r="E240" s="249"/>
      <c r="F240" s="249"/>
      <c r="G240" s="249"/>
      <c r="H240" s="249"/>
      <c r="I240" s="249"/>
      <c r="J240" s="249"/>
      <c r="K240" s="249"/>
      <c r="L240" s="249"/>
      <c r="M240" s="249"/>
      <c r="N240" s="249"/>
      <c r="O240" s="249"/>
      <c r="P240" s="249"/>
      <c r="Q240" s="249"/>
      <c r="R240" s="201"/>
      <c r="S240" s="201"/>
      <c r="T240" s="201"/>
      <c r="U240" s="201"/>
      <c r="V240" s="201"/>
      <c r="W240" s="201"/>
      <c r="X240" s="201"/>
      <c r="Y240" s="201"/>
      <c r="Z240" s="201"/>
      <c r="AA240" s="201"/>
      <c r="AB240" s="201"/>
      <c r="AC240" s="201"/>
      <c r="AD240" s="201"/>
      <c r="AH240">
        <f t="shared" si="17"/>
        <v>0</v>
      </c>
    </row>
    <row r="241" spans="1:34" s="4" customFormat="1" ht="15" customHeight="1">
      <c r="A241" s="107"/>
      <c r="C241" s="110" t="s">
        <v>227</v>
      </c>
      <c r="D241" s="368" t="str">
        <f>IF(CNGE_2023_M4_Secc1!D50="","",CNGE_2023_M4_Secc1!D50)</f>
        <v/>
      </c>
      <c r="E241" s="249"/>
      <c r="F241" s="249"/>
      <c r="G241" s="249"/>
      <c r="H241" s="249"/>
      <c r="I241" s="249"/>
      <c r="J241" s="249"/>
      <c r="K241" s="249"/>
      <c r="L241" s="249"/>
      <c r="M241" s="249"/>
      <c r="N241" s="249"/>
      <c r="O241" s="249"/>
      <c r="P241" s="249"/>
      <c r="Q241" s="249"/>
      <c r="R241" s="201"/>
      <c r="S241" s="201"/>
      <c r="T241" s="201"/>
      <c r="U241" s="201"/>
      <c r="V241" s="201"/>
      <c r="W241" s="201"/>
      <c r="X241" s="201"/>
      <c r="Y241" s="201"/>
      <c r="Z241" s="201"/>
      <c r="AA241" s="201"/>
      <c r="AB241" s="201"/>
      <c r="AC241" s="201"/>
      <c r="AD241" s="201"/>
      <c r="AH241">
        <f t="shared" si="17"/>
        <v>0</v>
      </c>
    </row>
    <row r="242" spans="1:34" s="4" customFormat="1" ht="15" customHeight="1">
      <c r="A242" s="107"/>
      <c r="C242" s="110" t="s">
        <v>228</v>
      </c>
      <c r="D242" s="368" t="str">
        <f>IF(CNGE_2023_M4_Secc1!D51="","",CNGE_2023_M4_Secc1!D51)</f>
        <v/>
      </c>
      <c r="E242" s="249"/>
      <c r="F242" s="249"/>
      <c r="G242" s="249"/>
      <c r="H242" s="249"/>
      <c r="I242" s="249"/>
      <c r="J242" s="249"/>
      <c r="K242" s="249"/>
      <c r="L242" s="249"/>
      <c r="M242" s="249"/>
      <c r="N242" s="249"/>
      <c r="O242" s="249"/>
      <c r="P242" s="249"/>
      <c r="Q242" s="249"/>
      <c r="R242" s="201"/>
      <c r="S242" s="201"/>
      <c r="T242" s="201"/>
      <c r="U242" s="201"/>
      <c r="V242" s="201"/>
      <c r="W242" s="201"/>
      <c r="X242" s="201"/>
      <c r="Y242" s="201"/>
      <c r="Z242" s="201"/>
      <c r="AA242" s="201"/>
      <c r="AB242" s="201"/>
      <c r="AC242" s="201"/>
      <c r="AD242" s="201"/>
      <c r="AH242">
        <f t="shared" si="17"/>
        <v>0</v>
      </c>
    </row>
    <row r="243" spans="1:34" s="4" customFormat="1" ht="15" customHeight="1">
      <c r="A243" s="107"/>
      <c r="C243" s="110" t="s">
        <v>229</v>
      </c>
      <c r="D243" s="368" t="str">
        <f>IF(CNGE_2023_M4_Secc1!D52="","",CNGE_2023_M4_Secc1!D52)</f>
        <v/>
      </c>
      <c r="E243" s="249"/>
      <c r="F243" s="249"/>
      <c r="G243" s="249"/>
      <c r="H243" s="249"/>
      <c r="I243" s="249"/>
      <c r="J243" s="249"/>
      <c r="K243" s="249"/>
      <c r="L243" s="249"/>
      <c r="M243" s="249"/>
      <c r="N243" s="249"/>
      <c r="O243" s="249"/>
      <c r="P243" s="249"/>
      <c r="Q243" s="249"/>
      <c r="R243" s="201"/>
      <c r="S243" s="201"/>
      <c r="T243" s="201"/>
      <c r="U243" s="201"/>
      <c r="V243" s="201"/>
      <c r="W243" s="201"/>
      <c r="X243" s="201"/>
      <c r="Y243" s="201"/>
      <c r="Z243" s="201"/>
      <c r="AA243" s="201"/>
      <c r="AB243" s="201"/>
      <c r="AC243" s="201"/>
      <c r="AD243" s="201"/>
      <c r="AH243">
        <f t="shared" si="17"/>
        <v>0</v>
      </c>
    </row>
    <row r="244" spans="1:34" s="4" customFormat="1" ht="15" customHeight="1">
      <c r="A244" s="107"/>
      <c r="C244" s="110" t="s">
        <v>230</v>
      </c>
      <c r="D244" s="368" t="str">
        <f>IF(CNGE_2023_M4_Secc1!D53="","",CNGE_2023_M4_Secc1!D53)</f>
        <v/>
      </c>
      <c r="E244" s="249"/>
      <c r="F244" s="249"/>
      <c r="G244" s="249"/>
      <c r="H244" s="249"/>
      <c r="I244" s="249"/>
      <c r="J244" s="249"/>
      <c r="K244" s="249"/>
      <c r="L244" s="249"/>
      <c r="M244" s="249"/>
      <c r="N244" s="249"/>
      <c r="O244" s="249"/>
      <c r="P244" s="249"/>
      <c r="Q244" s="249"/>
      <c r="R244" s="201"/>
      <c r="S244" s="201"/>
      <c r="T244" s="201"/>
      <c r="U244" s="201"/>
      <c r="V244" s="201"/>
      <c r="W244" s="201"/>
      <c r="X244" s="201"/>
      <c r="Y244" s="201"/>
      <c r="Z244" s="201"/>
      <c r="AA244" s="201"/>
      <c r="AB244" s="201"/>
      <c r="AC244" s="201"/>
      <c r="AD244" s="201"/>
      <c r="AH244">
        <f t="shared" si="17"/>
        <v>0</v>
      </c>
    </row>
    <row r="245" spans="1:34" s="4" customFormat="1" ht="15" customHeight="1">
      <c r="A245" s="107"/>
      <c r="C245" s="110" t="s">
        <v>231</v>
      </c>
      <c r="D245" s="368" t="str">
        <f>IF(CNGE_2023_M4_Secc1!D54="","",CNGE_2023_M4_Secc1!D54)</f>
        <v/>
      </c>
      <c r="E245" s="249"/>
      <c r="F245" s="249"/>
      <c r="G245" s="249"/>
      <c r="H245" s="249"/>
      <c r="I245" s="249"/>
      <c r="J245" s="249"/>
      <c r="K245" s="249"/>
      <c r="L245" s="249"/>
      <c r="M245" s="249"/>
      <c r="N245" s="249"/>
      <c r="O245" s="249"/>
      <c r="P245" s="249"/>
      <c r="Q245" s="249"/>
      <c r="R245" s="201"/>
      <c r="S245" s="201"/>
      <c r="T245" s="201"/>
      <c r="U245" s="201"/>
      <c r="V245" s="201"/>
      <c r="W245" s="201"/>
      <c r="X245" s="201"/>
      <c r="Y245" s="201"/>
      <c r="Z245" s="201"/>
      <c r="AA245" s="201"/>
      <c r="AB245" s="201"/>
      <c r="AC245" s="201"/>
      <c r="AD245" s="201"/>
      <c r="AH245">
        <f t="shared" si="17"/>
        <v>0</v>
      </c>
    </row>
    <row r="246" spans="1:34" s="4" customFormat="1" ht="15" customHeight="1">
      <c r="A246" s="107"/>
      <c r="C246" s="110" t="s">
        <v>232</v>
      </c>
      <c r="D246" s="368" t="str">
        <f>IF(CNGE_2023_M4_Secc1!D55="","",CNGE_2023_M4_Secc1!D55)</f>
        <v/>
      </c>
      <c r="E246" s="249"/>
      <c r="F246" s="249"/>
      <c r="G246" s="249"/>
      <c r="H246" s="249"/>
      <c r="I246" s="249"/>
      <c r="J246" s="249"/>
      <c r="K246" s="249"/>
      <c r="L246" s="249"/>
      <c r="M246" s="249"/>
      <c r="N246" s="249"/>
      <c r="O246" s="249"/>
      <c r="P246" s="249"/>
      <c r="Q246" s="249"/>
      <c r="R246" s="201"/>
      <c r="S246" s="201"/>
      <c r="T246" s="201"/>
      <c r="U246" s="201"/>
      <c r="V246" s="201"/>
      <c r="W246" s="201"/>
      <c r="X246" s="201"/>
      <c r="Y246" s="201"/>
      <c r="Z246" s="201"/>
      <c r="AA246" s="201"/>
      <c r="AB246" s="201"/>
      <c r="AC246" s="201"/>
      <c r="AD246" s="201"/>
      <c r="AH246">
        <f t="shared" si="17"/>
        <v>0</v>
      </c>
    </row>
    <row r="247" spans="1:34" s="4" customFormat="1" ht="15" customHeight="1">
      <c r="A247" s="107"/>
      <c r="C247" s="110" t="s">
        <v>233</v>
      </c>
      <c r="D247" s="368" t="str">
        <f>IF(CNGE_2023_M4_Secc1!D56="","",CNGE_2023_M4_Secc1!D56)</f>
        <v/>
      </c>
      <c r="E247" s="249"/>
      <c r="F247" s="249"/>
      <c r="G247" s="249"/>
      <c r="H247" s="249"/>
      <c r="I247" s="249"/>
      <c r="J247" s="249"/>
      <c r="K247" s="249"/>
      <c r="L247" s="249"/>
      <c r="M247" s="249"/>
      <c r="N247" s="249"/>
      <c r="O247" s="249"/>
      <c r="P247" s="249"/>
      <c r="Q247" s="249"/>
      <c r="R247" s="201"/>
      <c r="S247" s="201"/>
      <c r="T247" s="201"/>
      <c r="U247" s="201"/>
      <c r="V247" s="201"/>
      <c r="W247" s="201"/>
      <c r="X247" s="201"/>
      <c r="Y247" s="201"/>
      <c r="Z247" s="201"/>
      <c r="AA247" s="201"/>
      <c r="AB247" s="201"/>
      <c r="AC247" s="201"/>
      <c r="AD247" s="201"/>
      <c r="AH247">
        <f t="shared" si="17"/>
        <v>0</v>
      </c>
    </row>
    <row r="248" spans="1:34" s="4" customFormat="1" ht="15" customHeight="1">
      <c r="A248" s="107"/>
      <c r="C248" s="110" t="s">
        <v>234</v>
      </c>
      <c r="D248" s="368" t="str">
        <f>IF(CNGE_2023_M4_Secc1!D57="","",CNGE_2023_M4_Secc1!D57)</f>
        <v/>
      </c>
      <c r="E248" s="249"/>
      <c r="F248" s="249"/>
      <c r="G248" s="249"/>
      <c r="H248" s="249"/>
      <c r="I248" s="249"/>
      <c r="J248" s="249"/>
      <c r="K248" s="249"/>
      <c r="L248" s="249"/>
      <c r="M248" s="249"/>
      <c r="N248" s="249"/>
      <c r="O248" s="249"/>
      <c r="P248" s="249"/>
      <c r="Q248" s="249"/>
      <c r="R248" s="201"/>
      <c r="S248" s="201"/>
      <c r="T248" s="201"/>
      <c r="U248" s="201"/>
      <c r="V248" s="201"/>
      <c r="W248" s="201"/>
      <c r="X248" s="201"/>
      <c r="Y248" s="201"/>
      <c r="Z248" s="201"/>
      <c r="AA248" s="201"/>
      <c r="AB248" s="201"/>
      <c r="AC248" s="201"/>
      <c r="AD248" s="201"/>
      <c r="AH248">
        <f t="shared" si="17"/>
        <v>0</v>
      </c>
    </row>
    <row r="249" spans="1:34" s="4" customFormat="1" ht="15" customHeight="1">
      <c r="A249" s="107"/>
      <c r="C249" s="110" t="s">
        <v>235</v>
      </c>
      <c r="D249" s="368" t="str">
        <f>IF(CNGE_2023_M4_Secc1!D58="","",CNGE_2023_M4_Secc1!D58)</f>
        <v/>
      </c>
      <c r="E249" s="249"/>
      <c r="F249" s="249"/>
      <c r="G249" s="249"/>
      <c r="H249" s="249"/>
      <c r="I249" s="249"/>
      <c r="J249" s="249"/>
      <c r="K249" s="249"/>
      <c r="L249" s="249"/>
      <c r="M249" s="249"/>
      <c r="N249" s="249"/>
      <c r="O249" s="249"/>
      <c r="P249" s="249"/>
      <c r="Q249" s="249"/>
      <c r="R249" s="201"/>
      <c r="S249" s="201"/>
      <c r="T249" s="201"/>
      <c r="U249" s="201"/>
      <c r="V249" s="201"/>
      <c r="W249" s="201"/>
      <c r="X249" s="201"/>
      <c r="Y249" s="201"/>
      <c r="Z249" s="201"/>
      <c r="AA249" s="201"/>
      <c r="AB249" s="201"/>
      <c r="AC249" s="201"/>
      <c r="AD249" s="201"/>
      <c r="AH249">
        <f t="shared" si="17"/>
        <v>0</v>
      </c>
    </row>
    <row r="250" spans="1:34" s="4" customFormat="1" ht="15" customHeight="1">
      <c r="A250" s="107"/>
      <c r="C250" s="110" t="s">
        <v>236</v>
      </c>
      <c r="D250" s="368" t="str">
        <f>IF(CNGE_2023_M4_Secc1!D59="","",CNGE_2023_M4_Secc1!D59)</f>
        <v/>
      </c>
      <c r="E250" s="249"/>
      <c r="F250" s="249"/>
      <c r="G250" s="249"/>
      <c r="H250" s="249"/>
      <c r="I250" s="249"/>
      <c r="J250" s="249"/>
      <c r="K250" s="249"/>
      <c r="L250" s="249"/>
      <c r="M250" s="249"/>
      <c r="N250" s="249"/>
      <c r="O250" s="249"/>
      <c r="P250" s="249"/>
      <c r="Q250" s="249"/>
      <c r="R250" s="201"/>
      <c r="S250" s="201"/>
      <c r="T250" s="201"/>
      <c r="U250" s="201"/>
      <c r="V250" s="201"/>
      <c r="W250" s="201"/>
      <c r="X250" s="201"/>
      <c r="Y250" s="201"/>
      <c r="Z250" s="201"/>
      <c r="AA250" s="201"/>
      <c r="AB250" s="201"/>
      <c r="AC250" s="201"/>
      <c r="AD250" s="201"/>
      <c r="AH250">
        <f t="shared" si="17"/>
        <v>0</v>
      </c>
    </row>
    <row r="251" spans="1:34" s="4" customFormat="1" ht="15" customHeight="1">
      <c r="A251" s="107"/>
      <c r="C251" s="110" t="s">
        <v>237</v>
      </c>
      <c r="D251" s="368" t="str">
        <f>IF(CNGE_2023_M4_Secc1!D60="","",CNGE_2023_M4_Secc1!D60)</f>
        <v/>
      </c>
      <c r="E251" s="249"/>
      <c r="F251" s="249"/>
      <c r="G251" s="249"/>
      <c r="H251" s="249"/>
      <c r="I251" s="249"/>
      <c r="J251" s="249"/>
      <c r="K251" s="249"/>
      <c r="L251" s="249"/>
      <c r="M251" s="249"/>
      <c r="N251" s="249"/>
      <c r="O251" s="249"/>
      <c r="P251" s="249"/>
      <c r="Q251" s="249"/>
      <c r="R251" s="201"/>
      <c r="S251" s="201"/>
      <c r="T251" s="201"/>
      <c r="U251" s="201"/>
      <c r="V251" s="201"/>
      <c r="W251" s="201"/>
      <c r="X251" s="201"/>
      <c r="Y251" s="201"/>
      <c r="Z251" s="201"/>
      <c r="AA251" s="201"/>
      <c r="AB251" s="201"/>
      <c r="AC251" s="201"/>
      <c r="AD251" s="201"/>
      <c r="AH251">
        <f t="shared" si="17"/>
        <v>0</v>
      </c>
    </row>
    <row r="252" spans="1:34" s="4" customFormat="1" ht="15" customHeight="1">
      <c r="A252" s="107"/>
      <c r="C252" s="110" t="s">
        <v>238</v>
      </c>
      <c r="D252" s="368" t="str">
        <f>IF(CNGE_2023_M4_Secc1!D61="","",CNGE_2023_M4_Secc1!D61)</f>
        <v/>
      </c>
      <c r="E252" s="249"/>
      <c r="F252" s="249"/>
      <c r="G252" s="249"/>
      <c r="H252" s="249"/>
      <c r="I252" s="249"/>
      <c r="J252" s="249"/>
      <c r="K252" s="249"/>
      <c r="L252" s="249"/>
      <c r="M252" s="249"/>
      <c r="N252" s="249"/>
      <c r="O252" s="249"/>
      <c r="P252" s="249"/>
      <c r="Q252" s="249"/>
      <c r="R252" s="201"/>
      <c r="S252" s="201"/>
      <c r="T252" s="201"/>
      <c r="U252" s="201"/>
      <c r="V252" s="201"/>
      <c r="W252" s="201"/>
      <c r="X252" s="201"/>
      <c r="Y252" s="201"/>
      <c r="Z252" s="201"/>
      <c r="AA252" s="201"/>
      <c r="AB252" s="201"/>
      <c r="AC252" s="201"/>
      <c r="AD252" s="201"/>
      <c r="AH252">
        <f t="shared" si="17"/>
        <v>0</v>
      </c>
    </row>
    <row r="253" spans="1:34" s="4" customFormat="1" ht="15" customHeight="1">
      <c r="A253" s="107"/>
      <c r="C253" s="110" t="s">
        <v>239</v>
      </c>
      <c r="D253" s="368" t="str">
        <f>IF(CNGE_2023_M4_Secc1!D62="","",CNGE_2023_M4_Secc1!D62)</f>
        <v/>
      </c>
      <c r="E253" s="249"/>
      <c r="F253" s="249"/>
      <c r="G253" s="249"/>
      <c r="H253" s="249"/>
      <c r="I253" s="249"/>
      <c r="J253" s="249"/>
      <c r="K253" s="249"/>
      <c r="L253" s="249"/>
      <c r="M253" s="249"/>
      <c r="N253" s="249"/>
      <c r="O253" s="249"/>
      <c r="P253" s="249"/>
      <c r="Q253" s="249"/>
      <c r="R253" s="201"/>
      <c r="S253" s="201"/>
      <c r="T253" s="201"/>
      <c r="U253" s="201"/>
      <c r="V253" s="201"/>
      <c r="W253" s="201"/>
      <c r="X253" s="201"/>
      <c r="Y253" s="201"/>
      <c r="Z253" s="201"/>
      <c r="AA253" s="201"/>
      <c r="AB253" s="201"/>
      <c r="AC253" s="201"/>
      <c r="AD253" s="201"/>
      <c r="AH253">
        <f t="shared" si="17"/>
        <v>0</v>
      </c>
    </row>
    <row r="254" spans="1:34" s="4" customFormat="1" ht="15" customHeight="1">
      <c r="A254" s="107"/>
      <c r="C254" s="110" t="s">
        <v>240</v>
      </c>
      <c r="D254" s="368" t="str">
        <f>IF(CNGE_2023_M4_Secc1!D63="","",CNGE_2023_M4_Secc1!D63)</f>
        <v/>
      </c>
      <c r="E254" s="249"/>
      <c r="F254" s="249"/>
      <c r="G254" s="249"/>
      <c r="H254" s="249"/>
      <c r="I254" s="249"/>
      <c r="J254" s="249"/>
      <c r="K254" s="249"/>
      <c r="L254" s="249"/>
      <c r="M254" s="249"/>
      <c r="N254" s="249"/>
      <c r="O254" s="249"/>
      <c r="P254" s="249"/>
      <c r="Q254" s="249"/>
      <c r="R254" s="201"/>
      <c r="S254" s="201"/>
      <c r="T254" s="201"/>
      <c r="U254" s="201"/>
      <c r="V254" s="201"/>
      <c r="W254" s="201"/>
      <c r="X254" s="201"/>
      <c r="Y254" s="201"/>
      <c r="Z254" s="201"/>
      <c r="AA254" s="201"/>
      <c r="AB254" s="201"/>
      <c r="AC254" s="201"/>
      <c r="AD254" s="201"/>
      <c r="AH254">
        <f t="shared" si="17"/>
        <v>0</v>
      </c>
    </row>
    <row r="255" spans="1:34" s="4" customFormat="1" ht="15" customHeight="1">
      <c r="A255" s="107"/>
      <c r="C255" s="110" t="s">
        <v>241</v>
      </c>
      <c r="D255" s="368" t="str">
        <f>IF(CNGE_2023_M4_Secc1!D64="","",CNGE_2023_M4_Secc1!D64)</f>
        <v/>
      </c>
      <c r="E255" s="249"/>
      <c r="F255" s="249"/>
      <c r="G255" s="249"/>
      <c r="H255" s="249"/>
      <c r="I255" s="249"/>
      <c r="J255" s="249"/>
      <c r="K255" s="249"/>
      <c r="L255" s="249"/>
      <c r="M255" s="249"/>
      <c r="N255" s="249"/>
      <c r="O255" s="249"/>
      <c r="P255" s="249"/>
      <c r="Q255" s="249"/>
      <c r="R255" s="201"/>
      <c r="S255" s="201"/>
      <c r="T255" s="201"/>
      <c r="U255" s="201"/>
      <c r="V255" s="201"/>
      <c r="W255" s="201"/>
      <c r="X255" s="201"/>
      <c r="Y255" s="201"/>
      <c r="Z255" s="201"/>
      <c r="AA255" s="201"/>
      <c r="AB255" s="201"/>
      <c r="AC255" s="201"/>
      <c r="AD255" s="201"/>
      <c r="AH255">
        <f t="shared" si="17"/>
        <v>0</v>
      </c>
    </row>
    <row r="256" spans="1:34" s="4" customFormat="1" ht="15" customHeight="1">
      <c r="A256" s="107"/>
      <c r="C256" s="110" t="s">
        <v>242</v>
      </c>
      <c r="D256" s="368" t="str">
        <f>IF(CNGE_2023_M4_Secc1!D65="","",CNGE_2023_M4_Secc1!D65)</f>
        <v/>
      </c>
      <c r="E256" s="249"/>
      <c r="F256" s="249"/>
      <c r="G256" s="249"/>
      <c r="H256" s="249"/>
      <c r="I256" s="249"/>
      <c r="J256" s="249"/>
      <c r="K256" s="249"/>
      <c r="L256" s="249"/>
      <c r="M256" s="249"/>
      <c r="N256" s="249"/>
      <c r="O256" s="249"/>
      <c r="P256" s="249"/>
      <c r="Q256" s="249"/>
      <c r="R256" s="201"/>
      <c r="S256" s="201"/>
      <c r="T256" s="201"/>
      <c r="U256" s="201"/>
      <c r="V256" s="201"/>
      <c r="W256" s="201"/>
      <c r="X256" s="201"/>
      <c r="Y256" s="201"/>
      <c r="Z256" s="201"/>
      <c r="AA256" s="201"/>
      <c r="AB256" s="201"/>
      <c r="AC256" s="201"/>
      <c r="AD256" s="201"/>
      <c r="AH256">
        <f t="shared" si="17"/>
        <v>0</v>
      </c>
    </row>
    <row r="257" spans="1:34" s="4" customFormat="1" ht="15" customHeight="1">
      <c r="A257" s="107"/>
      <c r="C257" s="110" t="s">
        <v>243</v>
      </c>
      <c r="D257" s="368" t="str">
        <f>IF(CNGE_2023_M4_Secc1!D66="","",CNGE_2023_M4_Secc1!D66)</f>
        <v/>
      </c>
      <c r="E257" s="249"/>
      <c r="F257" s="249"/>
      <c r="G257" s="249"/>
      <c r="H257" s="249"/>
      <c r="I257" s="249"/>
      <c r="J257" s="249"/>
      <c r="K257" s="249"/>
      <c r="L257" s="249"/>
      <c r="M257" s="249"/>
      <c r="N257" s="249"/>
      <c r="O257" s="249"/>
      <c r="P257" s="249"/>
      <c r="Q257" s="249"/>
      <c r="R257" s="201"/>
      <c r="S257" s="201"/>
      <c r="T257" s="201"/>
      <c r="U257" s="201"/>
      <c r="V257" s="201"/>
      <c r="W257" s="201"/>
      <c r="X257" s="201"/>
      <c r="Y257" s="201"/>
      <c r="Z257" s="201"/>
      <c r="AA257" s="201"/>
      <c r="AB257" s="201"/>
      <c r="AC257" s="201"/>
      <c r="AD257" s="201"/>
      <c r="AH257">
        <f t="shared" si="17"/>
        <v>0</v>
      </c>
    </row>
    <row r="258" spans="1:34" s="4" customFormat="1" ht="15" customHeight="1">
      <c r="A258" s="107"/>
      <c r="C258" s="110" t="s">
        <v>244</v>
      </c>
      <c r="D258" s="368" t="str">
        <f>IF(CNGE_2023_M4_Secc1!D67="","",CNGE_2023_M4_Secc1!D67)</f>
        <v/>
      </c>
      <c r="E258" s="249"/>
      <c r="F258" s="249"/>
      <c r="G258" s="249"/>
      <c r="H258" s="249"/>
      <c r="I258" s="249"/>
      <c r="J258" s="249"/>
      <c r="K258" s="249"/>
      <c r="L258" s="249"/>
      <c r="M258" s="249"/>
      <c r="N258" s="249"/>
      <c r="O258" s="249"/>
      <c r="P258" s="249"/>
      <c r="Q258" s="249"/>
      <c r="R258" s="201"/>
      <c r="S258" s="201"/>
      <c r="T258" s="201"/>
      <c r="U258" s="201"/>
      <c r="V258" s="201"/>
      <c r="W258" s="201"/>
      <c r="X258" s="201"/>
      <c r="Y258" s="201"/>
      <c r="Z258" s="201"/>
      <c r="AA258" s="201"/>
      <c r="AB258" s="201"/>
      <c r="AC258" s="201"/>
      <c r="AD258" s="201"/>
      <c r="AH258">
        <f t="shared" si="17"/>
        <v>0</v>
      </c>
    </row>
    <row r="259" spans="1:34" s="4" customFormat="1" ht="15" customHeight="1">
      <c r="A259" s="107"/>
      <c r="C259" s="110" t="s">
        <v>245</v>
      </c>
      <c r="D259" s="368" t="str">
        <f>IF(CNGE_2023_M4_Secc1!D68="","",CNGE_2023_M4_Secc1!D68)</f>
        <v/>
      </c>
      <c r="E259" s="249"/>
      <c r="F259" s="249"/>
      <c r="G259" s="249"/>
      <c r="H259" s="249"/>
      <c r="I259" s="249"/>
      <c r="J259" s="249"/>
      <c r="K259" s="249"/>
      <c r="L259" s="249"/>
      <c r="M259" s="249"/>
      <c r="N259" s="249"/>
      <c r="O259" s="249"/>
      <c r="P259" s="249"/>
      <c r="Q259" s="249"/>
      <c r="R259" s="201"/>
      <c r="S259" s="201"/>
      <c r="T259" s="201"/>
      <c r="U259" s="201"/>
      <c r="V259" s="201"/>
      <c r="W259" s="201"/>
      <c r="X259" s="201"/>
      <c r="Y259" s="201"/>
      <c r="Z259" s="201"/>
      <c r="AA259" s="201"/>
      <c r="AB259" s="201"/>
      <c r="AC259" s="201"/>
      <c r="AD259" s="201"/>
      <c r="AH259">
        <f t="shared" si="17"/>
        <v>0</v>
      </c>
    </row>
    <row r="260" spans="1:34" s="4" customFormat="1" ht="15" customHeight="1">
      <c r="A260" s="107"/>
      <c r="C260" s="110" t="s">
        <v>246</v>
      </c>
      <c r="D260" s="368" t="str">
        <f>IF(CNGE_2023_M4_Secc1!D69="","",CNGE_2023_M4_Secc1!D69)</f>
        <v/>
      </c>
      <c r="E260" s="249"/>
      <c r="F260" s="249"/>
      <c r="G260" s="249"/>
      <c r="H260" s="249"/>
      <c r="I260" s="249"/>
      <c r="J260" s="249"/>
      <c r="K260" s="249"/>
      <c r="L260" s="249"/>
      <c r="M260" s="249"/>
      <c r="N260" s="249"/>
      <c r="O260" s="249"/>
      <c r="P260" s="249"/>
      <c r="Q260" s="249"/>
      <c r="R260" s="201"/>
      <c r="S260" s="201"/>
      <c r="T260" s="201"/>
      <c r="U260" s="201"/>
      <c r="V260" s="201"/>
      <c r="W260" s="201"/>
      <c r="X260" s="201"/>
      <c r="Y260" s="201"/>
      <c r="Z260" s="201"/>
      <c r="AA260" s="201"/>
      <c r="AB260" s="201"/>
      <c r="AC260" s="201"/>
      <c r="AD260" s="201"/>
      <c r="AH260">
        <f t="shared" si="17"/>
        <v>0</v>
      </c>
    </row>
    <row r="261" spans="1:34" s="4" customFormat="1" ht="15" customHeight="1">
      <c r="A261" s="107"/>
      <c r="C261" s="110" t="s">
        <v>247</v>
      </c>
      <c r="D261" s="368" t="str">
        <f>IF(CNGE_2023_M4_Secc1!D70="","",CNGE_2023_M4_Secc1!D70)</f>
        <v/>
      </c>
      <c r="E261" s="249"/>
      <c r="F261" s="249"/>
      <c r="G261" s="249"/>
      <c r="H261" s="249"/>
      <c r="I261" s="249"/>
      <c r="J261" s="249"/>
      <c r="K261" s="249"/>
      <c r="L261" s="249"/>
      <c r="M261" s="249"/>
      <c r="N261" s="249"/>
      <c r="O261" s="249"/>
      <c r="P261" s="249"/>
      <c r="Q261" s="249"/>
      <c r="R261" s="201"/>
      <c r="S261" s="201"/>
      <c r="T261" s="201"/>
      <c r="U261" s="201"/>
      <c r="V261" s="201"/>
      <c r="W261" s="201"/>
      <c r="X261" s="201"/>
      <c r="Y261" s="201"/>
      <c r="Z261" s="201"/>
      <c r="AA261" s="201"/>
      <c r="AB261" s="201"/>
      <c r="AC261" s="201"/>
      <c r="AD261" s="201"/>
      <c r="AH261">
        <f t="shared" si="17"/>
        <v>0</v>
      </c>
    </row>
    <row r="262" spans="1:34" s="4" customFormat="1" ht="15" customHeight="1">
      <c r="A262" s="107"/>
      <c r="C262" s="110" t="s">
        <v>248</v>
      </c>
      <c r="D262" s="368" t="str">
        <f>IF(CNGE_2023_M4_Secc1!D71="","",CNGE_2023_M4_Secc1!D71)</f>
        <v/>
      </c>
      <c r="E262" s="249"/>
      <c r="F262" s="249"/>
      <c r="G262" s="249"/>
      <c r="H262" s="249"/>
      <c r="I262" s="249"/>
      <c r="J262" s="249"/>
      <c r="K262" s="249"/>
      <c r="L262" s="249"/>
      <c r="M262" s="249"/>
      <c r="N262" s="249"/>
      <c r="O262" s="249"/>
      <c r="P262" s="249"/>
      <c r="Q262" s="249"/>
      <c r="R262" s="201"/>
      <c r="S262" s="201"/>
      <c r="T262" s="201"/>
      <c r="U262" s="201"/>
      <c r="V262" s="201"/>
      <c r="W262" s="201"/>
      <c r="X262" s="201"/>
      <c r="Y262" s="201"/>
      <c r="Z262" s="201"/>
      <c r="AA262" s="201"/>
      <c r="AB262" s="201"/>
      <c r="AC262" s="201"/>
      <c r="AD262" s="201"/>
      <c r="AH262">
        <f t="shared" ref="AH262:AH290" si="18">IF(COUNTIF(R262:AD262,"NS"),1,0)</f>
        <v>0</v>
      </c>
    </row>
    <row r="263" spans="1:34" s="4" customFormat="1" ht="15" customHeight="1">
      <c r="A263" s="107"/>
      <c r="C263" s="110" t="s">
        <v>249</v>
      </c>
      <c r="D263" s="368" t="str">
        <f>IF(CNGE_2023_M4_Secc1!D72="","",CNGE_2023_M4_Secc1!D72)</f>
        <v/>
      </c>
      <c r="E263" s="249"/>
      <c r="F263" s="249"/>
      <c r="G263" s="249"/>
      <c r="H263" s="249"/>
      <c r="I263" s="249"/>
      <c r="J263" s="249"/>
      <c r="K263" s="249"/>
      <c r="L263" s="249"/>
      <c r="M263" s="249"/>
      <c r="N263" s="249"/>
      <c r="O263" s="249"/>
      <c r="P263" s="249"/>
      <c r="Q263" s="249"/>
      <c r="R263" s="201"/>
      <c r="S263" s="201"/>
      <c r="T263" s="201"/>
      <c r="U263" s="201"/>
      <c r="V263" s="201"/>
      <c r="W263" s="201"/>
      <c r="X263" s="201"/>
      <c r="Y263" s="201"/>
      <c r="Z263" s="201"/>
      <c r="AA263" s="201"/>
      <c r="AB263" s="201"/>
      <c r="AC263" s="201"/>
      <c r="AD263" s="201"/>
      <c r="AH263">
        <f t="shared" si="18"/>
        <v>0</v>
      </c>
    </row>
    <row r="264" spans="1:34" s="4" customFormat="1" ht="15" customHeight="1">
      <c r="A264" s="107"/>
      <c r="C264" s="110" t="s">
        <v>250</v>
      </c>
      <c r="D264" s="368" t="str">
        <f>IF(CNGE_2023_M4_Secc1!D73="","",CNGE_2023_M4_Secc1!D73)</f>
        <v/>
      </c>
      <c r="E264" s="249"/>
      <c r="F264" s="249"/>
      <c r="G264" s="249"/>
      <c r="H264" s="249"/>
      <c r="I264" s="249"/>
      <c r="J264" s="249"/>
      <c r="K264" s="249"/>
      <c r="L264" s="249"/>
      <c r="M264" s="249"/>
      <c r="N264" s="249"/>
      <c r="O264" s="249"/>
      <c r="P264" s="249"/>
      <c r="Q264" s="249"/>
      <c r="R264" s="201"/>
      <c r="S264" s="201"/>
      <c r="T264" s="201"/>
      <c r="U264" s="201"/>
      <c r="V264" s="201"/>
      <c r="W264" s="201"/>
      <c r="X264" s="201"/>
      <c r="Y264" s="201"/>
      <c r="Z264" s="201"/>
      <c r="AA264" s="201"/>
      <c r="AB264" s="201"/>
      <c r="AC264" s="201"/>
      <c r="AD264" s="201"/>
      <c r="AH264">
        <f t="shared" si="18"/>
        <v>0</v>
      </c>
    </row>
    <row r="265" spans="1:34" s="4" customFormat="1" ht="15" customHeight="1">
      <c r="A265" s="107"/>
      <c r="C265" s="110" t="s">
        <v>251</v>
      </c>
      <c r="D265" s="368" t="str">
        <f>IF(CNGE_2023_M4_Secc1!D74="","",CNGE_2023_M4_Secc1!D74)</f>
        <v/>
      </c>
      <c r="E265" s="249"/>
      <c r="F265" s="249"/>
      <c r="G265" s="249"/>
      <c r="H265" s="249"/>
      <c r="I265" s="249"/>
      <c r="J265" s="249"/>
      <c r="K265" s="249"/>
      <c r="L265" s="249"/>
      <c r="M265" s="249"/>
      <c r="N265" s="249"/>
      <c r="O265" s="249"/>
      <c r="P265" s="249"/>
      <c r="Q265" s="249"/>
      <c r="R265" s="201"/>
      <c r="S265" s="201"/>
      <c r="T265" s="201"/>
      <c r="U265" s="201"/>
      <c r="V265" s="201"/>
      <c r="W265" s="201"/>
      <c r="X265" s="201"/>
      <c r="Y265" s="201"/>
      <c r="Z265" s="201"/>
      <c r="AA265" s="201"/>
      <c r="AB265" s="201"/>
      <c r="AC265" s="201"/>
      <c r="AD265" s="201"/>
      <c r="AH265">
        <f t="shared" si="18"/>
        <v>0</v>
      </c>
    </row>
    <row r="266" spans="1:34" s="4" customFormat="1" ht="15" customHeight="1">
      <c r="A266" s="107"/>
      <c r="C266" s="110" t="s">
        <v>284</v>
      </c>
      <c r="D266" s="368" t="str">
        <f>IF(CNGE_2023_M4_Secc1!D75="","",CNGE_2023_M4_Secc1!D75)</f>
        <v/>
      </c>
      <c r="E266" s="249"/>
      <c r="F266" s="249"/>
      <c r="G266" s="249"/>
      <c r="H266" s="249"/>
      <c r="I266" s="249"/>
      <c r="J266" s="249"/>
      <c r="K266" s="249"/>
      <c r="L266" s="249"/>
      <c r="M266" s="249"/>
      <c r="N266" s="249"/>
      <c r="O266" s="249"/>
      <c r="P266" s="249"/>
      <c r="Q266" s="249"/>
      <c r="R266" s="201"/>
      <c r="S266" s="201"/>
      <c r="T266" s="201"/>
      <c r="U266" s="201"/>
      <c r="V266" s="201"/>
      <c r="W266" s="201"/>
      <c r="X266" s="201"/>
      <c r="Y266" s="201"/>
      <c r="Z266" s="201"/>
      <c r="AA266" s="201"/>
      <c r="AB266" s="201"/>
      <c r="AC266" s="201"/>
      <c r="AD266" s="201"/>
      <c r="AH266">
        <f t="shared" si="18"/>
        <v>0</v>
      </c>
    </row>
    <row r="267" spans="1:34" s="4" customFormat="1" ht="15" customHeight="1">
      <c r="A267" s="107"/>
      <c r="C267" s="110" t="s">
        <v>285</v>
      </c>
      <c r="D267" s="368" t="str">
        <f>IF(CNGE_2023_M4_Secc1!D76="","",CNGE_2023_M4_Secc1!D76)</f>
        <v/>
      </c>
      <c r="E267" s="249"/>
      <c r="F267" s="249"/>
      <c r="G267" s="249"/>
      <c r="H267" s="249"/>
      <c r="I267" s="249"/>
      <c r="J267" s="249"/>
      <c r="K267" s="249"/>
      <c r="L267" s="249"/>
      <c r="M267" s="249"/>
      <c r="N267" s="249"/>
      <c r="O267" s="249"/>
      <c r="P267" s="249"/>
      <c r="Q267" s="249"/>
      <c r="R267" s="201"/>
      <c r="S267" s="201"/>
      <c r="T267" s="201"/>
      <c r="U267" s="201"/>
      <c r="V267" s="201"/>
      <c r="W267" s="201"/>
      <c r="X267" s="201"/>
      <c r="Y267" s="201"/>
      <c r="Z267" s="201"/>
      <c r="AA267" s="201"/>
      <c r="AB267" s="201"/>
      <c r="AC267" s="201"/>
      <c r="AD267" s="201"/>
      <c r="AH267">
        <f t="shared" si="18"/>
        <v>0</v>
      </c>
    </row>
    <row r="268" spans="1:34" s="4" customFormat="1" ht="15" customHeight="1">
      <c r="A268" s="107"/>
      <c r="C268" s="110" t="s">
        <v>286</v>
      </c>
      <c r="D268" s="368" t="str">
        <f>IF(CNGE_2023_M4_Secc1!D77="","",CNGE_2023_M4_Secc1!D77)</f>
        <v/>
      </c>
      <c r="E268" s="249"/>
      <c r="F268" s="249"/>
      <c r="G268" s="249"/>
      <c r="H268" s="249"/>
      <c r="I268" s="249"/>
      <c r="J268" s="249"/>
      <c r="K268" s="249"/>
      <c r="L268" s="249"/>
      <c r="M268" s="249"/>
      <c r="N268" s="249"/>
      <c r="O268" s="249"/>
      <c r="P268" s="249"/>
      <c r="Q268" s="249"/>
      <c r="R268" s="201"/>
      <c r="S268" s="201"/>
      <c r="T268" s="201"/>
      <c r="U268" s="201"/>
      <c r="V268" s="201"/>
      <c r="W268" s="201"/>
      <c r="X268" s="201"/>
      <c r="Y268" s="201"/>
      <c r="Z268" s="201"/>
      <c r="AA268" s="201"/>
      <c r="AB268" s="201"/>
      <c r="AC268" s="201"/>
      <c r="AD268" s="201"/>
      <c r="AH268">
        <f t="shared" si="18"/>
        <v>0</v>
      </c>
    </row>
    <row r="269" spans="1:34" s="4" customFormat="1" ht="15" customHeight="1">
      <c r="A269" s="107"/>
      <c r="C269" s="110" t="s">
        <v>287</v>
      </c>
      <c r="D269" s="368" t="str">
        <f>IF(CNGE_2023_M4_Secc1!D78="","",CNGE_2023_M4_Secc1!D78)</f>
        <v/>
      </c>
      <c r="E269" s="249"/>
      <c r="F269" s="249"/>
      <c r="G269" s="249"/>
      <c r="H269" s="249"/>
      <c r="I269" s="249"/>
      <c r="J269" s="249"/>
      <c r="K269" s="249"/>
      <c r="L269" s="249"/>
      <c r="M269" s="249"/>
      <c r="N269" s="249"/>
      <c r="O269" s="249"/>
      <c r="P269" s="249"/>
      <c r="Q269" s="249"/>
      <c r="R269" s="201"/>
      <c r="S269" s="201"/>
      <c r="T269" s="201"/>
      <c r="U269" s="201"/>
      <c r="V269" s="201"/>
      <c r="W269" s="201"/>
      <c r="X269" s="201"/>
      <c r="Y269" s="201"/>
      <c r="Z269" s="201"/>
      <c r="AA269" s="201"/>
      <c r="AB269" s="201"/>
      <c r="AC269" s="201"/>
      <c r="AD269" s="201"/>
      <c r="AH269">
        <f t="shared" si="18"/>
        <v>0</v>
      </c>
    </row>
    <row r="270" spans="1:34" s="4" customFormat="1" ht="15" customHeight="1">
      <c r="A270" s="107"/>
      <c r="C270" s="110" t="s">
        <v>288</v>
      </c>
      <c r="D270" s="368" t="str">
        <f>IF(CNGE_2023_M4_Secc1!D79="","",CNGE_2023_M4_Secc1!D79)</f>
        <v/>
      </c>
      <c r="E270" s="249"/>
      <c r="F270" s="249"/>
      <c r="G270" s="249"/>
      <c r="H270" s="249"/>
      <c r="I270" s="249"/>
      <c r="J270" s="249"/>
      <c r="K270" s="249"/>
      <c r="L270" s="249"/>
      <c r="M270" s="249"/>
      <c r="N270" s="249"/>
      <c r="O270" s="249"/>
      <c r="P270" s="249"/>
      <c r="Q270" s="249"/>
      <c r="R270" s="201"/>
      <c r="S270" s="201"/>
      <c r="T270" s="201"/>
      <c r="U270" s="201"/>
      <c r="V270" s="201"/>
      <c r="W270" s="201"/>
      <c r="X270" s="201"/>
      <c r="Y270" s="201"/>
      <c r="Z270" s="201"/>
      <c r="AA270" s="201"/>
      <c r="AB270" s="201"/>
      <c r="AC270" s="201"/>
      <c r="AD270" s="201"/>
      <c r="AH270">
        <f t="shared" si="18"/>
        <v>0</v>
      </c>
    </row>
    <row r="271" spans="1:34" s="4" customFormat="1" ht="15" customHeight="1">
      <c r="A271" s="107"/>
      <c r="C271" s="110" t="s">
        <v>289</v>
      </c>
      <c r="D271" s="368" t="str">
        <f>IF(CNGE_2023_M4_Secc1!D80="","",CNGE_2023_M4_Secc1!D80)</f>
        <v/>
      </c>
      <c r="E271" s="249"/>
      <c r="F271" s="249"/>
      <c r="G271" s="249"/>
      <c r="H271" s="249"/>
      <c r="I271" s="249"/>
      <c r="J271" s="249"/>
      <c r="K271" s="249"/>
      <c r="L271" s="249"/>
      <c r="M271" s="249"/>
      <c r="N271" s="249"/>
      <c r="O271" s="249"/>
      <c r="P271" s="249"/>
      <c r="Q271" s="249"/>
      <c r="R271" s="201"/>
      <c r="S271" s="201"/>
      <c r="T271" s="201"/>
      <c r="U271" s="201"/>
      <c r="V271" s="201"/>
      <c r="W271" s="201"/>
      <c r="X271" s="201"/>
      <c r="Y271" s="201"/>
      <c r="Z271" s="201"/>
      <c r="AA271" s="201"/>
      <c r="AB271" s="201"/>
      <c r="AC271" s="201"/>
      <c r="AD271" s="201"/>
      <c r="AH271">
        <f t="shared" si="18"/>
        <v>0</v>
      </c>
    </row>
    <row r="272" spans="1:34" s="4" customFormat="1" ht="15" customHeight="1">
      <c r="A272" s="107"/>
      <c r="C272" s="110" t="s">
        <v>290</v>
      </c>
      <c r="D272" s="368" t="str">
        <f>IF(CNGE_2023_M4_Secc1!D81="","",CNGE_2023_M4_Secc1!D81)</f>
        <v/>
      </c>
      <c r="E272" s="249"/>
      <c r="F272" s="249"/>
      <c r="G272" s="249"/>
      <c r="H272" s="249"/>
      <c r="I272" s="249"/>
      <c r="J272" s="249"/>
      <c r="K272" s="249"/>
      <c r="L272" s="249"/>
      <c r="M272" s="249"/>
      <c r="N272" s="249"/>
      <c r="O272" s="249"/>
      <c r="P272" s="249"/>
      <c r="Q272" s="249"/>
      <c r="R272" s="201"/>
      <c r="S272" s="201"/>
      <c r="T272" s="201"/>
      <c r="U272" s="201"/>
      <c r="V272" s="201"/>
      <c r="W272" s="201"/>
      <c r="X272" s="201"/>
      <c r="Y272" s="201"/>
      <c r="Z272" s="201"/>
      <c r="AA272" s="201"/>
      <c r="AB272" s="201"/>
      <c r="AC272" s="201"/>
      <c r="AD272" s="201"/>
      <c r="AH272">
        <f t="shared" si="18"/>
        <v>0</v>
      </c>
    </row>
    <row r="273" spans="1:34" s="4" customFormat="1" ht="15" customHeight="1">
      <c r="A273" s="107"/>
      <c r="C273" s="110" t="s">
        <v>291</v>
      </c>
      <c r="D273" s="368" t="str">
        <f>IF(CNGE_2023_M4_Secc1!D82="","",CNGE_2023_M4_Secc1!D82)</f>
        <v/>
      </c>
      <c r="E273" s="249"/>
      <c r="F273" s="249"/>
      <c r="G273" s="249"/>
      <c r="H273" s="249"/>
      <c r="I273" s="249"/>
      <c r="J273" s="249"/>
      <c r="K273" s="249"/>
      <c r="L273" s="249"/>
      <c r="M273" s="249"/>
      <c r="N273" s="249"/>
      <c r="O273" s="249"/>
      <c r="P273" s="249"/>
      <c r="Q273" s="249"/>
      <c r="R273" s="201"/>
      <c r="S273" s="201"/>
      <c r="T273" s="201"/>
      <c r="U273" s="201"/>
      <c r="V273" s="201"/>
      <c r="W273" s="201"/>
      <c r="X273" s="201"/>
      <c r="Y273" s="201"/>
      <c r="Z273" s="201"/>
      <c r="AA273" s="201"/>
      <c r="AB273" s="201"/>
      <c r="AC273" s="201"/>
      <c r="AD273" s="201"/>
      <c r="AH273">
        <f t="shared" si="18"/>
        <v>0</v>
      </c>
    </row>
    <row r="274" spans="1:34" s="4" customFormat="1" ht="15" customHeight="1">
      <c r="A274" s="107"/>
      <c r="C274" s="110" t="s">
        <v>292</v>
      </c>
      <c r="D274" s="368" t="str">
        <f>IF(CNGE_2023_M4_Secc1!D83="","",CNGE_2023_M4_Secc1!D83)</f>
        <v/>
      </c>
      <c r="E274" s="249"/>
      <c r="F274" s="249"/>
      <c r="G274" s="249"/>
      <c r="H274" s="249"/>
      <c r="I274" s="249"/>
      <c r="J274" s="249"/>
      <c r="K274" s="249"/>
      <c r="L274" s="249"/>
      <c r="M274" s="249"/>
      <c r="N274" s="249"/>
      <c r="O274" s="249"/>
      <c r="P274" s="249"/>
      <c r="Q274" s="249"/>
      <c r="R274" s="201"/>
      <c r="S274" s="201"/>
      <c r="T274" s="201"/>
      <c r="U274" s="201"/>
      <c r="V274" s="201"/>
      <c r="W274" s="201"/>
      <c r="X274" s="201"/>
      <c r="Y274" s="201"/>
      <c r="Z274" s="201"/>
      <c r="AA274" s="201"/>
      <c r="AB274" s="201"/>
      <c r="AC274" s="201"/>
      <c r="AD274" s="201"/>
      <c r="AH274">
        <f t="shared" si="18"/>
        <v>0</v>
      </c>
    </row>
    <row r="275" spans="1:34" s="4" customFormat="1" ht="15" customHeight="1">
      <c r="A275" s="107"/>
      <c r="C275" s="110" t="s">
        <v>293</v>
      </c>
      <c r="D275" s="368" t="str">
        <f>IF(CNGE_2023_M4_Secc1!D84="","",CNGE_2023_M4_Secc1!D84)</f>
        <v/>
      </c>
      <c r="E275" s="249"/>
      <c r="F275" s="249"/>
      <c r="G275" s="249"/>
      <c r="H275" s="249"/>
      <c r="I275" s="249"/>
      <c r="J275" s="249"/>
      <c r="K275" s="249"/>
      <c r="L275" s="249"/>
      <c r="M275" s="249"/>
      <c r="N275" s="249"/>
      <c r="O275" s="249"/>
      <c r="P275" s="249"/>
      <c r="Q275" s="249"/>
      <c r="R275" s="201"/>
      <c r="S275" s="201"/>
      <c r="T275" s="201"/>
      <c r="U275" s="201"/>
      <c r="V275" s="201"/>
      <c r="W275" s="201"/>
      <c r="X275" s="201"/>
      <c r="Y275" s="201"/>
      <c r="Z275" s="201"/>
      <c r="AA275" s="201"/>
      <c r="AB275" s="201"/>
      <c r="AC275" s="201"/>
      <c r="AD275" s="201"/>
      <c r="AH275">
        <f t="shared" si="18"/>
        <v>0</v>
      </c>
    </row>
    <row r="276" spans="1:34" s="4" customFormat="1" ht="15" customHeight="1">
      <c r="A276" s="107"/>
      <c r="C276" s="110" t="s">
        <v>294</v>
      </c>
      <c r="D276" s="368" t="str">
        <f>IF(CNGE_2023_M4_Secc1!D85="","",CNGE_2023_M4_Secc1!D85)</f>
        <v/>
      </c>
      <c r="E276" s="249"/>
      <c r="F276" s="249"/>
      <c r="G276" s="249"/>
      <c r="H276" s="249"/>
      <c r="I276" s="249"/>
      <c r="J276" s="249"/>
      <c r="K276" s="249"/>
      <c r="L276" s="249"/>
      <c r="M276" s="249"/>
      <c r="N276" s="249"/>
      <c r="O276" s="249"/>
      <c r="P276" s="249"/>
      <c r="Q276" s="249"/>
      <c r="R276" s="201"/>
      <c r="S276" s="201"/>
      <c r="T276" s="201"/>
      <c r="U276" s="201"/>
      <c r="V276" s="201"/>
      <c r="W276" s="201"/>
      <c r="X276" s="201"/>
      <c r="Y276" s="201"/>
      <c r="Z276" s="201"/>
      <c r="AA276" s="201"/>
      <c r="AB276" s="201"/>
      <c r="AC276" s="201"/>
      <c r="AD276" s="201"/>
      <c r="AH276">
        <f t="shared" si="18"/>
        <v>0</v>
      </c>
    </row>
    <row r="277" spans="1:34" s="4" customFormat="1" ht="15" customHeight="1">
      <c r="A277" s="107"/>
      <c r="C277" s="110" t="s">
        <v>295</v>
      </c>
      <c r="D277" s="368" t="str">
        <f>IF(CNGE_2023_M4_Secc1!D86="","",CNGE_2023_M4_Secc1!D86)</f>
        <v/>
      </c>
      <c r="E277" s="249"/>
      <c r="F277" s="249"/>
      <c r="G277" s="249"/>
      <c r="H277" s="249"/>
      <c r="I277" s="249"/>
      <c r="J277" s="249"/>
      <c r="K277" s="249"/>
      <c r="L277" s="249"/>
      <c r="M277" s="249"/>
      <c r="N277" s="249"/>
      <c r="O277" s="249"/>
      <c r="P277" s="249"/>
      <c r="Q277" s="249"/>
      <c r="R277" s="201"/>
      <c r="S277" s="201"/>
      <c r="T277" s="201"/>
      <c r="U277" s="201"/>
      <c r="V277" s="201"/>
      <c r="W277" s="201"/>
      <c r="X277" s="201"/>
      <c r="Y277" s="201"/>
      <c r="Z277" s="201"/>
      <c r="AA277" s="201"/>
      <c r="AB277" s="201"/>
      <c r="AC277" s="201"/>
      <c r="AD277" s="201"/>
      <c r="AH277">
        <f t="shared" si="18"/>
        <v>0</v>
      </c>
    </row>
    <row r="278" spans="1:34" s="4" customFormat="1" ht="15" customHeight="1">
      <c r="A278" s="107"/>
      <c r="C278" s="110" t="s">
        <v>296</v>
      </c>
      <c r="D278" s="368" t="str">
        <f>IF(CNGE_2023_M4_Secc1!D87="","",CNGE_2023_M4_Secc1!D87)</f>
        <v/>
      </c>
      <c r="E278" s="249"/>
      <c r="F278" s="249"/>
      <c r="G278" s="249"/>
      <c r="H278" s="249"/>
      <c r="I278" s="249"/>
      <c r="J278" s="249"/>
      <c r="K278" s="249"/>
      <c r="L278" s="249"/>
      <c r="M278" s="249"/>
      <c r="N278" s="249"/>
      <c r="O278" s="249"/>
      <c r="P278" s="249"/>
      <c r="Q278" s="249"/>
      <c r="R278" s="201"/>
      <c r="S278" s="201"/>
      <c r="T278" s="201"/>
      <c r="U278" s="201"/>
      <c r="V278" s="201"/>
      <c r="W278" s="201"/>
      <c r="X278" s="201"/>
      <c r="Y278" s="201"/>
      <c r="Z278" s="201"/>
      <c r="AA278" s="201"/>
      <c r="AB278" s="201"/>
      <c r="AC278" s="201"/>
      <c r="AD278" s="201"/>
      <c r="AH278">
        <f t="shared" si="18"/>
        <v>0</v>
      </c>
    </row>
    <row r="279" spans="1:34" s="4" customFormat="1" ht="15" customHeight="1">
      <c r="A279" s="107"/>
      <c r="C279" s="110" t="s">
        <v>297</v>
      </c>
      <c r="D279" s="368" t="str">
        <f>IF(CNGE_2023_M4_Secc1!D88="","",CNGE_2023_M4_Secc1!D88)</f>
        <v/>
      </c>
      <c r="E279" s="249"/>
      <c r="F279" s="249"/>
      <c r="G279" s="249"/>
      <c r="H279" s="249"/>
      <c r="I279" s="249"/>
      <c r="J279" s="249"/>
      <c r="K279" s="249"/>
      <c r="L279" s="249"/>
      <c r="M279" s="249"/>
      <c r="N279" s="249"/>
      <c r="O279" s="249"/>
      <c r="P279" s="249"/>
      <c r="Q279" s="249"/>
      <c r="R279" s="201"/>
      <c r="S279" s="201"/>
      <c r="T279" s="201"/>
      <c r="U279" s="201"/>
      <c r="V279" s="201"/>
      <c r="W279" s="201"/>
      <c r="X279" s="201"/>
      <c r="Y279" s="201"/>
      <c r="Z279" s="201"/>
      <c r="AA279" s="201"/>
      <c r="AB279" s="201"/>
      <c r="AC279" s="201"/>
      <c r="AD279" s="201"/>
      <c r="AH279">
        <f t="shared" si="18"/>
        <v>0</v>
      </c>
    </row>
    <row r="280" spans="1:34" s="4" customFormat="1" ht="15" customHeight="1">
      <c r="A280" s="107"/>
      <c r="C280" s="110" t="s">
        <v>298</v>
      </c>
      <c r="D280" s="368" t="str">
        <f>IF(CNGE_2023_M4_Secc1!D89="","",CNGE_2023_M4_Secc1!D89)</f>
        <v/>
      </c>
      <c r="E280" s="249"/>
      <c r="F280" s="249"/>
      <c r="G280" s="249"/>
      <c r="H280" s="249"/>
      <c r="I280" s="249"/>
      <c r="J280" s="249"/>
      <c r="K280" s="249"/>
      <c r="L280" s="249"/>
      <c r="M280" s="249"/>
      <c r="N280" s="249"/>
      <c r="O280" s="249"/>
      <c r="P280" s="249"/>
      <c r="Q280" s="249"/>
      <c r="R280" s="201"/>
      <c r="S280" s="201"/>
      <c r="T280" s="201"/>
      <c r="U280" s="201"/>
      <c r="V280" s="201"/>
      <c r="W280" s="201"/>
      <c r="X280" s="201"/>
      <c r="Y280" s="201"/>
      <c r="Z280" s="201"/>
      <c r="AA280" s="201"/>
      <c r="AB280" s="201"/>
      <c r="AC280" s="201"/>
      <c r="AD280" s="201"/>
      <c r="AH280">
        <f t="shared" si="18"/>
        <v>0</v>
      </c>
    </row>
    <row r="281" spans="1:34" s="4" customFormat="1" ht="15" customHeight="1">
      <c r="A281" s="107"/>
      <c r="C281" s="110" t="s">
        <v>299</v>
      </c>
      <c r="D281" s="368" t="str">
        <f>IF(CNGE_2023_M4_Secc1!D90="","",CNGE_2023_M4_Secc1!D90)</f>
        <v/>
      </c>
      <c r="E281" s="249"/>
      <c r="F281" s="249"/>
      <c r="G281" s="249"/>
      <c r="H281" s="249"/>
      <c r="I281" s="249"/>
      <c r="J281" s="249"/>
      <c r="K281" s="249"/>
      <c r="L281" s="249"/>
      <c r="M281" s="249"/>
      <c r="N281" s="249"/>
      <c r="O281" s="249"/>
      <c r="P281" s="249"/>
      <c r="Q281" s="249"/>
      <c r="R281" s="201"/>
      <c r="S281" s="201"/>
      <c r="T281" s="201"/>
      <c r="U281" s="201"/>
      <c r="V281" s="201"/>
      <c r="W281" s="201"/>
      <c r="X281" s="201"/>
      <c r="Y281" s="201"/>
      <c r="Z281" s="201"/>
      <c r="AA281" s="201"/>
      <c r="AB281" s="201"/>
      <c r="AC281" s="201"/>
      <c r="AD281" s="201"/>
      <c r="AH281">
        <f t="shared" si="18"/>
        <v>0</v>
      </c>
    </row>
    <row r="282" spans="1:34" s="4" customFormat="1" ht="15" customHeight="1">
      <c r="A282" s="107"/>
      <c r="C282" s="110" t="s">
        <v>300</v>
      </c>
      <c r="D282" s="368" t="str">
        <f>IF(CNGE_2023_M4_Secc1!D91="","",CNGE_2023_M4_Secc1!D91)</f>
        <v/>
      </c>
      <c r="E282" s="249"/>
      <c r="F282" s="249"/>
      <c r="G282" s="249"/>
      <c r="H282" s="249"/>
      <c r="I282" s="249"/>
      <c r="J282" s="249"/>
      <c r="K282" s="249"/>
      <c r="L282" s="249"/>
      <c r="M282" s="249"/>
      <c r="N282" s="249"/>
      <c r="O282" s="249"/>
      <c r="P282" s="249"/>
      <c r="Q282" s="249"/>
      <c r="R282" s="201"/>
      <c r="S282" s="201"/>
      <c r="T282" s="201"/>
      <c r="U282" s="201"/>
      <c r="V282" s="201"/>
      <c r="W282" s="201"/>
      <c r="X282" s="201"/>
      <c r="Y282" s="201"/>
      <c r="Z282" s="201"/>
      <c r="AA282" s="201"/>
      <c r="AB282" s="201"/>
      <c r="AC282" s="201"/>
      <c r="AD282" s="201"/>
      <c r="AH282">
        <f t="shared" si="18"/>
        <v>0</v>
      </c>
    </row>
    <row r="283" spans="1:34" s="4" customFormat="1" ht="15" customHeight="1">
      <c r="A283" s="107"/>
      <c r="C283" s="110" t="s">
        <v>301</v>
      </c>
      <c r="D283" s="368" t="str">
        <f>IF(CNGE_2023_M4_Secc1!D92="","",CNGE_2023_M4_Secc1!D92)</f>
        <v/>
      </c>
      <c r="E283" s="249"/>
      <c r="F283" s="249"/>
      <c r="G283" s="249"/>
      <c r="H283" s="249"/>
      <c r="I283" s="249"/>
      <c r="J283" s="249"/>
      <c r="K283" s="249"/>
      <c r="L283" s="249"/>
      <c r="M283" s="249"/>
      <c r="N283" s="249"/>
      <c r="O283" s="249"/>
      <c r="P283" s="249"/>
      <c r="Q283" s="249"/>
      <c r="R283" s="201"/>
      <c r="S283" s="201"/>
      <c r="T283" s="201"/>
      <c r="U283" s="201"/>
      <c r="V283" s="201"/>
      <c r="W283" s="201"/>
      <c r="X283" s="201"/>
      <c r="Y283" s="201"/>
      <c r="Z283" s="201"/>
      <c r="AA283" s="201"/>
      <c r="AB283" s="201"/>
      <c r="AC283" s="201"/>
      <c r="AD283" s="201"/>
      <c r="AH283">
        <f t="shared" si="18"/>
        <v>0</v>
      </c>
    </row>
    <row r="284" spans="1:34" s="4" customFormat="1" ht="15" customHeight="1">
      <c r="A284" s="107"/>
      <c r="C284" s="110" t="s">
        <v>302</v>
      </c>
      <c r="D284" s="368" t="str">
        <f>IF(CNGE_2023_M4_Secc1!D93="","",CNGE_2023_M4_Secc1!D93)</f>
        <v/>
      </c>
      <c r="E284" s="249"/>
      <c r="F284" s="249"/>
      <c r="G284" s="249"/>
      <c r="H284" s="249"/>
      <c r="I284" s="249"/>
      <c r="J284" s="249"/>
      <c r="K284" s="249"/>
      <c r="L284" s="249"/>
      <c r="M284" s="249"/>
      <c r="N284" s="249"/>
      <c r="O284" s="249"/>
      <c r="P284" s="249"/>
      <c r="Q284" s="249"/>
      <c r="R284" s="201"/>
      <c r="S284" s="201"/>
      <c r="T284" s="201"/>
      <c r="U284" s="201"/>
      <c r="V284" s="201"/>
      <c r="W284" s="201"/>
      <c r="X284" s="201"/>
      <c r="Y284" s="201"/>
      <c r="Z284" s="201"/>
      <c r="AA284" s="201"/>
      <c r="AB284" s="201"/>
      <c r="AC284" s="201"/>
      <c r="AD284" s="201"/>
      <c r="AH284">
        <f t="shared" si="18"/>
        <v>0</v>
      </c>
    </row>
    <row r="285" spans="1:34" s="4" customFormat="1" ht="15" customHeight="1">
      <c r="A285" s="107"/>
      <c r="C285" s="110" t="s">
        <v>303</v>
      </c>
      <c r="D285" s="368" t="str">
        <f>IF(CNGE_2023_M4_Secc1!D94="","",CNGE_2023_M4_Secc1!D94)</f>
        <v/>
      </c>
      <c r="E285" s="249"/>
      <c r="F285" s="249"/>
      <c r="G285" s="249"/>
      <c r="H285" s="249"/>
      <c r="I285" s="249"/>
      <c r="J285" s="249"/>
      <c r="K285" s="249"/>
      <c r="L285" s="249"/>
      <c r="M285" s="249"/>
      <c r="N285" s="249"/>
      <c r="O285" s="249"/>
      <c r="P285" s="249"/>
      <c r="Q285" s="249"/>
      <c r="R285" s="201"/>
      <c r="S285" s="201"/>
      <c r="T285" s="201"/>
      <c r="U285" s="201"/>
      <c r="V285" s="201"/>
      <c r="W285" s="201"/>
      <c r="X285" s="201"/>
      <c r="Y285" s="201"/>
      <c r="Z285" s="201"/>
      <c r="AA285" s="201"/>
      <c r="AB285" s="201"/>
      <c r="AC285" s="201"/>
      <c r="AD285" s="201"/>
      <c r="AH285">
        <f t="shared" si="18"/>
        <v>0</v>
      </c>
    </row>
    <row r="286" spans="1:34" s="4" customFormat="1" ht="15" customHeight="1">
      <c r="A286" s="107"/>
      <c r="C286" s="110" t="s">
        <v>304</v>
      </c>
      <c r="D286" s="368" t="str">
        <f>IF(CNGE_2023_M4_Secc1!D95="","",CNGE_2023_M4_Secc1!D95)</f>
        <v/>
      </c>
      <c r="E286" s="249"/>
      <c r="F286" s="249"/>
      <c r="G286" s="249"/>
      <c r="H286" s="249"/>
      <c r="I286" s="249"/>
      <c r="J286" s="249"/>
      <c r="K286" s="249"/>
      <c r="L286" s="249"/>
      <c r="M286" s="249"/>
      <c r="N286" s="249"/>
      <c r="O286" s="249"/>
      <c r="P286" s="249"/>
      <c r="Q286" s="249"/>
      <c r="R286" s="201"/>
      <c r="S286" s="201"/>
      <c r="T286" s="201"/>
      <c r="U286" s="201"/>
      <c r="V286" s="201"/>
      <c r="W286" s="201"/>
      <c r="X286" s="201"/>
      <c r="Y286" s="201"/>
      <c r="Z286" s="201"/>
      <c r="AA286" s="201"/>
      <c r="AB286" s="201"/>
      <c r="AC286" s="201"/>
      <c r="AD286" s="201"/>
      <c r="AH286">
        <f t="shared" si="18"/>
        <v>0</v>
      </c>
    </row>
    <row r="287" spans="1:34" s="4" customFormat="1" ht="15" customHeight="1">
      <c r="A287" s="107"/>
      <c r="C287" s="110" t="s">
        <v>305</v>
      </c>
      <c r="D287" s="368" t="str">
        <f>IF(CNGE_2023_M4_Secc1!D96="","",CNGE_2023_M4_Secc1!D96)</f>
        <v/>
      </c>
      <c r="E287" s="249"/>
      <c r="F287" s="249"/>
      <c r="G287" s="249"/>
      <c r="H287" s="249"/>
      <c r="I287" s="249"/>
      <c r="J287" s="249"/>
      <c r="K287" s="249"/>
      <c r="L287" s="249"/>
      <c r="M287" s="249"/>
      <c r="N287" s="249"/>
      <c r="O287" s="249"/>
      <c r="P287" s="249"/>
      <c r="Q287" s="249"/>
      <c r="R287" s="201"/>
      <c r="S287" s="201"/>
      <c r="T287" s="201"/>
      <c r="U287" s="201"/>
      <c r="V287" s="201"/>
      <c r="W287" s="201"/>
      <c r="X287" s="201"/>
      <c r="Y287" s="201"/>
      <c r="Z287" s="201"/>
      <c r="AA287" s="201"/>
      <c r="AB287" s="201"/>
      <c r="AC287" s="201"/>
      <c r="AD287" s="201"/>
      <c r="AH287">
        <f t="shared" si="18"/>
        <v>0</v>
      </c>
    </row>
    <row r="288" spans="1:34" s="4" customFormat="1" ht="15" customHeight="1">
      <c r="A288" s="107"/>
      <c r="C288" s="110" t="s">
        <v>306</v>
      </c>
      <c r="D288" s="368" t="str">
        <f>IF(CNGE_2023_M4_Secc1!D97="","",CNGE_2023_M4_Secc1!D97)</f>
        <v/>
      </c>
      <c r="E288" s="249"/>
      <c r="F288" s="249"/>
      <c r="G288" s="249"/>
      <c r="H288" s="249"/>
      <c r="I288" s="249"/>
      <c r="J288" s="249"/>
      <c r="K288" s="249"/>
      <c r="L288" s="249"/>
      <c r="M288" s="249"/>
      <c r="N288" s="249"/>
      <c r="O288" s="249"/>
      <c r="P288" s="249"/>
      <c r="Q288" s="249"/>
      <c r="R288" s="201"/>
      <c r="S288" s="201"/>
      <c r="T288" s="201"/>
      <c r="U288" s="201"/>
      <c r="V288" s="201"/>
      <c r="W288" s="201"/>
      <c r="X288" s="201"/>
      <c r="Y288" s="201"/>
      <c r="Z288" s="201"/>
      <c r="AA288" s="201"/>
      <c r="AB288" s="201"/>
      <c r="AC288" s="201"/>
      <c r="AD288" s="201"/>
      <c r="AH288">
        <f t="shared" si="18"/>
        <v>0</v>
      </c>
    </row>
    <row r="289" spans="1:34" s="4" customFormat="1" ht="15" customHeight="1">
      <c r="A289" s="107"/>
      <c r="C289" s="110" t="s">
        <v>307</v>
      </c>
      <c r="D289" s="368" t="str">
        <f>IF(CNGE_2023_M4_Secc1!D98="","",CNGE_2023_M4_Secc1!D98)</f>
        <v/>
      </c>
      <c r="E289" s="249"/>
      <c r="F289" s="249"/>
      <c r="G289" s="249"/>
      <c r="H289" s="249"/>
      <c r="I289" s="249"/>
      <c r="J289" s="249"/>
      <c r="K289" s="249"/>
      <c r="L289" s="249"/>
      <c r="M289" s="249"/>
      <c r="N289" s="249"/>
      <c r="O289" s="249"/>
      <c r="P289" s="249"/>
      <c r="Q289" s="249"/>
      <c r="R289" s="201"/>
      <c r="S289" s="201"/>
      <c r="T289" s="201"/>
      <c r="U289" s="201"/>
      <c r="V289" s="201"/>
      <c r="W289" s="201"/>
      <c r="X289" s="201"/>
      <c r="Y289" s="201"/>
      <c r="Z289" s="201"/>
      <c r="AA289" s="201"/>
      <c r="AB289" s="201"/>
      <c r="AC289" s="201"/>
      <c r="AD289" s="201"/>
      <c r="AH289">
        <f t="shared" si="18"/>
        <v>0</v>
      </c>
    </row>
    <row r="290" spans="1:34" s="4" customFormat="1" ht="15" customHeight="1">
      <c r="A290" s="107"/>
      <c r="C290" s="110" t="s">
        <v>308</v>
      </c>
      <c r="D290" s="368" t="str">
        <f>IF(CNGE_2023_M4_Secc1!D99="","",CNGE_2023_M4_Secc1!D99)</f>
        <v/>
      </c>
      <c r="E290" s="249"/>
      <c r="F290" s="249"/>
      <c r="G290" s="249"/>
      <c r="H290" s="249"/>
      <c r="I290" s="249"/>
      <c r="J290" s="249"/>
      <c r="K290" s="249"/>
      <c r="L290" s="249"/>
      <c r="M290" s="249"/>
      <c r="N290" s="249"/>
      <c r="O290" s="249"/>
      <c r="P290" s="249"/>
      <c r="Q290" s="249"/>
      <c r="R290" s="201"/>
      <c r="S290" s="201"/>
      <c r="T290" s="201"/>
      <c r="U290" s="201"/>
      <c r="V290" s="201"/>
      <c r="W290" s="201"/>
      <c r="X290" s="201"/>
      <c r="Y290" s="201"/>
      <c r="Z290" s="201"/>
      <c r="AA290" s="201"/>
      <c r="AB290" s="201"/>
      <c r="AC290" s="201"/>
      <c r="AD290" s="201"/>
      <c r="AH290">
        <f t="shared" si="18"/>
        <v>0</v>
      </c>
    </row>
    <row r="291" spans="1:34" s="4" customFormat="1" ht="15" customHeight="1">
      <c r="A291" s="107"/>
      <c r="C291" s="9"/>
      <c r="D291" s="9"/>
      <c r="E291" s="9"/>
      <c r="Q291" s="122" t="s">
        <v>456</v>
      </c>
      <c r="R291" s="126">
        <f t="shared" ref="R291:AD291" si="19">IF(AND(SUM(R230:R290)=0,COUNTIF(R230:R290,"NS")&gt;0),"NS",IF(AND(SUM(R230:R290)=0,COUNTIF(R230:R290,0)&gt;0),0,IF(AND(SUM(R230:R290)=0,COUNTIF(R230:R290,"NA")&gt;0),"NA",SUM(R230:R290))))</f>
        <v>0</v>
      </c>
      <c r="S291" s="126">
        <f t="shared" si="19"/>
        <v>0</v>
      </c>
      <c r="T291" s="126">
        <f t="shared" si="19"/>
        <v>0</v>
      </c>
      <c r="U291" s="126">
        <f t="shared" si="19"/>
        <v>0</v>
      </c>
      <c r="V291" s="126">
        <f t="shared" si="19"/>
        <v>0</v>
      </c>
      <c r="W291" s="126">
        <f t="shared" si="19"/>
        <v>0</v>
      </c>
      <c r="X291" s="126">
        <f t="shared" si="19"/>
        <v>0</v>
      </c>
      <c r="Y291" s="126">
        <f t="shared" si="19"/>
        <v>0</v>
      </c>
      <c r="Z291" s="126">
        <f t="shared" si="19"/>
        <v>0</v>
      </c>
      <c r="AA291" s="126">
        <f t="shared" si="19"/>
        <v>0</v>
      </c>
      <c r="AB291" s="126">
        <f t="shared" si="19"/>
        <v>0</v>
      </c>
      <c r="AC291" s="126">
        <f t="shared" si="19"/>
        <v>0</v>
      </c>
      <c r="AD291" s="126">
        <f t="shared" si="19"/>
        <v>0</v>
      </c>
      <c r="AH291" s="198">
        <f>SUM(AH230:AH290)</f>
        <v>0</v>
      </c>
    </row>
    <row r="292" spans="1:34" ht="15" customHeight="1"/>
    <row r="293" spans="1:34" ht="15" customHeight="1">
      <c r="B293" s="199" t="str">
        <f>IF(AND(AH291&lt;&gt;0,C366=""),"Alerta: Debido a que cuenta con registros NS, debe proporcionar una justificación en el area de comentarios al final de la pregunta.","")</f>
        <v/>
      </c>
    </row>
    <row r="294" spans="1:34" ht="15" customHeight="1">
      <c r="B294" s="199" t="str">
        <f>IF(AND(SUM(R291)=SUM(S208),SUM(S291)=SUM(S196),SUM(T291)=SUM(S197),SUM(U291)=SUM(S198),SUM(V291)=SUM(S199),SUM(W291)=SUM(S200),SUM(X291)=SUM(S201),SUM(Y291)=SUM(S202),SUM(Z291)=SUM(S203),SUM(AA291)=SUM(S204),SUM(AB291)=SUM(S205),SUM(AC291)=SUM(S206),SUM(AD291)=SUM(S207)),"","Revise la instrucción 5, ya que los totales de la tabla 1 deben coincidir con lo reportado en el apartado Atendidos de la pregunta anterior")</f>
        <v/>
      </c>
    </row>
    <row r="295" spans="1:34" ht="15" customHeight="1"/>
    <row r="296" spans="1:34" ht="15" customHeight="1"/>
    <row r="297" spans="1:34" ht="15" customHeight="1"/>
    <row r="298" spans="1:34" ht="15" customHeight="1">
      <c r="C298" s="111" t="s">
        <v>906</v>
      </c>
    </row>
    <row r="299" spans="1:34" ht="15" customHeight="1"/>
    <row r="300" spans="1:34" s="4" customFormat="1" ht="24" customHeight="1">
      <c r="A300" s="107"/>
      <c r="C300" s="316" t="s">
        <v>279</v>
      </c>
      <c r="D300" s="262"/>
      <c r="E300" s="262"/>
      <c r="F300" s="262"/>
      <c r="G300" s="262"/>
      <c r="H300" s="262"/>
      <c r="I300" s="262"/>
      <c r="J300" s="262"/>
      <c r="K300" s="262"/>
      <c r="L300" s="262"/>
      <c r="M300" s="262"/>
      <c r="N300" s="262"/>
      <c r="O300" s="262"/>
      <c r="P300" s="262"/>
      <c r="Q300" s="263"/>
      <c r="R300" s="316" t="s">
        <v>907</v>
      </c>
      <c r="S300" s="249"/>
      <c r="T300" s="249"/>
      <c r="U300" s="249"/>
      <c r="V300" s="249"/>
      <c r="W300" s="249"/>
      <c r="X300" s="249"/>
      <c r="Y300" s="249"/>
      <c r="Z300" s="249"/>
      <c r="AA300" s="249"/>
      <c r="AB300" s="249"/>
      <c r="AC300" s="249"/>
      <c r="AD300" s="250"/>
    </row>
    <row r="301" spans="1:34" s="4" customFormat="1" ht="120" customHeight="1">
      <c r="A301" s="107"/>
      <c r="C301" s="266"/>
      <c r="D301" s="252"/>
      <c r="E301" s="252"/>
      <c r="F301" s="252"/>
      <c r="G301" s="252"/>
      <c r="H301" s="252"/>
      <c r="I301" s="252"/>
      <c r="J301" s="252"/>
      <c r="K301" s="252"/>
      <c r="L301" s="252"/>
      <c r="M301" s="252"/>
      <c r="N301" s="252"/>
      <c r="O301" s="252"/>
      <c r="P301" s="252"/>
      <c r="Q301" s="267"/>
      <c r="R301" s="124" t="s">
        <v>444</v>
      </c>
      <c r="S301" s="125" t="s">
        <v>570</v>
      </c>
      <c r="T301" s="125" t="s">
        <v>571</v>
      </c>
      <c r="U301" s="125" t="s">
        <v>572</v>
      </c>
      <c r="V301" s="125" t="s">
        <v>573</v>
      </c>
      <c r="W301" s="125" t="s">
        <v>574</v>
      </c>
      <c r="X301" s="125" t="s">
        <v>575</v>
      </c>
      <c r="Y301" s="125" t="s">
        <v>576</v>
      </c>
      <c r="Z301" s="125" t="s">
        <v>577</v>
      </c>
      <c r="AA301" s="125" t="s">
        <v>578</v>
      </c>
      <c r="AB301" s="125" t="s">
        <v>579</v>
      </c>
      <c r="AC301" s="125" t="s">
        <v>879</v>
      </c>
      <c r="AD301" s="125" t="s">
        <v>357</v>
      </c>
      <c r="AH301" t="s">
        <v>283</v>
      </c>
    </row>
    <row r="302" spans="1:34" s="4" customFormat="1" ht="15" customHeight="1">
      <c r="A302" s="107"/>
      <c r="C302" s="110" t="s">
        <v>558</v>
      </c>
      <c r="D302" s="368" t="s">
        <v>357</v>
      </c>
      <c r="E302" s="249"/>
      <c r="F302" s="249"/>
      <c r="G302" s="249"/>
      <c r="H302" s="249"/>
      <c r="I302" s="249"/>
      <c r="J302" s="249"/>
      <c r="K302" s="249"/>
      <c r="L302" s="249"/>
      <c r="M302" s="249"/>
      <c r="N302" s="249"/>
      <c r="O302" s="249"/>
      <c r="P302" s="249"/>
      <c r="Q302" s="249"/>
      <c r="R302" s="201"/>
      <c r="S302" s="201"/>
      <c r="T302" s="201"/>
      <c r="U302" s="201"/>
      <c r="V302" s="201"/>
      <c r="W302" s="201"/>
      <c r="X302" s="201"/>
      <c r="Y302" s="201"/>
      <c r="Z302" s="201"/>
      <c r="AA302" s="201"/>
      <c r="AB302" s="201"/>
      <c r="AC302" s="201"/>
      <c r="AD302" s="201"/>
      <c r="AH302">
        <f t="shared" ref="AH302:AH333" si="20">IF(COUNTIF(R302:AD302,"NS"),1,0)</f>
        <v>0</v>
      </c>
    </row>
    <row r="303" spans="1:34" s="4" customFormat="1" ht="15" customHeight="1">
      <c r="A303" s="107"/>
      <c r="C303" s="110" t="s">
        <v>209</v>
      </c>
      <c r="D303" s="368" t="str">
        <f>IF(CNGE_2023_M4_Secc1!D40="","",CNGE_2023_M4_Secc1!D40)</f>
        <v/>
      </c>
      <c r="E303" s="249"/>
      <c r="F303" s="249"/>
      <c r="G303" s="249"/>
      <c r="H303" s="249"/>
      <c r="I303" s="249"/>
      <c r="J303" s="249"/>
      <c r="K303" s="249"/>
      <c r="L303" s="249"/>
      <c r="M303" s="249"/>
      <c r="N303" s="249"/>
      <c r="O303" s="249"/>
      <c r="P303" s="249"/>
      <c r="Q303" s="249"/>
      <c r="R303" s="201"/>
      <c r="S303" s="201"/>
      <c r="T303" s="201"/>
      <c r="U303" s="201"/>
      <c r="V303" s="201"/>
      <c r="W303" s="201"/>
      <c r="X303" s="201"/>
      <c r="Y303" s="201"/>
      <c r="Z303" s="201"/>
      <c r="AA303" s="201"/>
      <c r="AB303" s="201"/>
      <c r="AC303" s="201"/>
      <c r="AD303" s="201"/>
      <c r="AH303">
        <f t="shared" si="20"/>
        <v>0</v>
      </c>
    </row>
    <row r="304" spans="1:34" s="4" customFormat="1" ht="15" customHeight="1">
      <c r="A304" s="107"/>
      <c r="C304" s="110" t="s">
        <v>210</v>
      </c>
      <c r="D304" s="368" t="str">
        <f>IF(CNGE_2023_M4_Secc1!D41="","",CNGE_2023_M4_Secc1!D41)</f>
        <v/>
      </c>
      <c r="E304" s="249"/>
      <c r="F304" s="249"/>
      <c r="G304" s="249"/>
      <c r="H304" s="249"/>
      <c r="I304" s="249"/>
      <c r="J304" s="249"/>
      <c r="K304" s="249"/>
      <c r="L304" s="249"/>
      <c r="M304" s="249"/>
      <c r="N304" s="249"/>
      <c r="O304" s="249"/>
      <c r="P304" s="249"/>
      <c r="Q304" s="249"/>
      <c r="R304" s="201"/>
      <c r="S304" s="201"/>
      <c r="T304" s="201"/>
      <c r="U304" s="201"/>
      <c r="V304" s="201"/>
      <c r="W304" s="201"/>
      <c r="X304" s="201"/>
      <c r="Y304" s="201"/>
      <c r="Z304" s="201"/>
      <c r="AA304" s="201"/>
      <c r="AB304" s="201"/>
      <c r="AC304" s="201"/>
      <c r="AD304" s="201"/>
      <c r="AH304">
        <f t="shared" si="20"/>
        <v>0</v>
      </c>
    </row>
    <row r="305" spans="1:34" s="4" customFormat="1" ht="15" customHeight="1">
      <c r="A305" s="107"/>
      <c r="C305" s="110" t="s">
        <v>212</v>
      </c>
      <c r="D305" s="368" t="str">
        <f>IF(CNGE_2023_M4_Secc1!D42="","",CNGE_2023_M4_Secc1!D42)</f>
        <v/>
      </c>
      <c r="E305" s="249"/>
      <c r="F305" s="249"/>
      <c r="G305" s="249"/>
      <c r="H305" s="249"/>
      <c r="I305" s="249"/>
      <c r="J305" s="249"/>
      <c r="K305" s="249"/>
      <c r="L305" s="249"/>
      <c r="M305" s="249"/>
      <c r="N305" s="249"/>
      <c r="O305" s="249"/>
      <c r="P305" s="249"/>
      <c r="Q305" s="249"/>
      <c r="R305" s="201"/>
      <c r="S305" s="201"/>
      <c r="T305" s="201"/>
      <c r="U305" s="201"/>
      <c r="V305" s="201"/>
      <c r="W305" s="201"/>
      <c r="X305" s="201"/>
      <c r="Y305" s="201"/>
      <c r="Z305" s="201"/>
      <c r="AA305" s="201"/>
      <c r="AB305" s="201"/>
      <c r="AC305" s="201"/>
      <c r="AD305" s="201"/>
      <c r="AH305">
        <f t="shared" si="20"/>
        <v>0</v>
      </c>
    </row>
    <row r="306" spans="1:34" s="4" customFormat="1" ht="15" customHeight="1">
      <c r="A306" s="107"/>
      <c r="C306" s="110" t="s">
        <v>214</v>
      </c>
      <c r="D306" s="368" t="str">
        <f>IF(CNGE_2023_M4_Secc1!D43="","",CNGE_2023_M4_Secc1!D43)</f>
        <v/>
      </c>
      <c r="E306" s="249"/>
      <c r="F306" s="249"/>
      <c r="G306" s="249"/>
      <c r="H306" s="249"/>
      <c r="I306" s="249"/>
      <c r="J306" s="249"/>
      <c r="K306" s="249"/>
      <c r="L306" s="249"/>
      <c r="M306" s="249"/>
      <c r="N306" s="249"/>
      <c r="O306" s="249"/>
      <c r="P306" s="249"/>
      <c r="Q306" s="249"/>
      <c r="R306" s="201"/>
      <c r="S306" s="201"/>
      <c r="T306" s="201"/>
      <c r="U306" s="201"/>
      <c r="V306" s="201"/>
      <c r="W306" s="201"/>
      <c r="X306" s="201"/>
      <c r="Y306" s="201"/>
      <c r="Z306" s="201"/>
      <c r="AA306" s="201"/>
      <c r="AB306" s="201"/>
      <c r="AC306" s="201"/>
      <c r="AD306" s="201"/>
      <c r="AH306">
        <f t="shared" si="20"/>
        <v>0</v>
      </c>
    </row>
    <row r="307" spans="1:34" s="4" customFormat="1" ht="15" customHeight="1">
      <c r="A307" s="107"/>
      <c r="C307" s="110" t="s">
        <v>215</v>
      </c>
      <c r="D307" s="368" t="str">
        <f>IF(CNGE_2023_M4_Secc1!D44="","",CNGE_2023_M4_Secc1!D44)</f>
        <v/>
      </c>
      <c r="E307" s="249"/>
      <c r="F307" s="249"/>
      <c r="G307" s="249"/>
      <c r="H307" s="249"/>
      <c r="I307" s="249"/>
      <c r="J307" s="249"/>
      <c r="K307" s="249"/>
      <c r="L307" s="249"/>
      <c r="M307" s="249"/>
      <c r="N307" s="249"/>
      <c r="O307" s="249"/>
      <c r="P307" s="249"/>
      <c r="Q307" s="249"/>
      <c r="R307" s="201"/>
      <c r="S307" s="201"/>
      <c r="T307" s="201"/>
      <c r="U307" s="201"/>
      <c r="V307" s="201"/>
      <c r="W307" s="201"/>
      <c r="X307" s="201"/>
      <c r="Y307" s="201"/>
      <c r="Z307" s="201"/>
      <c r="AA307" s="201"/>
      <c r="AB307" s="201"/>
      <c r="AC307" s="201"/>
      <c r="AD307" s="201"/>
      <c r="AH307">
        <f t="shared" si="20"/>
        <v>0</v>
      </c>
    </row>
    <row r="308" spans="1:34" s="4" customFormat="1" ht="15" customHeight="1">
      <c r="A308" s="107"/>
      <c r="C308" s="110" t="s">
        <v>217</v>
      </c>
      <c r="D308" s="368" t="str">
        <f>IF(CNGE_2023_M4_Secc1!D45="","",CNGE_2023_M4_Secc1!D45)</f>
        <v/>
      </c>
      <c r="E308" s="249"/>
      <c r="F308" s="249"/>
      <c r="G308" s="249"/>
      <c r="H308" s="249"/>
      <c r="I308" s="249"/>
      <c r="J308" s="249"/>
      <c r="K308" s="249"/>
      <c r="L308" s="249"/>
      <c r="M308" s="249"/>
      <c r="N308" s="249"/>
      <c r="O308" s="249"/>
      <c r="P308" s="249"/>
      <c r="Q308" s="249"/>
      <c r="R308" s="201"/>
      <c r="S308" s="201"/>
      <c r="T308" s="201"/>
      <c r="U308" s="201"/>
      <c r="V308" s="201"/>
      <c r="W308" s="201"/>
      <c r="X308" s="201"/>
      <c r="Y308" s="201"/>
      <c r="Z308" s="201"/>
      <c r="AA308" s="201"/>
      <c r="AB308" s="201"/>
      <c r="AC308" s="201"/>
      <c r="AD308" s="201"/>
      <c r="AH308">
        <f t="shared" si="20"/>
        <v>0</v>
      </c>
    </row>
    <row r="309" spans="1:34" s="4" customFormat="1" ht="15" customHeight="1">
      <c r="A309" s="107"/>
      <c r="C309" s="110" t="s">
        <v>219</v>
      </c>
      <c r="D309" s="368" t="str">
        <f>IF(CNGE_2023_M4_Secc1!D46="","",CNGE_2023_M4_Secc1!D46)</f>
        <v/>
      </c>
      <c r="E309" s="249"/>
      <c r="F309" s="249"/>
      <c r="G309" s="249"/>
      <c r="H309" s="249"/>
      <c r="I309" s="249"/>
      <c r="J309" s="249"/>
      <c r="K309" s="249"/>
      <c r="L309" s="249"/>
      <c r="M309" s="249"/>
      <c r="N309" s="249"/>
      <c r="O309" s="249"/>
      <c r="P309" s="249"/>
      <c r="Q309" s="249"/>
      <c r="R309" s="201"/>
      <c r="S309" s="201"/>
      <c r="T309" s="201"/>
      <c r="U309" s="201"/>
      <c r="V309" s="201"/>
      <c r="W309" s="201"/>
      <c r="X309" s="201"/>
      <c r="Y309" s="201"/>
      <c r="Z309" s="201"/>
      <c r="AA309" s="201"/>
      <c r="AB309" s="201"/>
      <c r="AC309" s="201"/>
      <c r="AD309" s="201"/>
      <c r="AH309">
        <f t="shared" si="20"/>
        <v>0</v>
      </c>
    </row>
    <row r="310" spans="1:34" s="4" customFormat="1" ht="15" customHeight="1">
      <c r="A310" s="107"/>
      <c r="C310" s="110" t="s">
        <v>221</v>
      </c>
      <c r="D310" s="368" t="str">
        <f>IF(CNGE_2023_M4_Secc1!D47="","",CNGE_2023_M4_Secc1!D47)</f>
        <v/>
      </c>
      <c r="E310" s="249"/>
      <c r="F310" s="249"/>
      <c r="G310" s="249"/>
      <c r="H310" s="249"/>
      <c r="I310" s="249"/>
      <c r="J310" s="249"/>
      <c r="K310" s="249"/>
      <c r="L310" s="249"/>
      <c r="M310" s="249"/>
      <c r="N310" s="249"/>
      <c r="O310" s="249"/>
      <c r="P310" s="249"/>
      <c r="Q310" s="249"/>
      <c r="R310" s="201"/>
      <c r="S310" s="201"/>
      <c r="T310" s="201"/>
      <c r="U310" s="201"/>
      <c r="V310" s="201"/>
      <c r="W310" s="201"/>
      <c r="X310" s="201"/>
      <c r="Y310" s="201"/>
      <c r="Z310" s="201"/>
      <c r="AA310" s="201"/>
      <c r="AB310" s="201"/>
      <c r="AC310" s="201"/>
      <c r="AD310" s="201"/>
      <c r="AH310">
        <f t="shared" si="20"/>
        <v>0</v>
      </c>
    </row>
    <row r="311" spans="1:34" s="4" customFormat="1" ht="15" customHeight="1">
      <c r="A311" s="107"/>
      <c r="C311" s="110" t="s">
        <v>223</v>
      </c>
      <c r="D311" s="368" t="str">
        <f>IF(CNGE_2023_M4_Secc1!D48="","",CNGE_2023_M4_Secc1!D48)</f>
        <v/>
      </c>
      <c r="E311" s="249"/>
      <c r="F311" s="249"/>
      <c r="G311" s="249"/>
      <c r="H311" s="249"/>
      <c r="I311" s="249"/>
      <c r="J311" s="249"/>
      <c r="K311" s="249"/>
      <c r="L311" s="249"/>
      <c r="M311" s="249"/>
      <c r="N311" s="249"/>
      <c r="O311" s="249"/>
      <c r="P311" s="249"/>
      <c r="Q311" s="249"/>
      <c r="R311" s="201"/>
      <c r="S311" s="201"/>
      <c r="T311" s="201"/>
      <c r="U311" s="201"/>
      <c r="V311" s="201"/>
      <c r="W311" s="201"/>
      <c r="X311" s="201"/>
      <c r="Y311" s="201"/>
      <c r="Z311" s="201"/>
      <c r="AA311" s="201"/>
      <c r="AB311" s="201"/>
      <c r="AC311" s="201"/>
      <c r="AD311" s="201"/>
      <c r="AH311">
        <f t="shared" si="20"/>
        <v>0</v>
      </c>
    </row>
    <row r="312" spans="1:34" s="4" customFormat="1" ht="15" customHeight="1">
      <c r="A312" s="107"/>
      <c r="C312" s="110" t="s">
        <v>225</v>
      </c>
      <c r="D312" s="368" t="str">
        <f>IF(CNGE_2023_M4_Secc1!D49="","",CNGE_2023_M4_Secc1!D49)</f>
        <v/>
      </c>
      <c r="E312" s="249"/>
      <c r="F312" s="249"/>
      <c r="G312" s="249"/>
      <c r="H312" s="249"/>
      <c r="I312" s="249"/>
      <c r="J312" s="249"/>
      <c r="K312" s="249"/>
      <c r="L312" s="249"/>
      <c r="M312" s="249"/>
      <c r="N312" s="249"/>
      <c r="O312" s="249"/>
      <c r="P312" s="249"/>
      <c r="Q312" s="249"/>
      <c r="R312" s="201"/>
      <c r="S312" s="201"/>
      <c r="T312" s="201"/>
      <c r="U312" s="201"/>
      <c r="V312" s="201"/>
      <c r="W312" s="201"/>
      <c r="X312" s="201"/>
      <c r="Y312" s="201"/>
      <c r="Z312" s="201"/>
      <c r="AA312" s="201"/>
      <c r="AB312" s="201"/>
      <c r="AC312" s="201"/>
      <c r="AD312" s="201"/>
      <c r="AH312">
        <f t="shared" si="20"/>
        <v>0</v>
      </c>
    </row>
    <row r="313" spans="1:34" s="4" customFormat="1" ht="15" customHeight="1">
      <c r="A313" s="107"/>
      <c r="C313" s="110" t="s">
        <v>227</v>
      </c>
      <c r="D313" s="368" t="str">
        <f>IF(CNGE_2023_M4_Secc1!D50="","",CNGE_2023_M4_Secc1!D50)</f>
        <v/>
      </c>
      <c r="E313" s="249"/>
      <c r="F313" s="249"/>
      <c r="G313" s="249"/>
      <c r="H313" s="249"/>
      <c r="I313" s="249"/>
      <c r="J313" s="249"/>
      <c r="K313" s="249"/>
      <c r="L313" s="249"/>
      <c r="M313" s="249"/>
      <c r="N313" s="249"/>
      <c r="O313" s="249"/>
      <c r="P313" s="249"/>
      <c r="Q313" s="249"/>
      <c r="R313" s="201"/>
      <c r="S313" s="201"/>
      <c r="T313" s="201"/>
      <c r="U313" s="201"/>
      <c r="V313" s="201"/>
      <c r="W313" s="201"/>
      <c r="X313" s="201"/>
      <c r="Y313" s="201"/>
      <c r="Z313" s="201"/>
      <c r="AA313" s="201"/>
      <c r="AB313" s="201"/>
      <c r="AC313" s="201"/>
      <c r="AD313" s="201"/>
      <c r="AH313">
        <f t="shared" si="20"/>
        <v>0</v>
      </c>
    </row>
    <row r="314" spans="1:34" s="4" customFormat="1" ht="15" customHeight="1">
      <c r="A314" s="107"/>
      <c r="C314" s="110" t="s">
        <v>228</v>
      </c>
      <c r="D314" s="368" t="str">
        <f>IF(CNGE_2023_M4_Secc1!D51="","",CNGE_2023_M4_Secc1!D51)</f>
        <v/>
      </c>
      <c r="E314" s="249"/>
      <c r="F314" s="249"/>
      <c r="G314" s="249"/>
      <c r="H314" s="249"/>
      <c r="I314" s="249"/>
      <c r="J314" s="249"/>
      <c r="K314" s="249"/>
      <c r="L314" s="249"/>
      <c r="M314" s="249"/>
      <c r="N314" s="249"/>
      <c r="O314" s="249"/>
      <c r="P314" s="249"/>
      <c r="Q314" s="249"/>
      <c r="R314" s="201"/>
      <c r="S314" s="201"/>
      <c r="T314" s="201"/>
      <c r="U314" s="201"/>
      <c r="V314" s="201"/>
      <c r="W314" s="201"/>
      <c r="X314" s="201"/>
      <c r="Y314" s="201"/>
      <c r="Z314" s="201"/>
      <c r="AA314" s="201"/>
      <c r="AB314" s="201"/>
      <c r="AC314" s="201"/>
      <c r="AD314" s="201"/>
      <c r="AH314">
        <f t="shared" si="20"/>
        <v>0</v>
      </c>
    </row>
    <row r="315" spans="1:34" s="4" customFormat="1" ht="15" customHeight="1">
      <c r="A315" s="107"/>
      <c r="C315" s="110" t="s">
        <v>229</v>
      </c>
      <c r="D315" s="368" t="str">
        <f>IF(CNGE_2023_M4_Secc1!D52="","",CNGE_2023_M4_Secc1!D52)</f>
        <v/>
      </c>
      <c r="E315" s="249"/>
      <c r="F315" s="249"/>
      <c r="G315" s="249"/>
      <c r="H315" s="249"/>
      <c r="I315" s="249"/>
      <c r="J315" s="249"/>
      <c r="K315" s="249"/>
      <c r="L315" s="249"/>
      <c r="M315" s="249"/>
      <c r="N315" s="249"/>
      <c r="O315" s="249"/>
      <c r="P315" s="249"/>
      <c r="Q315" s="249"/>
      <c r="R315" s="201"/>
      <c r="S315" s="201"/>
      <c r="T315" s="201"/>
      <c r="U315" s="201"/>
      <c r="V315" s="201"/>
      <c r="W315" s="201"/>
      <c r="X315" s="201"/>
      <c r="Y315" s="201"/>
      <c r="Z315" s="201"/>
      <c r="AA315" s="201"/>
      <c r="AB315" s="201"/>
      <c r="AC315" s="201"/>
      <c r="AD315" s="201"/>
      <c r="AH315">
        <f t="shared" si="20"/>
        <v>0</v>
      </c>
    </row>
    <row r="316" spans="1:34" s="4" customFormat="1" ht="15" customHeight="1">
      <c r="A316" s="107"/>
      <c r="C316" s="110" t="s">
        <v>230</v>
      </c>
      <c r="D316" s="368" t="str">
        <f>IF(CNGE_2023_M4_Secc1!D53="","",CNGE_2023_M4_Secc1!D53)</f>
        <v/>
      </c>
      <c r="E316" s="249"/>
      <c r="F316" s="249"/>
      <c r="G316" s="249"/>
      <c r="H316" s="249"/>
      <c r="I316" s="249"/>
      <c r="J316" s="249"/>
      <c r="K316" s="249"/>
      <c r="L316" s="249"/>
      <c r="M316" s="249"/>
      <c r="N316" s="249"/>
      <c r="O316" s="249"/>
      <c r="P316" s="249"/>
      <c r="Q316" s="249"/>
      <c r="R316" s="201"/>
      <c r="S316" s="201"/>
      <c r="T316" s="201"/>
      <c r="U316" s="201"/>
      <c r="V316" s="201"/>
      <c r="W316" s="201"/>
      <c r="X316" s="201"/>
      <c r="Y316" s="201"/>
      <c r="Z316" s="201"/>
      <c r="AA316" s="201"/>
      <c r="AB316" s="201"/>
      <c r="AC316" s="201"/>
      <c r="AD316" s="201"/>
      <c r="AH316">
        <f t="shared" si="20"/>
        <v>0</v>
      </c>
    </row>
    <row r="317" spans="1:34" s="4" customFormat="1" ht="15" customHeight="1">
      <c r="A317" s="107"/>
      <c r="C317" s="110" t="s">
        <v>231</v>
      </c>
      <c r="D317" s="368" t="str">
        <f>IF(CNGE_2023_M4_Secc1!D54="","",CNGE_2023_M4_Secc1!D54)</f>
        <v/>
      </c>
      <c r="E317" s="249"/>
      <c r="F317" s="249"/>
      <c r="G317" s="249"/>
      <c r="H317" s="249"/>
      <c r="I317" s="249"/>
      <c r="J317" s="249"/>
      <c r="K317" s="249"/>
      <c r="L317" s="249"/>
      <c r="M317" s="249"/>
      <c r="N317" s="249"/>
      <c r="O317" s="249"/>
      <c r="P317" s="249"/>
      <c r="Q317" s="249"/>
      <c r="R317" s="201"/>
      <c r="S317" s="201"/>
      <c r="T317" s="201"/>
      <c r="U317" s="201"/>
      <c r="V317" s="201"/>
      <c r="W317" s="201"/>
      <c r="X317" s="201"/>
      <c r="Y317" s="201"/>
      <c r="Z317" s="201"/>
      <c r="AA317" s="201"/>
      <c r="AB317" s="201"/>
      <c r="AC317" s="201"/>
      <c r="AD317" s="201"/>
      <c r="AH317">
        <f t="shared" si="20"/>
        <v>0</v>
      </c>
    </row>
    <row r="318" spans="1:34" s="4" customFormat="1" ht="15" customHeight="1">
      <c r="A318" s="107"/>
      <c r="C318" s="110" t="s">
        <v>232</v>
      </c>
      <c r="D318" s="368" t="str">
        <f>IF(CNGE_2023_M4_Secc1!D55="","",CNGE_2023_M4_Secc1!D55)</f>
        <v/>
      </c>
      <c r="E318" s="249"/>
      <c r="F318" s="249"/>
      <c r="G318" s="249"/>
      <c r="H318" s="249"/>
      <c r="I318" s="249"/>
      <c r="J318" s="249"/>
      <c r="K318" s="249"/>
      <c r="L318" s="249"/>
      <c r="M318" s="249"/>
      <c r="N318" s="249"/>
      <c r="O318" s="249"/>
      <c r="P318" s="249"/>
      <c r="Q318" s="249"/>
      <c r="R318" s="201"/>
      <c r="S318" s="201"/>
      <c r="T318" s="201"/>
      <c r="U318" s="201"/>
      <c r="V318" s="201"/>
      <c r="W318" s="201"/>
      <c r="X318" s="201"/>
      <c r="Y318" s="201"/>
      <c r="Z318" s="201"/>
      <c r="AA318" s="201"/>
      <c r="AB318" s="201"/>
      <c r="AC318" s="201"/>
      <c r="AD318" s="201"/>
      <c r="AH318">
        <f t="shared" si="20"/>
        <v>0</v>
      </c>
    </row>
    <row r="319" spans="1:34" s="4" customFormat="1" ht="15" customHeight="1">
      <c r="A319" s="107"/>
      <c r="C319" s="110" t="s">
        <v>233</v>
      </c>
      <c r="D319" s="368" t="str">
        <f>IF(CNGE_2023_M4_Secc1!D56="","",CNGE_2023_M4_Secc1!D56)</f>
        <v/>
      </c>
      <c r="E319" s="249"/>
      <c r="F319" s="249"/>
      <c r="G319" s="249"/>
      <c r="H319" s="249"/>
      <c r="I319" s="249"/>
      <c r="J319" s="249"/>
      <c r="K319" s="249"/>
      <c r="L319" s="249"/>
      <c r="M319" s="249"/>
      <c r="N319" s="249"/>
      <c r="O319" s="249"/>
      <c r="P319" s="249"/>
      <c r="Q319" s="249"/>
      <c r="R319" s="201"/>
      <c r="S319" s="201"/>
      <c r="T319" s="201"/>
      <c r="U319" s="201"/>
      <c r="V319" s="201"/>
      <c r="W319" s="201"/>
      <c r="X319" s="201"/>
      <c r="Y319" s="201"/>
      <c r="Z319" s="201"/>
      <c r="AA319" s="201"/>
      <c r="AB319" s="201"/>
      <c r="AC319" s="201"/>
      <c r="AD319" s="201"/>
      <c r="AH319">
        <f t="shared" si="20"/>
        <v>0</v>
      </c>
    </row>
    <row r="320" spans="1:34" s="4" customFormat="1" ht="15" customHeight="1">
      <c r="A320" s="107"/>
      <c r="C320" s="110" t="s">
        <v>234</v>
      </c>
      <c r="D320" s="368" t="str">
        <f>IF(CNGE_2023_M4_Secc1!D57="","",CNGE_2023_M4_Secc1!D57)</f>
        <v/>
      </c>
      <c r="E320" s="249"/>
      <c r="F320" s="249"/>
      <c r="G320" s="249"/>
      <c r="H320" s="249"/>
      <c r="I320" s="249"/>
      <c r="J320" s="249"/>
      <c r="K320" s="249"/>
      <c r="L320" s="249"/>
      <c r="M320" s="249"/>
      <c r="N320" s="249"/>
      <c r="O320" s="249"/>
      <c r="P320" s="249"/>
      <c r="Q320" s="249"/>
      <c r="R320" s="201"/>
      <c r="S320" s="201"/>
      <c r="T320" s="201"/>
      <c r="U320" s="201"/>
      <c r="V320" s="201"/>
      <c r="W320" s="201"/>
      <c r="X320" s="201"/>
      <c r="Y320" s="201"/>
      <c r="Z320" s="201"/>
      <c r="AA320" s="201"/>
      <c r="AB320" s="201"/>
      <c r="AC320" s="201"/>
      <c r="AD320" s="201"/>
      <c r="AH320">
        <f t="shared" si="20"/>
        <v>0</v>
      </c>
    </row>
    <row r="321" spans="1:34" s="4" customFormat="1" ht="15" customHeight="1">
      <c r="A321" s="107"/>
      <c r="C321" s="110" t="s">
        <v>235</v>
      </c>
      <c r="D321" s="368" t="str">
        <f>IF(CNGE_2023_M4_Secc1!D58="","",CNGE_2023_M4_Secc1!D58)</f>
        <v/>
      </c>
      <c r="E321" s="249"/>
      <c r="F321" s="249"/>
      <c r="G321" s="249"/>
      <c r="H321" s="249"/>
      <c r="I321" s="249"/>
      <c r="J321" s="249"/>
      <c r="K321" s="249"/>
      <c r="L321" s="249"/>
      <c r="M321" s="249"/>
      <c r="N321" s="249"/>
      <c r="O321" s="249"/>
      <c r="P321" s="249"/>
      <c r="Q321" s="249"/>
      <c r="R321" s="201"/>
      <c r="S321" s="201"/>
      <c r="T321" s="201"/>
      <c r="U321" s="201"/>
      <c r="V321" s="201"/>
      <c r="W321" s="201"/>
      <c r="X321" s="201"/>
      <c r="Y321" s="201"/>
      <c r="Z321" s="201"/>
      <c r="AA321" s="201"/>
      <c r="AB321" s="201"/>
      <c r="AC321" s="201"/>
      <c r="AD321" s="201"/>
      <c r="AH321">
        <f t="shared" si="20"/>
        <v>0</v>
      </c>
    </row>
    <row r="322" spans="1:34" s="4" customFormat="1" ht="15" customHeight="1">
      <c r="A322" s="107"/>
      <c r="C322" s="110" t="s">
        <v>236</v>
      </c>
      <c r="D322" s="368" t="str">
        <f>IF(CNGE_2023_M4_Secc1!D59="","",CNGE_2023_M4_Secc1!D59)</f>
        <v/>
      </c>
      <c r="E322" s="249"/>
      <c r="F322" s="249"/>
      <c r="G322" s="249"/>
      <c r="H322" s="249"/>
      <c r="I322" s="249"/>
      <c r="J322" s="249"/>
      <c r="K322" s="249"/>
      <c r="L322" s="249"/>
      <c r="M322" s="249"/>
      <c r="N322" s="249"/>
      <c r="O322" s="249"/>
      <c r="P322" s="249"/>
      <c r="Q322" s="249"/>
      <c r="R322" s="201"/>
      <c r="S322" s="201"/>
      <c r="T322" s="201"/>
      <c r="U322" s="201"/>
      <c r="V322" s="201"/>
      <c r="W322" s="201"/>
      <c r="X322" s="201"/>
      <c r="Y322" s="201"/>
      <c r="Z322" s="201"/>
      <c r="AA322" s="201"/>
      <c r="AB322" s="201"/>
      <c r="AC322" s="201"/>
      <c r="AD322" s="201"/>
      <c r="AH322">
        <f t="shared" si="20"/>
        <v>0</v>
      </c>
    </row>
    <row r="323" spans="1:34" s="4" customFormat="1" ht="15" customHeight="1">
      <c r="A323" s="107"/>
      <c r="C323" s="110" t="s">
        <v>237</v>
      </c>
      <c r="D323" s="368" t="str">
        <f>IF(CNGE_2023_M4_Secc1!D60="","",CNGE_2023_M4_Secc1!D60)</f>
        <v/>
      </c>
      <c r="E323" s="249"/>
      <c r="F323" s="249"/>
      <c r="G323" s="249"/>
      <c r="H323" s="249"/>
      <c r="I323" s="249"/>
      <c r="J323" s="249"/>
      <c r="K323" s="249"/>
      <c r="L323" s="249"/>
      <c r="M323" s="249"/>
      <c r="N323" s="249"/>
      <c r="O323" s="249"/>
      <c r="P323" s="249"/>
      <c r="Q323" s="249"/>
      <c r="R323" s="201"/>
      <c r="S323" s="201"/>
      <c r="T323" s="201"/>
      <c r="U323" s="201"/>
      <c r="V323" s="201"/>
      <c r="W323" s="201"/>
      <c r="X323" s="201"/>
      <c r="Y323" s="201"/>
      <c r="Z323" s="201"/>
      <c r="AA323" s="201"/>
      <c r="AB323" s="201"/>
      <c r="AC323" s="201"/>
      <c r="AD323" s="201"/>
      <c r="AH323">
        <f t="shared" si="20"/>
        <v>0</v>
      </c>
    </row>
    <row r="324" spans="1:34" s="4" customFormat="1" ht="15" customHeight="1">
      <c r="A324" s="107"/>
      <c r="C324" s="110" t="s">
        <v>238</v>
      </c>
      <c r="D324" s="368" t="str">
        <f>IF(CNGE_2023_M4_Secc1!D61="","",CNGE_2023_M4_Secc1!D61)</f>
        <v/>
      </c>
      <c r="E324" s="249"/>
      <c r="F324" s="249"/>
      <c r="G324" s="249"/>
      <c r="H324" s="249"/>
      <c r="I324" s="249"/>
      <c r="J324" s="249"/>
      <c r="K324" s="249"/>
      <c r="L324" s="249"/>
      <c r="M324" s="249"/>
      <c r="N324" s="249"/>
      <c r="O324" s="249"/>
      <c r="P324" s="249"/>
      <c r="Q324" s="249"/>
      <c r="R324" s="201"/>
      <c r="S324" s="201"/>
      <c r="T324" s="201"/>
      <c r="U324" s="201"/>
      <c r="V324" s="201"/>
      <c r="W324" s="201"/>
      <c r="X324" s="201"/>
      <c r="Y324" s="201"/>
      <c r="Z324" s="201"/>
      <c r="AA324" s="201"/>
      <c r="AB324" s="201"/>
      <c r="AC324" s="201"/>
      <c r="AD324" s="201"/>
      <c r="AH324">
        <f t="shared" si="20"/>
        <v>0</v>
      </c>
    </row>
    <row r="325" spans="1:34" s="4" customFormat="1" ht="15" customHeight="1">
      <c r="A325" s="107"/>
      <c r="C325" s="110" t="s">
        <v>239</v>
      </c>
      <c r="D325" s="368" t="str">
        <f>IF(CNGE_2023_M4_Secc1!D62="","",CNGE_2023_M4_Secc1!D62)</f>
        <v/>
      </c>
      <c r="E325" s="249"/>
      <c r="F325" s="249"/>
      <c r="G325" s="249"/>
      <c r="H325" s="249"/>
      <c r="I325" s="249"/>
      <c r="J325" s="249"/>
      <c r="K325" s="249"/>
      <c r="L325" s="249"/>
      <c r="M325" s="249"/>
      <c r="N325" s="249"/>
      <c r="O325" s="249"/>
      <c r="P325" s="249"/>
      <c r="Q325" s="249"/>
      <c r="R325" s="201"/>
      <c r="S325" s="201"/>
      <c r="T325" s="201"/>
      <c r="U325" s="201"/>
      <c r="V325" s="201"/>
      <c r="W325" s="201"/>
      <c r="X325" s="201"/>
      <c r="Y325" s="201"/>
      <c r="Z325" s="201"/>
      <c r="AA325" s="201"/>
      <c r="AB325" s="201"/>
      <c r="AC325" s="201"/>
      <c r="AD325" s="201"/>
      <c r="AH325">
        <f t="shared" si="20"/>
        <v>0</v>
      </c>
    </row>
    <row r="326" spans="1:34" s="4" customFormat="1" ht="15" customHeight="1">
      <c r="A326" s="107"/>
      <c r="C326" s="110" t="s">
        <v>240</v>
      </c>
      <c r="D326" s="368" t="str">
        <f>IF(CNGE_2023_M4_Secc1!D63="","",CNGE_2023_M4_Secc1!D63)</f>
        <v/>
      </c>
      <c r="E326" s="249"/>
      <c r="F326" s="249"/>
      <c r="G326" s="249"/>
      <c r="H326" s="249"/>
      <c r="I326" s="249"/>
      <c r="J326" s="249"/>
      <c r="K326" s="249"/>
      <c r="L326" s="249"/>
      <c r="M326" s="249"/>
      <c r="N326" s="249"/>
      <c r="O326" s="249"/>
      <c r="P326" s="249"/>
      <c r="Q326" s="249"/>
      <c r="R326" s="201"/>
      <c r="S326" s="201"/>
      <c r="T326" s="201"/>
      <c r="U326" s="201"/>
      <c r="V326" s="201"/>
      <c r="W326" s="201"/>
      <c r="X326" s="201"/>
      <c r="Y326" s="201"/>
      <c r="Z326" s="201"/>
      <c r="AA326" s="201"/>
      <c r="AB326" s="201"/>
      <c r="AC326" s="201"/>
      <c r="AD326" s="201"/>
      <c r="AH326">
        <f t="shared" si="20"/>
        <v>0</v>
      </c>
    </row>
    <row r="327" spans="1:34" s="4" customFormat="1" ht="15" customHeight="1">
      <c r="A327" s="107"/>
      <c r="C327" s="110" t="s">
        <v>241</v>
      </c>
      <c r="D327" s="368" t="str">
        <f>IF(CNGE_2023_M4_Secc1!D64="","",CNGE_2023_M4_Secc1!D64)</f>
        <v/>
      </c>
      <c r="E327" s="249"/>
      <c r="F327" s="249"/>
      <c r="G327" s="249"/>
      <c r="H327" s="249"/>
      <c r="I327" s="249"/>
      <c r="J327" s="249"/>
      <c r="K327" s="249"/>
      <c r="L327" s="249"/>
      <c r="M327" s="249"/>
      <c r="N327" s="249"/>
      <c r="O327" s="249"/>
      <c r="P327" s="249"/>
      <c r="Q327" s="249"/>
      <c r="R327" s="201"/>
      <c r="S327" s="201"/>
      <c r="T327" s="201"/>
      <c r="U327" s="201"/>
      <c r="V327" s="201"/>
      <c r="W327" s="201"/>
      <c r="X327" s="201"/>
      <c r="Y327" s="201"/>
      <c r="Z327" s="201"/>
      <c r="AA327" s="201"/>
      <c r="AB327" s="201"/>
      <c r="AC327" s="201"/>
      <c r="AD327" s="201"/>
      <c r="AH327">
        <f t="shared" si="20"/>
        <v>0</v>
      </c>
    </row>
    <row r="328" spans="1:34" s="4" customFormat="1" ht="15" customHeight="1">
      <c r="A328" s="107"/>
      <c r="C328" s="110" t="s">
        <v>242</v>
      </c>
      <c r="D328" s="368" t="str">
        <f>IF(CNGE_2023_M4_Secc1!D65="","",CNGE_2023_M4_Secc1!D65)</f>
        <v/>
      </c>
      <c r="E328" s="249"/>
      <c r="F328" s="249"/>
      <c r="G328" s="249"/>
      <c r="H328" s="249"/>
      <c r="I328" s="249"/>
      <c r="J328" s="249"/>
      <c r="K328" s="249"/>
      <c r="L328" s="249"/>
      <c r="M328" s="249"/>
      <c r="N328" s="249"/>
      <c r="O328" s="249"/>
      <c r="P328" s="249"/>
      <c r="Q328" s="249"/>
      <c r="R328" s="201"/>
      <c r="S328" s="201"/>
      <c r="T328" s="201"/>
      <c r="U328" s="201"/>
      <c r="V328" s="201"/>
      <c r="W328" s="201"/>
      <c r="X328" s="201"/>
      <c r="Y328" s="201"/>
      <c r="Z328" s="201"/>
      <c r="AA328" s="201"/>
      <c r="AB328" s="201"/>
      <c r="AC328" s="201"/>
      <c r="AD328" s="201"/>
      <c r="AH328">
        <f t="shared" si="20"/>
        <v>0</v>
      </c>
    </row>
    <row r="329" spans="1:34" s="4" customFormat="1" ht="15" customHeight="1">
      <c r="A329" s="107"/>
      <c r="C329" s="110" t="s">
        <v>243</v>
      </c>
      <c r="D329" s="368" t="str">
        <f>IF(CNGE_2023_M4_Secc1!D66="","",CNGE_2023_M4_Secc1!D66)</f>
        <v/>
      </c>
      <c r="E329" s="249"/>
      <c r="F329" s="249"/>
      <c r="G329" s="249"/>
      <c r="H329" s="249"/>
      <c r="I329" s="249"/>
      <c r="J329" s="249"/>
      <c r="K329" s="249"/>
      <c r="L329" s="249"/>
      <c r="M329" s="249"/>
      <c r="N329" s="249"/>
      <c r="O329" s="249"/>
      <c r="P329" s="249"/>
      <c r="Q329" s="249"/>
      <c r="R329" s="201"/>
      <c r="S329" s="201"/>
      <c r="T329" s="201"/>
      <c r="U329" s="201"/>
      <c r="V329" s="201"/>
      <c r="W329" s="201"/>
      <c r="X329" s="201"/>
      <c r="Y329" s="201"/>
      <c r="Z329" s="201"/>
      <c r="AA329" s="201"/>
      <c r="AB329" s="201"/>
      <c r="AC329" s="201"/>
      <c r="AD329" s="201"/>
      <c r="AH329">
        <f t="shared" si="20"/>
        <v>0</v>
      </c>
    </row>
    <row r="330" spans="1:34" s="4" customFormat="1" ht="15" customHeight="1">
      <c r="A330" s="107"/>
      <c r="C330" s="110" t="s">
        <v>244</v>
      </c>
      <c r="D330" s="368" t="str">
        <f>IF(CNGE_2023_M4_Secc1!D67="","",CNGE_2023_M4_Secc1!D67)</f>
        <v/>
      </c>
      <c r="E330" s="249"/>
      <c r="F330" s="249"/>
      <c r="G330" s="249"/>
      <c r="H330" s="249"/>
      <c r="I330" s="249"/>
      <c r="J330" s="249"/>
      <c r="K330" s="249"/>
      <c r="L330" s="249"/>
      <c r="M330" s="249"/>
      <c r="N330" s="249"/>
      <c r="O330" s="249"/>
      <c r="P330" s="249"/>
      <c r="Q330" s="249"/>
      <c r="R330" s="201"/>
      <c r="S330" s="201"/>
      <c r="T330" s="201"/>
      <c r="U330" s="201"/>
      <c r="V330" s="201"/>
      <c r="W330" s="201"/>
      <c r="X330" s="201"/>
      <c r="Y330" s="201"/>
      <c r="Z330" s="201"/>
      <c r="AA330" s="201"/>
      <c r="AB330" s="201"/>
      <c r="AC330" s="201"/>
      <c r="AD330" s="201"/>
      <c r="AH330">
        <f t="shared" si="20"/>
        <v>0</v>
      </c>
    </row>
    <row r="331" spans="1:34" s="4" customFormat="1" ht="15" customHeight="1">
      <c r="A331" s="107"/>
      <c r="C331" s="110" t="s">
        <v>245</v>
      </c>
      <c r="D331" s="368" t="str">
        <f>IF(CNGE_2023_M4_Secc1!D68="","",CNGE_2023_M4_Secc1!D68)</f>
        <v/>
      </c>
      <c r="E331" s="249"/>
      <c r="F331" s="249"/>
      <c r="G331" s="249"/>
      <c r="H331" s="249"/>
      <c r="I331" s="249"/>
      <c r="J331" s="249"/>
      <c r="K331" s="249"/>
      <c r="L331" s="249"/>
      <c r="M331" s="249"/>
      <c r="N331" s="249"/>
      <c r="O331" s="249"/>
      <c r="P331" s="249"/>
      <c r="Q331" s="249"/>
      <c r="R331" s="201"/>
      <c r="S331" s="201"/>
      <c r="T331" s="201"/>
      <c r="U331" s="201"/>
      <c r="V331" s="201"/>
      <c r="W331" s="201"/>
      <c r="X331" s="201"/>
      <c r="Y331" s="201"/>
      <c r="Z331" s="201"/>
      <c r="AA331" s="201"/>
      <c r="AB331" s="201"/>
      <c r="AC331" s="201"/>
      <c r="AD331" s="201"/>
      <c r="AH331">
        <f t="shared" si="20"/>
        <v>0</v>
      </c>
    </row>
    <row r="332" spans="1:34" s="4" customFormat="1" ht="15" customHeight="1">
      <c r="A332" s="107"/>
      <c r="C332" s="110" t="s">
        <v>246</v>
      </c>
      <c r="D332" s="368" t="str">
        <f>IF(CNGE_2023_M4_Secc1!D69="","",CNGE_2023_M4_Secc1!D69)</f>
        <v/>
      </c>
      <c r="E332" s="249"/>
      <c r="F332" s="249"/>
      <c r="G332" s="249"/>
      <c r="H332" s="249"/>
      <c r="I332" s="249"/>
      <c r="J332" s="249"/>
      <c r="K332" s="249"/>
      <c r="L332" s="249"/>
      <c r="M332" s="249"/>
      <c r="N332" s="249"/>
      <c r="O332" s="249"/>
      <c r="P332" s="249"/>
      <c r="Q332" s="249"/>
      <c r="R332" s="201"/>
      <c r="S332" s="201"/>
      <c r="T332" s="201"/>
      <c r="U332" s="201"/>
      <c r="V332" s="201"/>
      <c r="W332" s="201"/>
      <c r="X332" s="201"/>
      <c r="Y332" s="201"/>
      <c r="Z332" s="201"/>
      <c r="AA332" s="201"/>
      <c r="AB332" s="201"/>
      <c r="AC332" s="201"/>
      <c r="AD332" s="201"/>
      <c r="AH332">
        <f t="shared" si="20"/>
        <v>0</v>
      </c>
    </row>
    <row r="333" spans="1:34" s="4" customFormat="1" ht="15" customHeight="1">
      <c r="A333" s="107"/>
      <c r="C333" s="110" t="s">
        <v>247</v>
      </c>
      <c r="D333" s="368" t="str">
        <f>IF(CNGE_2023_M4_Secc1!D70="","",CNGE_2023_M4_Secc1!D70)</f>
        <v/>
      </c>
      <c r="E333" s="249"/>
      <c r="F333" s="249"/>
      <c r="G333" s="249"/>
      <c r="H333" s="249"/>
      <c r="I333" s="249"/>
      <c r="J333" s="249"/>
      <c r="K333" s="249"/>
      <c r="L333" s="249"/>
      <c r="M333" s="249"/>
      <c r="N333" s="249"/>
      <c r="O333" s="249"/>
      <c r="P333" s="249"/>
      <c r="Q333" s="249"/>
      <c r="R333" s="201"/>
      <c r="S333" s="201"/>
      <c r="T333" s="201"/>
      <c r="U333" s="201"/>
      <c r="V333" s="201"/>
      <c r="W333" s="201"/>
      <c r="X333" s="201"/>
      <c r="Y333" s="201"/>
      <c r="Z333" s="201"/>
      <c r="AA333" s="201"/>
      <c r="AB333" s="201"/>
      <c r="AC333" s="201"/>
      <c r="AD333" s="201"/>
      <c r="AH333">
        <f t="shared" si="20"/>
        <v>0</v>
      </c>
    </row>
    <row r="334" spans="1:34" s="4" customFormat="1" ht="15" customHeight="1">
      <c r="A334" s="107"/>
      <c r="C334" s="110" t="s">
        <v>248</v>
      </c>
      <c r="D334" s="368" t="str">
        <f>IF(CNGE_2023_M4_Secc1!D71="","",CNGE_2023_M4_Secc1!D71)</f>
        <v/>
      </c>
      <c r="E334" s="249"/>
      <c r="F334" s="249"/>
      <c r="G334" s="249"/>
      <c r="H334" s="249"/>
      <c r="I334" s="249"/>
      <c r="J334" s="249"/>
      <c r="K334" s="249"/>
      <c r="L334" s="249"/>
      <c r="M334" s="249"/>
      <c r="N334" s="249"/>
      <c r="O334" s="249"/>
      <c r="P334" s="249"/>
      <c r="Q334" s="249"/>
      <c r="R334" s="201"/>
      <c r="S334" s="201"/>
      <c r="T334" s="201"/>
      <c r="U334" s="201"/>
      <c r="V334" s="201"/>
      <c r="W334" s="201"/>
      <c r="X334" s="201"/>
      <c r="Y334" s="201"/>
      <c r="Z334" s="201"/>
      <c r="AA334" s="201"/>
      <c r="AB334" s="201"/>
      <c r="AC334" s="201"/>
      <c r="AD334" s="201"/>
      <c r="AH334">
        <f t="shared" ref="AH334:AH362" si="21">IF(COUNTIF(R334:AD334,"NS"),1,0)</f>
        <v>0</v>
      </c>
    </row>
    <row r="335" spans="1:34" s="4" customFormat="1" ht="15" customHeight="1">
      <c r="A335" s="107"/>
      <c r="C335" s="110" t="s">
        <v>249</v>
      </c>
      <c r="D335" s="368" t="str">
        <f>IF(CNGE_2023_M4_Secc1!D72="","",CNGE_2023_M4_Secc1!D72)</f>
        <v/>
      </c>
      <c r="E335" s="249"/>
      <c r="F335" s="249"/>
      <c r="G335" s="249"/>
      <c r="H335" s="249"/>
      <c r="I335" s="249"/>
      <c r="J335" s="249"/>
      <c r="K335" s="249"/>
      <c r="L335" s="249"/>
      <c r="M335" s="249"/>
      <c r="N335" s="249"/>
      <c r="O335" s="249"/>
      <c r="P335" s="249"/>
      <c r="Q335" s="249"/>
      <c r="R335" s="201"/>
      <c r="S335" s="201"/>
      <c r="T335" s="201"/>
      <c r="U335" s="201"/>
      <c r="V335" s="201"/>
      <c r="W335" s="201"/>
      <c r="X335" s="201"/>
      <c r="Y335" s="201"/>
      <c r="Z335" s="201"/>
      <c r="AA335" s="201"/>
      <c r="AB335" s="201"/>
      <c r="AC335" s="201"/>
      <c r="AD335" s="201"/>
      <c r="AH335">
        <f t="shared" si="21"/>
        <v>0</v>
      </c>
    </row>
    <row r="336" spans="1:34" s="4" customFormat="1" ht="15" customHeight="1">
      <c r="A336" s="107"/>
      <c r="C336" s="110" t="s">
        <v>250</v>
      </c>
      <c r="D336" s="368" t="str">
        <f>IF(CNGE_2023_M4_Secc1!D73="","",CNGE_2023_M4_Secc1!D73)</f>
        <v/>
      </c>
      <c r="E336" s="249"/>
      <c r="F336" s="249"/>
      <c r="G336" s="249"/>
      <c r="H336" s="249"/>
      <c r="I336" s="249"/>
      <c r="J336" s="249"/>
      <c r="K336" s="249"/>
      <c r="L336" s="249"/>
      <c r="M336" s="249"/>
      <c r="N336" s="249"/>
      <c r="O336" s="249"/>
      <c r="P336" s="249"/>
      <c r="Q336" s="249"/>
      <c r="R336" s="201"/>
      <c r="S336" s="201"/>
      <c r="T336" s="201"/>
      <c r="U336" s="201"/>
      <c r="V336" s="201"/>
      <c r="W336" s="201"/>
      <c r="X336" s="201"/>
      <c r="Y336" s="201"/>
      <c r="Z336" s="201"/>
      <c r="AA336" s="201"/>
      <c r="AB336" s="201"/>
      <c r="AC336" s="201"/>
      <c r="AD336" s="201"/>
      <c r="AH336">
        <f t="shared" si="21"/>
        <v>0</v>
      </c>
    </row>
    <row r="337" spans="1:34" s="4" customFormat="1" ht="15" customHeight="1">
      <c r="A337" s="107"/>
      <c r="C337" s="110" t="s">
        <v>251</v>
      </c>
      <c r="D337" s="368" t="str">
        <f>IF(CNGE_2023_M4_Secc1!D74="","",CNGE_2023_M4_Secc1!D74)</f>
        <v/>
      </c>
      <c r="E337" s="249"/>
      <c r="F337" s="249"/>
      <c r="G337" s="249"/>
      <c r="H337" s="249"/>
      <c r="I337" s="249"/>
      <c r="J337" s="249"/>
      <c r="K337" s="249"/>
      <c r="L337" s="249"/>
      <c r="M337" s="249"/>
      <c r="N337" s="249"/>
      <c r="O337" s="249"/>
      <c r="P337" s="249"/>
      <c r="Q337" s="249"/>
      <c r="R337" s="201"/>
      <c r="S337" s="201"/>
      <c r="T337" s="201"/>
      <c r="U337" s="201"/>
      <c r="V337" s="201"/>
      <c r="W337" s="201"/>
      <c r="X337" s="201"/>
      <c r="Y337" s="201"/>
      <c r="Z337" s="201"/>
      <c r="AA337" s="201"/>
      <c r="AB337" s="201"/>
      <c r="AC337" s="201"/>
      <c r="AD337" s="201"/>
      <c r="AH337">
        <f t="shared" si="21"/>
        <v>0</v>
      </c>
    </row>
    <row r="338" spans="1:34" s="4" customFormat="1" ht="15" customHeight="1">
      <c r="A338" s="107"/>
      <c r="C338" s="110" t="s">
        <v>284</v>
      </c>
      <c r="D338" s="368" t="str">
        <f>IF(CNGE_2023_M4_Secc1!D75="","",CNGE_2023_M4_Secc1!D75)</f>
        <v/>
      </c>
      <c r="E338" s="249"/>
      <c r="F338" s="249"/>
      <c r="G338" s="249"/>
      <c r="H338" s="249"/>
      <c r="I338" s="249"/>
      <c r="J338" s="249"/>
      <c r="K338" s="249"/>
      <c r="L338" s="249"/>
      <c r="M338" s="249"/>
      <c r="N338" s="249"/>
      <c r="O338" s="249"/>
      <c r="P338" s="249"/>
      <c r="Q338" s="249"/>
      <c r="R338" s="201"/>
      <c r="S338" s="201"/>
      <c r="T338" s="201"/>
      <c r="U338" s="201"/>
      <c r="V338" s="201"/>
      <c r="W338" s="201"/>
      <c r="X338" s="201"/>
      <c r="Y338" s="201"/>
      <c r="Z338" s="201"/>
      <c r="AA338" s="201"/>
      <c r="AB338" s="201"/>
      <c r="AC338" s="201"/>
      <c r="AD338" s="201"/>
      <c r="AH338">
        <f t="shared" si="21"/>
        <v>0</v>
      </c>
    </row>
    <row r="339" spans="1:34" s="4" customFormat="1" ht="15" customHeight="1">
      <c r="A339" s="107"/>
      <c r="C339" s="110" t="s">
        <v>285</v>
      </c>
      <c r="D339" s="368" t="str">
        <f>IF(CNGE_2023_M4_Secc1!D76="","",CNGE_2023_M4_Secc1!D76)</f>
        <v/>
      </c>
      <c r="E339" s="249"/>
      <c r="F339" s="249"/>
      <c r="G339" s="249"/>
      <c r="H339" s="249"/>
      <c r="I339" s="249"/>
      <c r="J339" s="249"/>
      <c r="K339" s="249"/>
      <c r="L339" s="249"/>
      <c r="M339" s="249"/>
      <c r="N339" s="249"/>
      <c r="O339" s="249"/>
      <c r="P339" s="249"/>
      <c r="Q339" s="249"/>
      <c r="R339" s="201"/>
      <c r="S339" s="201"/>
      <c r="T339" s="201"/>
      <c r="U339" s="201"/>
      <c r="V339" s="201"/>
      <c r="W339" s="201"/>
      <c r="X339" s="201"/>
      <c r="Y339" s="201"/>
      <c r="Z339" s="201"/>
      <c r="AA339" s="201"/>
      <c r="AB339" s="201"/>
      <c r="AC339" s="201"/>
      <c r="AD339" s="201"/>
      <c r="AH339">
        <f t="shared" si="21"/>
        <v>0</v>
      </c>
    </row>
    <row r="340" spans="1:34" s="4" customFormat="1" ht="15" customHeight="1">
      <c r="A340" s="107"/>
      <c r="C340" s="110" t="s">
        <v>286</v>
      </c>
      <c r="D340" s="368" t="str">
        <f>IF(CNGE_2023_M4_Secc1!D77="","",CNGE_2023_M4_Secc1!D77)</f>
        <v/>
      </c>
      <c r="E340" s="249"/>
      <c r="F340" s="249"/>
      <c r="G340" s="249"/>
      <c r="H340" s="249"/>
      <c r="I340" s="249"/>
      <c r="J340" s="249"/>
      <c r="K340" s="249"/>
      <c r="L340" s="249"/>
      <c r="M340" s="249"/>
      <c r="N340" s="249"/>
      <c r="O340" s="249"/>
      <c r="P340" s="249"/>
      <c r="Q340" s="249"/>
      <c r="R340" s="201"/>
      <c r="S340" s="201"/>
      <c r="T340" s="201"/>
      <c r="U340" s="201"/>
      <c r="V340" s="201"/>
      <c r="W340" s="201"/>
      <c r="X340" s="201"/>
      <c r="Y340" s="201"/>
      <c r="Z340" s="201"/>
      <c r="AA340" s="201"/>
      <c r="AB340" s="201"/>
      <c r="AC340" s="201"/>
      <c r="AD340" s="201"/>
      <c r="AH340">
        <f t="shared" si="21"/>
        <v>0</v>
      </c>
    </row>
    <row r="341" spans="1:34" s="4" customFormat="1" ht="15" customHeight="1">
      <c r="A341" s="107"/>
      <c r="C341" s="110" t="s">
        <v>287</v>
      </c>
      <c r="D341" s="368" t="str">
        <f>IF(CNGE_2023_M4_Secc1!D78="","",CNGE_2023_M4_Secc1!D78)</f>
        <v/>
      </c>
      <c r="E341" s="249"/>
      <c r="F341" s="249"/>
      <c r="G341" s="249"/>
      <c r="H341" s="249"/>
      <c r="I341" s="249"/>
      <c r="J341" s="249"/>
      <c r="K341" s="249"/>
      <c r="L341" s="249"/>
      <c r="M341" s="249"/>
      <c r="N341" s="249"/>
      <c r="O341" s="249"/>
      <c r="P341" s="249"/>
      <c r="Q341" s="249"/>
      <c r="R341" s="201"/>
      <c r="S341" s="201"/>
      <c r="T341" s="201"/>
      <c r="U341" s="201"/>
      <c r="V341" s="201"/>
      <c r="W341" s="201"/>
      <c r="X341" s="201"/>
      <c r="Y341" s="201"/>
      <c r="Z341" s="201"/>
      <c r="AA341" s="201"/>
      <c r="AB341" s="201"/>
      <c r="AC341" s="201"/>
      <c r="AD341" s="201"/>
      <c r="AH341">
        <f t="shared" si="21"/>
        <v>0</v>
      </c>
    </row>
    <row r="342" spans="1:34" s="4" customFormat="1" ht="15" customHeight="1">
      <c r="A342" s="107"/>
      <c r="C342" s="110" t="s">
        <v>288</v>
      </c>
      <c r="D342" s="368" t="str">
        <f>IF(CNGE_2023_M4_Secc1!D79="","",CNGE_2023_M4_Secc1!D79)</f>
        <v/>
      </c>
      <c r="E342" s="249"/>
      <c r="F342" s="249"/>
      <c r="G342" s="249"/>
      <c r="H342" s="249"/>
      <c r="I342" s="249"/>
      <c r="J342" s="249"/>
      <c r="K342" s="249"/>
      <c r="L342" s="249"/>
      <c r="M342" s="249"/>
      <c r="N342" s="249"/>
      <c r="O342" s="249"/>
      <c r="P342" s="249"/>
      <c r="Q342" s="249"/>
      <c r="R342" s="201"/>
      <c r="S342" s="201"/>
      <c r="T342" s="201"/>
      <c r="U342" s="201"/>
      <c r="V342" s="201"/>
      <c r="W342" s="201"/>
      <c r="X342" s="201"/>
      <c r="Y342" s="201"/>
      <c r="Z342" s="201"/>
      <c r="AA342" s="201"/>
      <c r="AB342" s="201"/>
      <c r="AC342" s="201"/>
      <c r="AD342" s="201"/>
      <c r="AH342">
        <f t="shared" si="21"/>
        <v>0</v>
      </c>
    </row>
    <row r="343" spans="1:34" s="4" customFormat="1" ht="15" customHeight="1">
      <c r="A343" s="107"/>
      <c r="C343" s="110" t="s">
        <v>289</v>
      </c>
      <c r="D343" s="368" t="str">
        <f>IF(CNGE_2023_M4_Secc1!D80="","",CNGE_2023_M4_Secc1!D80)</f>
        <v/>
      </c>
      <c r="E343" s="249"/>
      <c r="F343" s="249"/>
      <c r="G343" s="249"/>
      <c r="H343" s="249"/>
      <c r="I343" s="249"/>
      <c r="J343" s="249"/>
      <c r="K343" s="249"/>
      <c r="L343" s="249"/>
      <c r="M343" s="249"/>
      <c r="N343" s="249"/>
      <c r="O343" s="249"/>
      <c r="P343" s="249"/>
      <c r="Q343" s="249"/>
      <c r="R343" s="201"/>
      <c r="S343" s="201"/>
      <c r="T343" s="201"/>
      <c r="U343" s="201"/>
      <c r="V343" s="201"/>
      <c r="W343" s="201"/>
      <c r="X343" s="201"/>
      <c r="Y343" s="201"/>
      <c r="Z343" s="201"/>
      <c r="AA343" s="201"/>
      <c r="AB343" s="201"/>
      <c r="AC343" s="201"/>
      <c r="AD343" s="201"/>
      <c r="AH343">
        <f t="shared" si="21"/>
        <v>0</v>
      </c>
    </row>
    <row r="344" spans="1:34" s="4" customFormat="1" ht="15" customHeight="1">
      <c r="A344" s="107"/>
      <c r="C344" s="110" t="s">
        <v>290</v>
      </c>
      <c r="D344" s="368" t="str">
        <f>IF(CNGE_2023_M4_Secc1!D81="","",CNGE_2023_M4_Secc1!D81)</f>
        <v/>
      </c>
      <c r="E344" s="249"/>
      <c r="F344" s="249"/>
      <c r="G344" s="249"/>
      <c r="H344" s="249"/>
      <c r="I344" s="249"/>
      <c r="J344" s="249"/>
      <c r="K344" s="249"/>
      <c r="L344" s="249"/>
      <c r="M344" s="249"/>
      <c r="N344" s="249"/>
      <c r="O344" s="249"/>
      <c r="P344" s="249"/>
      <c r="Q344" s="249"/>
      <c r="R344" s="201"/>
      <c r="S344" s="201"/>
      <c r="T344" s="201"/>
      <c r="U344" s="201"/>
      <c r="V344" s="201"/>
      <c r="W344" s="201"/>
      <c r="X344" s="201"/>
      <c r="Y344" s="201"/>
      <c r="Z344" s="201"/>
      <c r="AA344" s="201"/>
      <c r="AB344" s="201"/>
      <c r="AC344" s="201"/>
      <c r="AD344" s="201"/>
      <c r="AH344">
        <f t="shared" si="21"/>
        <v>0</v>
      </c>
    </row>
    <row r="345" spans="1:34" s="4" customFormat="1" ht="15" customHeight="1">
      <c r="A345" s="107"/>
      <c r="C345" s="110" t="s">
        <v>291</v>
      </c>
      <c r="D345" s="368" t="str">
        <f>IF(CNGE_2023_M4_Secc1!D82="","",CNGE_2023_M4_Secc1!D82)</f>
        <v/>
      </c>
      <c r="E345" s="249"/>
      <c r="F345" s="249"/>
      <c r="G345" s="249"/>
      <c r="H345" s="249"/>
      <c r="I345" s="249"/>
      <c r="J345" s="249"/>
      <c r="K345" s="249"/>
      <c r="L345" s="249"/>
      <c r="M345" s="249"/>
      <c r="N345" s="249"/>
      <c r="O345" s="249"/>
      <c r="P345" s="249"/>
      <c r="Q345" s="249"/>
      <c r="R345" s="201"/>
      <c r="S345" s="201"/>
      <c r="T345" s="201"/>
      <c r="U345" s="201"/>
      <c r="V345" s="201"/>
      <c r="W345" s="201"/>
      <c r="X345" s="201"/>
      <c r="Y345" s="201"/>
      <c r="Z345" s="201"/>
      <c r="AA345" s="201"/>
      <c r="AB345" s="201"/>
      <c r="AC345" s="201"/>
      <c r="AD345" s="201"/>
      <c r="AH345">
        <f t="shared" si="21"/>
        <v>0</v>
      </c>
    </row>
    <row r="346" spans="1:34" s="4" customFormat="1" ht="15" customHeight="1">
      <c r="A346" s="107"/>
      <c r="C346" s="110" t="s">
        <v>292</v>
      </c>
      <c r="D346" s="368" t="str">
        <f>IF(CNGE_2023_M4_Secc1!D83="","",CNGE_2023_M4_Secc1!D83)</f>
        <v/>
      </c>
      <c r="E346" s="249"/>
      <c r="F346" s="249"/>
      <c r="G346" s="249"/>
      <c r="H346" s="249"/>
      <c r="I346" s="249"/>
      <c r="J346" s="249"/>
      <c r="K346" s="249"/>
      <c r="L346" s="249"/>
      <c r="M346" s="249"/>
      <c r="N346" s="249"/>
      <c r="O346" s="249"/>
      <c r="P346" s="249"/>
      <c r="Q346" s="249"/>
      <c r="R346" s="201"/>
      <c r="S346" s="201"/>
      <c r="T346" s="201"/>
      <c r="U346" s="201"/>
      <c r="V346" s="201"/>
      <c r="W346" s="201"/>
      <c r="X346" s="201"/>
      <c r="Y346" s="201"/>
      <c r="Z346" s="201"/>
      <c r="AA346" s="201"/>
      <c r="AB346" s="201"/>
      <c r="AC346" s="201"/>
      <c r="AD346" s="201"/>
      <c r="AH346">
        <f t="shared" si="21"/>
        <v>0</v>
      </c>
    </row>
    <row r="347" spans="1:34" s="4" customFormat="1" ht="15" customHeight="1">
      <c r="A347" s="107"/>
      <c r="C347" s="110" t="s">
        <v>293</v>
      </c>
      <c r="D347" s="368" t="str">
        <f>IF(CNGE_2023_M4_Secc1!D84="","",CNGE_2023_M4_Secc1!D84)</f>
        <v/>
      </c>
      <c r="E347" s="249"/>
      <c r="F347" s="249"/>
      <c r="G347" s="249"/>
      <c r="H347" s="249"/>
      <c r="I347" s="249"/>
      <c r="J347" s="249"/>
      <c r="K347" s="249"/>
      <c r="L347" s="249"/>
      <c r="M347" s="249"/>
      <c r="N347" s="249"/>
      <c r="O347" s="249"/>
      <c r="P347" s="249"/>
      <c r="Q347" s="249"/>
      <c r="R347" s="201"/>
      <c r="S347" s="201"/>
      <c r="T347" s="201"/>
      <c r="U347" s="201"/>
      <c r="V347" s="201"/>
      <c r="W347" s="201"/>
      <c r="X347" s="201"/>
      <c r="Y347" s="201"/>
      <c r="Z347" s="201"/>
      <c r="AA347" s="201"/>
      <c r="AB347" s="201"/>
      <c r="AC347" s="201"/>
      <c r="AD347" s="201"/>
      <c r="AH347">
        <f t="shared" si="21"/>
        <v>0</v>
      </c>
    </row>
    <row r="348" spans="1:34" s="4" customFormat="1" ht="15" customHeight="1">
      <c r="A348" s="107"/>
      <c r="C348" s="110" t="s">
        <v>294</v>
      </c>
      <c r="D348" s="368" t="str">
        <f>IF(CNGE_2023_M4_Secc1!D85="","",CNGE_2023_M4_Secc1!D85)</f>
        <v/>
      </c>
      <c r="E348" s="249"/>
      <c r="F348" s="249"/>
      <c r="G348" s="249"/>
      <c r="H348" s="249"/>
      <c r="I348" s="249"/>
      <c r="J348" s="249"/>
      <c r="K348" s="249"/>
      <c r="L348" s="249"/>
      <c r="M348" s="249"/>
      <c r="N348" s="249"/>
      <c r="O348" s="249"/>
      <c r="P348" s="249"/>
      <c r="Q348" s="249"/>
      <c r="R348" s="201"/>
      <c r="S348" s="201"/>
      <c r="T348" s="201"/>
      <c r="U348" s="201"/>
      <c r="V348" s="201"/>
      <c r="W348" s="201"/>
      <c r="X348" s="201"/>
      <c r="Y348" s="201"/>
      <c r="Z348" s="201"/>
      <c r="AA348" s="201"/>
      <c r="AB348" s="201"/>
      <c r="AC348" s="201"/>
      <c r="AD348" s="201"/>
      <c r="AH348">
        <f t="shared" si="21"/>
        <v>0</v>
      </c>
    </row>
    <row r="349" spans="1:34" s="4" customFormat="1" ht="15" customHeight="1">
      <c r="A349" s="107"/>
      <c r="C349" s="110" t="s">
        <v>295</v>
      </c>
      <c r="D349" s="368" t="str">
        <f>IF(CNGE_2023_M4_Secc1!D86="","",CNGE_2023_M4_Secc1!D86)</f>
        <v/>
      </c>
      <c r="E349" s="249"/>
      <c r="F349" s="249"/>
      <c r="G349" s="249"/>
      <c r="H349" s="249"/>
      <c r="I349" s="249"/>
      <c r="J349" s="249"/>
      <c r="K349" s="249"/>
      <c r="L349" s="249"/>
      <c r="M349" s="249"/>
      <c r="N349" s="249"/>
      <c r="O349" s="249"/>
      <c r="P349" s="249"/>
      <c r="Q349" s="249"/>
      <c r="R349" s="201"/>
      <c r="S349" s="201"/>
      <c r="T349" s="201"/>
      <c r="U349" s="201"/>
      <c r="V349" s="201"/>
      <c r="W349" s="201"/>
      <c r="X349" s="201"/>
      <c r="Y349" s="201"/>
      <c r="Z349" s="201"/>
      <c r="AA349" s="201"/>
      <c r="AB349" s="201"/>
      <c r="AC349" s="201"/>
      <c r="AD349" s="201"/>
      <c r="AH349">
        <f t="shared" si="21"/>
        <v>0</v>
      </c>
    </row>
    <row r="350" spans="1:34" s="4" customFormat="1" ht="15" customHeight="1">
      <c r="A350" s="107"/>
      <c r="C350" s="110" t="s">
        <v>296</v>
      </c>
      <c r="D350" s="368" t="str">
        <f>IF(CNGE_2023_M4_Secc1!D87="","",CNGE_2023_M4_Secc1!D87)</f>
        <v/>
      </c>
      <c r="E350" s="249"/>
      <c r="F350" s="249"/>
      <c r="G350" s="249"/>
      <c r="H350" s="249"/>
      <c r="I350" s="249"/>
      <c r="J350" s="249"/>
      <c r="K350" s="249"/>
      <c r="L350" s="249"/>
      <c r="M350" s="249"/>
      <c r="N350" s="249"/>
      <c r="O350" s="249"/>
      <c r="P350" s="249"/>
      <c r="Q350" s="249"/>
      <c r="R350" s="201"/>
      <c r="S350" s="201"/>
      <c r="T350" s="201"/>
      <c r="U350" s="201"/>
      <c r="V350" s="201"/>
      <c r="W350" s="201"/>
      <c r="X350" s="201"/>
      <c r="Y350" s="201"/>
      <c r="Z350" s="201"/>
      <c r="AA350" s="201"/>
      <c r="AB350" s="201"/>
      <c r="AC350" s="201"/>
      <c r="AD350" s="201"/>
      <c r="AH350">
        <f t="shared" si="21"/>
        <v>0</v>
      </c>
    </row>
    <row r="351" spans="1:34" s="4" customFormat="1" ht="15" customHeight="1">
      <c r="A351" s="107"/>
      <c r="C351" s="110" t="s">
        <v>297</v>
      </c>
      <c r="D351" s="368" t="str">
        <f>IF(CNGE_2023_M4_Secc1!D88="","",CNGE_2023_M4_Secc1!D88)</f>
        <v/>
      </c>
      <c r="E351" s="249"/>
      <c r="F351" s="249"/>
      <c r="G351" s="249"/>
      <c r="H351" s="249"/>
      <c r="I351" s="249"/>
      <c r="J351" s="249"/>
      <c r="K351" s="249"/>
      <c r="L351" s="249"/>
      <c r="M351" s="249"/>
      <c r="N351" s="249"/>
      <c r="O351" s="249"/>
      <c r="P351" s="249"/>
      <c r="Q351" s="249"/>
      <c r="R351" s="201"/>
      <c r="S351" s="201"/>
      <c r="T351" s="201"/>
      <c r="U351" s="201"/>
      <c r="V351" s="201"/>
      <c r="W351" s="201"/>
      <c r="X351" s="201"/>
      <c r="Y351" s="201"/>
      <c r="Z351" s="201"/>
      <c r="AA351" s="201"/>
      <c r="AB351" s="201"/>
      <c r="AC351" s="201"/>
      <c r="AD351" s="201"/>
      <c r="AH351">
        <f t="shared" si="21"/>
        <v>0</v>
      </c>
    </row>
    <row r="352" spans="1:34" s="4" customFormat="1" ht="15" customHeight="1">
      <c r="A352" s="107"/>
      <c r="C352" s="110" t="s">
        <v>298</v>
      </c>
      <c r="D352" s="368" t="str">
        <f>IF(CNGE_2023_M4_Secc1!D89="","",CNGE_2023_M4_Secc1!D89)</f>
        <v/>
      </c>
      <c r="E352" s="249"/>
      <c r="F352" s="249"/>
      <c r="G352" s="249"/>
      <c r="H352" s="249"/>
      <c r="I352" s="249"/>
      <c r="J352" s="249"/>
      <c r="K352" s="249"/>
      <c r="L352" s="249"/>
      <c r="M352" s="249"/>
      <c r="N352" s="249"/>
      <c r="O352" s="249"/>
      <c r="P352" s="249"/>
      <c r="Q352" s="249"/>
      <c r="R352" s="201"/>
      <c r="S352" s="201"/>
      <c r="T352" s="201"/>
      <c r="U352" s="201"/>
      <c r="V352" s="201"/>
      <c r="W352" s="201"/>
      <c r="X352" s="201"/>
      <c r="Y352" s="201"/>
      <c r="Z352" s="201"/>
      <c r="AA352" s="201"/>
      <c r="AB352" s="201"/>
      <c r="AC352" s="201"/>
      <c r="AD352" s="201"/>
      <c r="AH352">
        <f t="shared" si="21"/>
        <v>0</v>
      </c>
    </row>
    <row r="353" spans="1:34" s="4" customFormat="1" ht="15" customHeight="1">
      <c r="A353" s="107"/>
      <c r="C353" s="110" t="s">
        <v>299</v>
      </c>
      <c r="D353" s="368" t="str">
        <f>IF(CNGE_2023_M4_Secc1!D90="","",CNGE_2023_M4_Secc1!D90)</f>
        <v/>
      </c>
      <c r="E353" s="249"/>
      <c r="F353" s="249"/>
      <c r="G353" s="249"/>
      <c r="H353" s="249"/>
      <c r="I353" s="249"/>
      <c r="J353" s="249"/>
      <c r="K353" s="249"/>
      <c r="L353" s="249"/>
      <c r="M353" s="249"/>
      <c r="N353" s="249"/>
      <c r="O353" s="249"/>
      <c r="P353" s="249"/>
      <c r="Q353" s="249"/>
      <c r="R353" s="201"/>
      <c r="S353" s="201"/>
      <c r="T353" s="201"/>
      <c r="U353" s="201"/>
      <c r="V353" s="201"/>
      <c r="W353" s="201"/>
      <c r="X353" s="201"/>
      <c r="Y353" s="201"/>
      <c r="Z353" s="201"/>
      <c r="AA353" s="201"/>
      <c r="AB353" s="201"/>
      <c r="AC353" s="201"/>
      <c r="AD353" s="201"/>
      <c r="AH353">
        <f t="shared" si="21"/>
        <v>0</v>
      </c>
    </row>
    <row r="354" spans="1:34" s="4" customFormat="1" ht="15" customHeight="1">
      <c r="A354" s="107"/>
      <c r="C354" s="110" t="s">
        <v>300</v>
      </c>
      <c r="D354" s="368" t="str">
        <f>IF(CNGE_2023_M4_Secc1!D91="","",CNGE_2023_M4_Secc1!D91)</f>
        <v/>
      </c>
      <c r="E354" s="249"/>
      <c r="F354" s="249"/>
      <c r="G354" s="249"/>
      <c r="H354" s="249"/>
      <c r="I354" s="249"/>
      <c r="J354" s="249"/>
      <c r="K354" s="249"/>
      <c r="L354" s="249"/>
      <c r="M354" s="249"/>
      <c r="N354" s="249"/>
      <c r="O354" s="249"/>
      <c r="P354" s="249"/>
      <c r="Q354" s="249"/>
      <c r="R354" s="201"/>
      <c r="S354" s="201"/>
      <c r="T354" s="201"/>
      <c r="U354" s="201"/>
      <c r="V354" s="201"/>
      <c r="W354" s="201"/>
      <c r="X354" s="201"/>
      <c r="Y354" s="201"/>
      <c r="Z354" s="201"/>
      <c r="AA354" s="201"/>
      <c r="AB354" s="201"/>
      <c r="AC354" s="201"/>
      <c r="AD354" s="201"/>
      <c r="AH354">
        <f t="shared" si="21"/>
        <v>0</v>
      </c>
    </row>
    <row r="355" spans="1:34" s="4" customFormat="1" ht="15" customHeight="1">
      <c r="A355" s="107"/>
      <c r="C355" s="110" t="s">
        <v>301</v>
      </c>
      <c r="D355" s="368" t="str">
        <f>IF(CNGE_2023_M4_Secc1!D92="","",CNGE_2023_M4_Secc1!D92)</f>
        <v/>
      </c>
      <c r="E355" s="249"/>
      <c r="F355" s="249"/>
      <c r="G355" s="249"/>
      <c r="H355" s="249"/>
      <c r="I355" s="249"/>
      <c r="J355" s="249"/>
      <c r="K355" s="249"/>
      <c r="L355" s="249"/>
      <c r="M355" s="249"/>
      <c r="N355" s="249"/>
      <c r="O355" s="249"/>
      <c r="P355" s="249"/>
      <c r="Q355" s="249"/>
      <c r="R355" s="201"/>
      <c r="S355" s="201"/>
      <c r="T355" s="201"/>
      <c r="U355" s="201"/>
      <c r="V355" s="201"/>
      <c r="W355" s="201"/>
      <c r="X355" s="201"/>
      <c r="Y355" s="201"/>
      <c r="Z355" s="201"/>
      <c r="AA355" s="201"/>
      <c r="AB355" s="201"/>
      <c r="AC355" s="201"/>
      <c r="AD355" s="201"/>
      <c r="AH355">
        <f t="shared" si="21"/>
        <v>0</v>
      </c>
    </row>
    <row r="356" spans="1:34" s="4" customFormat="1" ht="15" customHeight="1">
      <c r="A356" s="107"/>
      <c r="C356" s="110" t="s">
        <v>302</v>
      </c>
      <c r="D356" s="368" t="str">
        <f>IF(CNGE_2023_M4_Secc1!D93="","",CNGE_2023_M4_Secc1!D93)</f>
        <v/>
      </c>
      <c r="E356" s="249"/>
      <c r="F356" s="249"/>
      <c r="G356" s="249"/>
      <c r="H356" s="249"/>
      <c r="I356" s="249"/>
      <c r="J356" s="249"/>
      <c r="K356" s="249"/>
      <c r="L356" s="249"/>
      <c r="M356" s="249"/>
      <c r="N356" s="249"/>
      <c r="O356" s="249"/>
      <c r="P356" s="249"/>
      <c r="Q356" s="249"/>
      <c r="R356" s="201"/>
      <c r="S356" s="201"/>
      <c r="T356" s="201"/>
      <c r="U356" s="201"/>
      <c r="V356" s="201"/>
      <c r="W356" s="201"/>
      <c r="X356" s="201"/>
      <c r="Y356" s="201"/>
      <c r="Z356" s="201"/>
      <c r="AA356" s="201"/>
      <c r="AB356" s="201"/>
      <c r="AC356" s="201"/>
      <c r="AD356" s="201"/>
      <c r="AH356">
        <f t="shared" si="21"/>
        <v>0</v>
      </c>
    </row>
    <row r="357" spans="1:34" s="4" customFormat="1" ht="15" customHeight="1">
      <c r="A357" s="107"/>
      <c r="C357" s="110" t="s">
        <v>303</v>
      </c>
      <c r="D357" s="368" t="str">
        <f>IF(CNGE_2023_M4_Secc1!D94="","",CNGE_2023_M4_Secc1!D94)</f>
        <v/>
      </c>
      <c r="E357" s="249"/>
      <c r="F357" s="249"/>
      <c r="G357" s="249"/>
      <c r="H357" s="249"/>
      <c r="I357" s="249"/>
      <c r="J357" s="249"/>
      <c r="K357" s="249"/>
      <c r="L357" s="249"/>
      <c r="M357" s="249"/>
      <c r="N357" s="249"/>
      <c r="O357" s="249"/>
      <c r="P357" s="249"/>
      <c r="Q357" s="249"/>
      <c r="R357" s="201"/>
      <c r="S357" s="201"/>
      <c r="T357" s="201"/>
      <c r="U357" s="201"/>
      <c r="V357" s="201"/>
      <c r="W357" s="201"/>
      <c r="X357" s="201"/>
      <c r="Y357" s="201"/>
      <c r="Z357" s="201"/>
      <c r="AA357" s="201"/>
      <c r="AB357" s="201"/>
      <c r="AC357" s="201"/>
      <c r="AD357" s="201"/>
      <c r="AH357">
        <f t="shared" si="21"/>
        <v>0</v>
      </c>
    </row>
    <row r="358" spans="1:34" s="4" customFormat="1" ht="15" customHeight="1">
      <c r="A358" s="107"/>
      <c r="C358" s="110" t="s">
        <v>304</v>
      </c>
      <c r="D358" s="368" t="str">
        <f>IF(CNGE_2023_M4_Secc1!D95="","",CNGE_2023_M4_Secc1!D95)</f>
        <v/>
      </c>
      <c r="E358" s="249"/>
      <c r="F358" s="249"/>
      <c r="G358" s="249"/>
      <c r="H358" s="249"/>
      <c r="I358" s="249"/>
      <c r="J358" s="249"/>
      <c r="K358" s="249"/>
      <c r="L358" s="249"/>
      <c r="M358" s="249"/>
      <c r="N358" s="249"/>
      <c r="O358" s="249"/>
      <c r="P358" s="249"/>
      <c r="Q358" s="249"/>
      <c r="R358" s="201"/>
      <c r="S358" s="201"/>
      <c r="T358" s="201"/>
      <c r="U358" s="201"/>
      <c r="V358" s="201"/>
      <c r="W358" s="201"/>
      <c r="X358" s="201"/>
      <c r="Y358" s="201"/>
      <c r="Z358" s="201"/>
      <c r="AA358" s="201"/>
      <c r="AB358" s="201"/>
      <c r="AC358" s="201"/>
      <c r="AD358" s="201"/>
      <c r="AH358">
        <f t="shared" si="21"/>
        <v>0</v>
      </c>
    </row>
    <row r="359" spans="1:34" s="4" customFormat="1" ht="15" customHeight="1">
      <c r="A359" s="107"/>
      <c r="C359" s="110" t="s">
        <v>305</v>
      </c>
      <c r="D359" s="368" t="str">
        <f>IF(CNGE_2023_M4_Secc1!D96="","",CNGE_2023_M4_Secc1!D96)</f>
        <v/>
      </c>
      <c r="E359" s="249"/>
      <c r="F359" s="249"/>
      <c r="G359" s="249"/>
      <c r="H359" s="249"/>
      <c r="I359" s="249"/>
      <c r="J359" s="249"/>
      <c r="K359" s="249"/>
      <c r="L359" s="249"/>
      <c r="M359" s="249"/>
      <c r="N359" s="249"/>
      <c r="O359" s="249"/>
      <c r="P359" s="249"/>
      <c r="Q359" s="249"/>
      <c r="R359" s="201"/>
      <c r="S359" s="201"/>
      <c r="T359" s="201"/>
      <c r="U359" s="201"/>
      <c r="V359" s="201"/>
      <c r="W359" s="201"/>
      <c r="X359" s="201"/>
      <c r="Y359" s="201"/>
      <c r="Z359" s="201"/>
      <c r="AA359" s="201"/>
      <c r="AB359" s="201"/>
      <c r="AC359" s="201"/>
      <c r="AD359" s="201"/>
      <c r="AH359">
        <f t="shared" si="21"/>
        <v>0</v>
      </c>
    </row>
    <row r="360" spans="1:34" s="4" customFormat="1" ht="15" customHeight="1">
      <c r="A360" s="107"/>
      <c r="C360" s="110" t="s">
        <v>306</v>
      </c>
      <c r="D360" s="368" t="str">
        <f>IF(CNGE_2023_M4_Secc1!D97="","",CNGE_2023_M4_Secc1!D97)</f>
        <v/>
      </c>
      <c r="E360" s="249"/>
      <c r="F360" s="249"/>
      <c r="G360" s="249"/>
      <c r="H360" s="249"/>
      <c r="I360" s="249"/>
      <c r="J360" s="249"/>
      <c r="K360" s="249"/>
      <c r="L360" s="249"/>
      <c r="M360" s="249"/>
      <c r="N360" s="249"/>
      <c r="O360" s="249"/>
      <c r="P360" s="249"/>
      <c r="Q360" s="249"/>
      <c r="R360" s="201"/>
      <c r="S360" s="201"/>
      <c r="T360" s="201"/>
      <c r="U360" s="201"/>
      <c r="V360" s="201"/>
      <c r="W360" s="201"/>
      <c r="X360" s="201"/>
      <c r="Y360" s="201"/>
      <c r="Z360" s="201"/>
      <c r="AA360" s="201"/>
      <c r="AB360" s="201"/>
      <c r="AC360" s="201"/>
      <c r="AD360" s="201"/>
      <c r="AH360">
        <f t="shared" si="21"/>
        <v>0</v>
      </c>
    </row>
    <row r="361" spans="1:34" s="4" customFormat="1" ht="15" customHeight="1">
      <c r="A361" s="107"/>
      <c r="C361" s="110" t="s">
        <v>307</v>
      </c>
      <c r="D361" s="368" t="str">
        <f>IF(CNGE_2023_M4_Secc1!D98="","",CNGE_2023_M4_Secc1!D98)</f>
        <v/>
      </c>
      <c r="E361" s="249"/>
      <c r="F361" s="249"/>
      <c r="G361" s="249"/>
      <c r="H361" s="249"/>
      <c r="I361" s="249"/>
      <c r="J361" s="249"/>
      <c r="K361" s="249"/>
      <c r="L361" s="249"/>
      <c r="M361" s="249"/>
      <c r="N361" s="249"/>
      <c r="O361" s="249"/>
      <c r="P361" s="249"/>
      <c r="Q361" s="249"/>
      <c r="R361" s="201"/>
      <c r="S361" s="201"/>
      <c r="T361" s="201"/>
      <c r="U361" s="201"/>
      <c r="V361" s="201"/>
      <c r="W361" s="201"/>
      <c r="X361" s="201"/>
      <c r="Y361" s="201"/>
      <c r="Z361" s="201"/>
      <c r="AA361" s="201"/>
      <c r="AB361" s="201"/>
      <c r="AC361" s="201"/>
      <c r="AD361" s="201"/>
      <c r="AH361">
        <f t="shared" si="21"/>
        <v>0</v>
      </c>
    </row>
    <row r="362" spans="1:34" s="4" customFormat="1" ht="15" customHeight="1">
      <c r="A362" s="107"/>
      <c r="C362" s="110" t="s">
        <v>308</v>
      </c>
      <c r="D362" s="368" t="str">
        <f>IF(CNGE_2023_M4_Secc1!D99="","",CNGE_2023_M4_Secc1!D99)</f>
        <v/>
      </c>
      <c r="E362" s="249"/>
      <c r="F362" s="249"/>
      <c r="G362" s="249"/>
      <c r="H362" s="249"/>
      <c r="I362" s="249"/>
      <c r="J362" s="249"/>
      <c r="K362" s="249"/>
      <c r="L362" s="249"/>
      <c r="M362" s="249"/>
      <c r="N362" s="249"/>
      <c r="O362" s="249"/>
      <c r="P362" s="249"/>
      <c r="Q362" s="249"/>
      <c r="R362" s="201"/>
      <c r="S362" s="201"/>
      <c r="T362" s="201"/>
      <c r="U362" s="201"/>
      <c r="V362" s="201"/>
      <c r="W362" s="201"/>
      <c r="X362" s="201"/>
      <c r="Y362" s="201"/>
      <c r="Z362" s="201"/>
      <c r="AA362" s="201"/>
      <c r="AB362" s="201"/>
      <c r="AC362" s="201"/>
      <c r="AD362" s="201"/>
      <c r="AH362">
        <f t="shared" si="21"/>
        <v>0</v>
      </c>
    </row>
    <row r="363" spans="1:34" s="4" customFormat="1" ht="15" customHeight="1">
      <c r="A363" s="107"/>
      <c r="C363" s="9"/>
      <c r="D363" s="9"/>
      <c r="E363" s="9"/>
      <c r="Q363" s="122" t="s">
        <v>456</v>
      </c>
      <c r="R363" s="126">
        <f t="shared" ref="R363:AD363" si="22">IF(AND(SUM(R302:R362)=0,COUNTIF(R302:R362,"NS")&gt;0),"NS",IF(AND(SUM(R302:R362)=0,COUNTIF(R302:R362,0)&gt;0),0,IF(AND(SUM(R302:R362)=0,COUNTIF(R302:R362,"NA")&gt;0),"NA",SUM(R302:R362))))</f>
        <v>0</v>
      </c>
      <c r="S363" s="126">
        <f t="shared" si="22"/>
        <v>0</v>
      </c>
      <c r="T363" s="126">
        <f t="shared" si="22"/>
        <v>0</v>
      </c>
      <c r="U363" s="126">
        <f t="shared" si="22"/>
        <v>0</v>
      </c>
      <c r="V363" s="126">
        <f t="shared" si="22"/>
        <v>0</v>
      </c>
      <c r="W363" s="126">
        <f t="shared" si="22"/>
        <v>0</v>
      </c>
      <c r="X363" s="126">
        <f t="shared" si="22"/>
        <v>0</v>
      </c>
      <c r="Y363" s="126">
        <f t="shared" si="22"/>
        <v>0</v>
      </c>
      <c r="Z363" s="126">
        <f t="shared" si="22"/>
        <v>0</v>
      </c>
      <c r="AA363" s="126">
        <f t="shared" si="22"/>
        <v>0</v>
      </c>
      <c r="AB363" s="126">
        <f t="shared" si="22"/>
        <v>0</v>
      </c>
      <c r="AC363" s="126">
        <f t="shared" si="22"/>
        <v>0</v>
      </c>
      <c r="AD363" s="126">
        <f t="shared" si="22"/>
        <v>0</v>
      </c>
      <c r="AH363" s="198">
        <f>SUM(AH302:AH362)</f>
        <v>0</v>
      </c>
    </row>
    <row r="364" spans="1:34" ht="15" customHeight="1"/>
    <row r="365" spans="1:34" s="4" customFormat="1" ht="24" customHeight="1">
      <c r="A365" s="107"/>
      <c r="C365" s="333" t="s">
        <v>310</v>
      </c>
      <c r="D365" s="231"/>
      <c r="E365" s="231"/>
      <c r="F365" s="231"/>
      <c r="G365" s="231"/>
      <c r="H365" s="231"/>
      <c r="I365" s="231"/>
      <c r="J365" s="231"/>
      <c r="K365" s="231"/>
      <c r="L365" s="231"/>
      <c r="M365" s="231"/>
      <c r="N365" s="231"/>
      <c r="O365" s="231"/>
      <c r="P365" s="231"/>
      <c r="Q365" s="231"/>
      <c r="R365" s="231"/>
      <c r="S365" s="231"/>
      <c r="T365" s="231"/>
      <c r="U365" s="231"/>
      <c r="V365" s="231"/>
      <c r="W365" s="231"/>
      <c r="X365" s="231"/>
      <c r="Y365" s="231"/>
      <c r="Z365" s="231"/>
      <c r="AA365" s="231"/>
      <c r="AB365" s="231"/>
      <c r="AC365" s="231"/>
      <c r="AD365" s="231"/>
    </row>
    <row r="366" spans="1:34" s="4" customFormat="1" ht="60" customHeight="1">
      <c r="A366" s="107"/>
      <c r="C366" s="323"/>
      <c r="D366" s="249"/>
      <c r="E366" s="249"/>
      <c r="F366" s="249"/>
      <c r="G366" s="249"/>
      <c r="H366" s="249"/>
      <c r="I366" s="249"/>
      <c r="J366" s="249"/>
      <c r="K366" s="249"/>
      <c r="L366" s="249"/>
      <c r="M366" s="249"/>
      <c r="N366" s="249"/>
      <c r="O366" s="249"/>
      <c r="P366" s="249"/>
      <c r="Q366" s="249"/>
      <c r="R366" s="249"/>
      <c r="S366" s="249"/>
      <c r="T366" s="249"/>
      <c r="U366" s="249"/>
      <c r="V366" s="249"/>
      <c r="W366" s="249"/>
      <c r="X366" s="249"/>
      <c r="Y366" s="249"/>
      <c r="Z366" s="249"/>
      <c r="AA366" s="249"/>
      <c r="AB366" s="249"/>
      <c r="AC366" s="249"/>
      <c r="AD366" s="250"/>
    </row>
    <row r="367" spans="1:34" ht="15" customHeight="1">
      <c r="B367" s="199"/>
      <c r="C367" s="199"/>
    </row>
    <row r="368" spans="1:34" ht="15" customHeight="1">
      <c r="B368" s="199" t="str">
        <f>IF(AND(AH363&lt;&gt;0,C366=""),"Alerta: Debido a que cuenta con registros NS, debe proporcionar una justificación en el area de comentarios al final de la pregunta.","")</f>
        <v/>
      </c>
      <c r="C368" s="199"/>
    </row>
    <row r="369" spans="1:31" ht="15" customHeight="1">
      <c r="B369" s="199" t="str">
        <f>IF(AND(SUM(R363)=SUM(W208),SUM(S363)=SUM(W196),SUM(T363)=SUM(W197),SUM(U363)=SUM(W198),SUM(V363)=SUM(W199),SUM(W363)=SUM(W200),SUM(X363)=SUM(W201),SUM(Y363)=SUM(W202),SUM(Z363)=SUM(W203),SUM(AA363)=SUM(W204),SUM(AB363)=SUM(W205),SUM(AC363)=SUM(W206),SUM(AD363)=SUM(W207)),"","Revise la instrucción 6, ya que los totales de la tabla 2 deben coincidir con lo reportado en el apartado Atendidos de la pregunta anterior")</f>
        <v/>
      </c>
      <c r="C369" s="199"/>
    </row>
    <row r="370" spans="1:31" ht="15" customHeight="1">
      <c r="B370" s="199"/>
      <c r="C370" s="199"/>
    </row>
    <row r="371" spans="1:31" ht="15" customHeight="1">
      <c r="B371" s="199"/>
      <c r="C371" s="199"/>
    </row>
    <row r="372" spans="1:31" ht="15" customHeight="1">
      <c r="B372" s="199"/>
      <c r="C372" s="199"/>
    </row>
    <row r="373" spans="1:31" s="4" customFormat="1" ht="24" customHeight="1">
      <c r="A373" s="105" t="s">
        <v>908</v>
      </c>
      <c r="B373" s="326" t="s">
        <v>909</v>
      </c>
      <c r="C373" s="231"/>
      <c r="D373" s="231"/>
      <c r="E373" s="231"/>
      <c r="F373" s="231"/>
      <c r="G373" s="231"/>
      <c r="H373" s="231"/>
      <c r="I373" s="231"/>
      <c r="J373" s="231"/>
      <c r="K373" s="231"/>
      <c r="L373" s="231"/>
      <c r="M373" s="231"/>
      <c r="N373" s="231"/>
      <c r="O373" s="231"/>
      <c r="P373" s="231"/>
      <c r="Q373" s="231"/>
      <c r="R373" s="231"/>
      <c r="S373" s="231"/>
      <c r="T373" s="231"/>
      <c r="U373" s="231"/>
      <c r="V373" s="231"/>
      <c r="W373" s="231"/>
      <c r="X373" s="231"/>
      <c r="Y373" s="231"/>
      <c r="Z373" s="231"/>
      <c r="AA373" s="231"/>
      <c r="AB373" s="231"/>
      <c r="AC373" s="231"/>
      <c r="AD373" s="231"/>
    </row>
    <row r="374" spans="1:31" s="4" customFormat="1" ht="24" customHeight="1">
      <c r="A374" s="105"/>
      <c r="B374" s="120"/>
      <c r="C374" s="333" t="s">
        <v>910</v>
      </c>
      <c r="D374" s="231"/>
      <c r="E374" s="231"/>
      <c r="F374" s="231"/>
      <c r="G374" s="231"/>
      <c r="H374" s="231"/>
      <c r="I374" s="231"/>
      <c r="J374" s="231"/>
      <c r="K374" s="231"/>
      <c r="L374" s="231"/>
      <c r="M374" s="231"/>
      <c r="N374" s="231"/>
      <c r="O374" s="231"/>
      <c r="P374" s="231"/>
      <c r="Q374" s="231"/>
      <c r="R374" s="231"/>
      <c r="S374" s="231"/>
      <c r="T374" s="231"/>
      <c r="U374" s="231"/>
      <c r="V374" s="231"/>
      <c r="W374" s="231"/>
      <c r="X374" s="231"/>
      <c r="Y374" s="231"/>
      <c r="Z374" s="231"/>
      <c r="AA374" s="231"/>
      <c r="AB374" s="231"/>
      <c r="AC374" s="231"/>
      <c r="AD374" s="231"/>
    </row>
    <row r="375" spans="1:31" s="4" customFormat="1" ht="24" customHeight="1">
      <c r="A375" s="105"/>
      <c r="B375" s="120"/>
      <c r="C375" s="333" t="s">
        <v>911</v>
      </c>
      <c r="D375" s="231"/>
      <c r="E375" s="231"/>
      <c r="F375" s="231"/>
      <c r="G375" s="231"/>
      <c r="H375" s="231"/>
      <c r="I375" s="231"/>
      <c r="J375" s="231"/>
      <c r="K375" s="231"/>
      <c r="L375" s="231"/>
      <c r="M375" s="231"/>
      <c r="N375" s="231"/>
      <c r="O375" s="231"/>
      <c r="P375" s="231"/>
      <c r="Q375" s="231"/>
      <c r="R375" s="231"/>
      <c r="S375" s="231"/>
      <c r="T375" s="231"/>
      <c r="U375" s="231"/>
      <c r="V375" s="231"/>
      <c r="W375" s="231"/>
      <c r="X375" s="231"/>
      <c r="Y375" s="231"/>
      <c r="Z375" s="231"/>
      <c r="AA375" s="231"/>
      <c r="AB375" s="231"/>
      <c r="AC375" s="231"/>
      <c r="AD375" s="231"/>
    </row>
    <row r="376" spans="1:31" s="4" customFormat="1" ht="24" customHeight="1">
      <c r="A376" s="105"/>
      <c r="B376" s="120"/>
      <c r="C376" s="333" t="s">
        <v>912</v>
      </c>
      <c r="D376" s="231"/>
      <c r="E376" s="231"/>
      <c r="F376" s="231"/>
      <c r="G376" s="231"/>
      <c r="H376" s="231"/>
      <c r="I376" s="231"/>
      <c r="J376" s="231"/>
      <c r="K376" s="231"/>
      <c r="L376" s="231"/>
      <c r="M376" s="231"/>
      <c r="N376" s="231"/>
      <c r="O376" s="231"/>
      <c r="P376" s="231"/>
      <c r="Q376" s="231"/>
      <c r="R376" s="231"/>
      <c r="S376" s="231"/>
      <c r="T376" s="231"/>
      <c r="U376" s="231"/>
      <c r="V376" s="231"/>
      <c r="W376" s="231"/>
      <c r="X376" s="231"/>
      <c r="Y376" s="231"/>
      <c r="Z376" s="231"/>
      <c r="AA376" s="231"/>
      <c r="AB376" s="231"/>
      <c r="AC376" s="231"/>
      <c r="AD376" s="231"/>
    </row>
    <row r="377" spans="1:31" s="4" customFormat="1" ht="24" customHeight="1">
      <c r="A377" s="48"/>
      <c r="B377" s="137"/>
      <c r="C377" s="333" t="s">
        <v>913</v>
      </c>
      <c r="D377" s="231"/>
      <c r="E377" s="231"/>
      <c r="F377" s="231"/>
      <c r="G377" s="231"/>
      <c r="H377" s="231"/>
      <c r="I377" s="231"/>
      <c r="J377" s="231"/>
      <c r="K377" s="231"/>
      <c r="L377" s="231"/>
      <c r="M377" s="231"/>
      <c r="N377" s="231"/>
      <c r="O377" s="231"/>
      <c r="P377" s="231"/>
      <c r="Q377" s="231"/>
      <c r="R377" s="231"/>
      <c r="S377" s="231"/>
      <c r="T377" s="231"/>
      <c r="U377" s="231"/>
      <c r="V377" s="231"/>
      <c r="W377" s="231"/>
      <c r="X377" s="231"/>
      <c r="Y377" s="231"/>
      <c r="Z377" s="231"/>
      <c r="AA377" s="231"/>
      <c r="AB377" s="231"/>
      <c r="AC377" s="231"/>
      <c r="AD377" s="231"/>
      <c r="AE377" s="73"/>
    </row>
    <row r="378" spans="1:31" s="4" customFormat="1" ht="24" customHeight="1">
      <c r="A378" s="107"/>
      <c r="C378" s="319" t="s">
        <v>914</v>
      </c>
      <c r="D378" s="231"/>
      <c r="E378" s="231"/>
      <c r="F378" s="231"/>
      <c r="G378" s="231"/>
      <c r="H378" s="231"/>
      <c r="I378" s="231"/>
      <c r="J378" s="231"/>
      <c r="K378" s="231"/>
      <c r="L378" s="231"/>
      <c r="M378" s="231"/>
      <c r="N378" s="231"/>
      <c r="O378" s="231"/>
      <c r="P378" s="231"/>
      <c r="Q378" s="231"/>
      <c r="R378" s="231"/>
      <c r="S378" s="231"/>
      <c r="T378" s="231"/>
      <c r="U378" s="231"/>
      <c r="V378" s="231"/>
      <c r="W378" s="231"/>
      <c r="X378" s="231"/>
      <c r="Y378" s="231"/>
      <c r="Z378" s="231"/>
      <c r="AA378" s="231"/>
      <c r="AB378" s="231"/>
      <c r="AC378" s="231"/>
      <c r="AD378" s="231"/>
    </row>
    <row r="379" spans="1:31" s="4" customFormat="1" ht="24" customHeight="1">
      <c r="A379" s="107"/>
      <c r="C379" s="319" t="s">
        <v>915</v>
      </c>
      <c r="D379" s="231"/>
      <c r="E379" s="231"/>
      <c r="F379" s="231"/>
      <c r="G379" s="231"/>
      <c r="H379" s="231"/>
      <c r="I379" s="231"/>
      <c r="J379" s="231"/>
      <c r="K379" s="231"/>
      <c r="L379" s="231"/>
      <c r="M379" s="231"/>
      <c r="N379" s="231"/>
      <c r="O379" s="231"/>
      <c r="P379" s="231"/>
      <c r="Q379" s="231"/>
      <c r="R379" s="231"/>
      <c r="S379" s="231"/>
      <c r="T379" s="231"/>
      <c r="U379" s="231"/>
      <c r="V379" s="231"/>
      <c r="W379" s="231"/>
      <c r="X379" s="231"/>
      <c r="Y379" s="231"/>
      <c r="Z379" s="231"/>
      <c r="AA379" s="231"/>
      <c r="AB379" s="231"/>
      <c r="AC379" s="231"/>
      <c r="AD379" s="231"/>
    </row>
    <row r="380" spans="1:31" s="4" customFormat="1" ht="24" customHeight="1">
      <c r="A380" s="107"/>
      <c r="C380" s="319" t="s">
        <v>916</v>
      </c>
      <c r="D380" s="231"/>
      <c r="E380" s="231"/>
      <c r="F380" s="231"/>
      <c r="G380" s="231"/>
      <c r="H380" s="231"/>
      <c r="I380" s="231"/>
      <c r="J380" s="231"/>
      <c r="K380" s="231"/>
      <c r="L380" s="231"/>
      <c r="M380" s="231"/>
      <c r="N380" s="231"/>
      <c r="O380" s="231"/>
      <c r="P380" s="231"/>
      <c r="Q380" s="231"/>
      <c r="R380" s="231"/>
      <c r="S380" s="231"/>
      <c r="T380" s="231"/>
      <c r="U380" s="231"/>
      <c r="V380" s="231"/>
      <c r="W380" s="231"/>
      <c r="X380" s="231"/>
      <c r="Y380" s="231"/>
      <c r="Z380" s="231"/>
      <c r="AA380" s="231"/>
      <c r="AB380" s="231"/>
      <c r="AC380" s="231"/>
      <c r="AD380" s="231"/>
    </row>
    <row r="381" spans="1:31" s="4" customFormat="1" ht="24" customHeight="1">
      <c r="A381" s="107"/>
      <c r="C381" s="319" t="s">
        <v>917</v>
      </c>
      <c r="D381" s="231"/>
      <c r="E381" s="231"/>
      <c r="F381" s="231"/>
      <c r="G381" s="231"/>
      <c r="H381" s="231"/>
      <c r="I381" s="231"/>
      <c r="J381" s="231"/>
      <c r="K381" s="231"/>
      <c r="L381" s="231"/>
      <c r="M381" s="231"/>
      <c r="N381" s="231"/>
      <c r="O381" s="231"/>
      <c r="P381" s="231"/>
      <c r="Q381" s="231"/>
      <c r="R381" s="231"/>
      <c r="S381" s="231"/>
      <c r="T381" s="231"/>
      <c r="U381" s="231"/>
      <c r="V381" s="231"/>
      <c r="W381" s="231"/>
      <c r="X381" s="231"/>
      <c r="Y381" s="231"/>
      <c r="Z381" s="231"/>
      <c r="AA381" s="231"/>
      <c r="AB381" s="231"/>
      <c r="AC381" s="231"/>
      <c r="AD381" s="231"/>
    </row>
    <row r="382" spans="1:31" ht="15" customHeight="1"/>
    <row r="383" spans="1:31" ht="15" customHeight="1">
      <c r="C383" s="111" t="s">
        <v>904</v>
      </c>
    </row>
    <row r="384" spans="1:31" ht="15" customHeight="1"/>
    <row r="385" spans="1:34" s="4" customFormat="1" ht="15" customHeight="1">
      <c r="A385" s="107"/>
      <c r="C385" s="316" t="s">
        <v>918</v>
      </c>
      <c r="D385" s="249"/>
      <c r="E385" s="249"/>
      <c r="F385" s="249"/>
      <c r="G385" s="249"/>
      <c r="H385" s="249"/>
      <c r="I385" s="249"/>
      <c r="J385" s="249"/>
      <c r="K385" s="249"/>
      <c r="L385" s="249"/>
      <c r="M385" s="249"/>
      <c r="N385" s="249"/>
      <c r="O385" s="249"/>
      <c r="P385" s="249"/>
      <c r="Q385" s="249"/>
      <c r="R385" s="249"/>
      <c r="S385" s="249"/>
      <c r="T385" s="249"/>
      <c r="U385" s="249"/>
      <c r="V385" s="249"/>
      <c r="W385" s="249"/>
      <c r="X385" s="249"/>
      <c r="Y385" s="249"/>
      <c r="Z385" s="249"/>
      <c r="AA385" s="249"/>
      <c r="AB385" s="249"/>
      <c r="AC385" s="249"/>
      <c r="AD385" s="250"/>
    </row>
    <row r="386" spans="1:34" s="4" customFormat="1" ht="15" customHeight="1">
      <c r="A386" s="107"/>
      <c r="C386" s="325" t="s">
        <v>919</v>
      </c>
      <c r="D386" s="249"/>
      <c r="E386" s="249"/>
      <c r="F386" s="249"/>
      <c r="G386" s="249"/>
      <c r="H386" s="249"/>
      <c r="I386" s="249"/>
      <c r="J386" s="249"/>
      <c r="K386" s="249"/>
      <c r="L386" s="249"/>
      <c r="M386" s="249"/>
      <c r="N386" s="249"/>
      <c r="O386" s="249"/>
      <c r="P386" s="250"/>
      <c r="Q386" s="325" t="s">
        <v>575</v>
      </c>
      <c r="R386" s="249"/>
      <c r="S386" s="249"/>
      <c r="T386" s="249"/>
      <c r="U386" s="249"/>
      <c r="V386" s="249"/>
      <c r="W386" s="249"/>
      <c r="X386" s="249"/>
      <c r="Y386" s="249"/>
      <c r="Z386" s="249"/>
      <c r="AA386" s="249"/>
      <c r="AB386" s="249"/>
      <c r="AC386" s="249"/>
      <c r="AD386" s="250"/>
    </row>
    <row r="387" spans="1:34" s="4" customFormat="1" ht="24" customHeight="1">
      <c r="A387" s="107"/>
      <c r="C387" s="325" t="s">
        <v>877</v>
      </c>
      <c r="D387" s="249"/>
      <c r="E387" s="249"/>
      <c r="F387" s="249"/>
      <c r="G387" s="249"/>
      <c r="H387" s="249"/>
      <c r="I387" s="250"/>
      <c r="J387" s="325" t="s">
        <v>691</v>
      </c>
      <c r="K387" s="249"/>
      <c r="L387" s="249"/>
      <c r="M387" s="249"/>
      <c r="N387" s="249"/>
      <c r="O387" s="249"/>
      <c r="P387" s="250"/>
      <c r="Q387" s="325" t="s">
        <v>920</v>
      </c>
      <c r="R387" s="249"/>
      <c r="S387" s="249"/>
      <c r="T387" s="249"/>
      <c r="U387" s="249"/>
      <c r="V387" s="249"/>
      <c r="W387" s="250"/>
      <c r="X387" s="325" t="s">
        <v>690</v>
      </c>
      <c r="Y387" s="249"/>
      <c r="Z387" s="249"/>
      <c r="AA387" s="249"/>
      <c r="AB387" s="249"/>
      <c r="AC387" s="249"/>
      <c r="AD387" s="250"/>
      <c r="AH387" t="s">
        <v>283</v>
      </c>
    </row>
    <row r="388" spans="1:34" s="4" customFormat="1" ht="15" customHeight="1">
      <c r="A388" s="107"/>
      <c r="C388" s="317"/>
      <c r="D388" s="249"/>
      <c r="E388" s="249"/>
      <c r="F388" s="249"/>
      <c r="G388" s="249"/>
      <c r="H388" s="249"/>
      <c r="I388" s="250"/>
      <c r="J388" s="317"/>
      <c r="K388" s="249"/>
      <c r="L388" s="249"/>
      <c r="M388" s="249"/>
      <c r="N388" s="249"/>
      <c r="O388" s="249"/>
      <c r="P388" s="250"/>
      <c r="Q388" s="317"/>
      <c r="R388" s="249"/>
      <c r="S388" s="249"/>
      <c r="T388" s="249"/>
      <c r="U388" s="249"/>
      <c r="V388" s="249"/>
      <c r="W388" s="250"/>
      <c r="X388" s="317"/>
      <c r="Y388" s="249"/>
      <c r="Z388" s="249"/>
      <c r="AA388" s="249"/>
      <c r="AB388" s="249"/>
      <c r="AC388" s="249"/>
      <c r="AD388" s="250"/>
      <c r="AH388">
        <f>IF(COUNTIF(C388:AD388,"NS"),1,0)</f>
        <v>0</v>
      </c>
    </row>
    <row r="389" spans="1:34" ht="15" customHeight="1">
      <c r="AH389" s="198">
        <f>SUM(AH388:AH388)</f>
        <v>0</v>
      </c>
    </row>
    <row r="390" spans="1:34" ht="15" customHeight="1">
      <c r="B390" s="199" t="str">
        <f>IF(AND(AH388&lt;&gt;0,C403=""),"Alerta: Debido a que cuenta con registros NS, debe proporcionar una justificación en el area de comentarios al final de la pregunta.","")</f>
        <v/>
      </c>
    </row>
    <row r="391" spans="1:34" ht="15" customHeight="1">
      <c r="B391" s="199" t="str">
        <f>IF(SUM(C388:P388)=SUM(S208),"","Favor de revisar la instrucción 5, debido a que no se cumplen con los criterios mencionados.")</f>
        <v/>
      </c>
    </row>
    <row r="392" spans="1:34" ht="15" customHeight="1">
      <c r="B392" s="199" t="str">
        <f>IF(SUM(Q388:AD388)=SUM(S208),"","Favor de revisar la instrucción 6, debido a que no se cumplen con los criterios mencionados.")</f>
        <v/>
      </c>
    </row>
    <row r="393" spans="1:34" ht="15" customHeight="1"/>
    <row r="394" spans="1:34" ht="15" customHeight="1"/>
    <row r="395" spans="1:34" ht="15" customHeight="1">
      <c r="C395" s="111" t="s">
        <v>906</v>
      </c>
    </row>
    <row r="396" spans="1:34" ht="15" customHeight="1"/>
    <row r="397" spans="1:34" ht="15" customHeight="1">
      <c r="C397" s="316" t="s">
        <v>921</v>
      </c>
      <c r="D397" s="249"/>
      <c r="E397" s="249"/>
      <c r="F397" s="249"/>
      <c r="G397" s="249"/>
      <c r="H397" s="249"/>
      <c r="I397" s="249"/>
      <c r="J397" s="249"/>
      <c r="K397" s="249"/>
      <c r="L397" s="249"/>
      <c r="M397" s="249"/>
      <c r="N397" s="249"/>
      <c r="O397" s="249"/>
      <c r="P397" s="249"/>
      <c r="Q397" s="249"/>
      <c r="R397" s="249"/>
      <c r="S397" s="249"/>
      <c r="T397" s="249"/>
      <c r="U397" s="249"/>
      <c r="V397" s="249"/>
      <c r="W397" s="249"/>
      <c r="X397" s="249"/>
      <c r="Y397" s="249"/>
      <c r="Z397" s="249"/>
      <c r="AA397" s="249"/>
      <c r="AB397" s="249"/>
      <c r="AC397" s="249"/>
      <c r="AD397" s="250"/>
    </row>
    <row r="398" spans="1:34" ht="15" customHeight="1">
      <c r="C398" s="325" t="s">
        <v>919</v>
      </c>
      <c r="D398" s="249"/>
      <c r="E398" s="249"/>
      <c r="F398" s="249"/>
      <c r="G398" s="249"/>
      <c r="H398" s="249"/>
      <c r="I398" s="249"/>
      <c r="J398" s="249"/>
      <c r="K398" s="249"/>
      <c r="L398" s="249"/>
      <c r="M398" s="249"/>
      <c r="N398" s="249"/>
      <c r="O398" s="249"/>
      <c r="P398" s="250"/>
      <c r="Q398" s="325" t="s">
        <v>575</v>
      </c>
      <c r="R398" s="249"/>
      <c r="S398" s="249"/>
      <c r="T398" s="249"/>
      <c r="U398" s="249"/>
      <c r="V398" s="249"/>
      <c r="W398" s="249"/>
      <c r="X398" s="249"/>
      <c r="Y398" s="249"/>
      <c r="Z398" s="249"/>
      <c r="AA398" s="249"/>
      <c r="AB398" s="249"/>
      <c r="AC398" s="249"/>
      <c r="AD398" s="250"/>
    </row>
    <row r="399" spans="1:34" ht="24" customHeight="1">
      <c r="C399" s="325" t="s">
        <v>877</v>
      </c>
      <c r="D399" s="249"/>
      <c r="E399" s="249"/>
      <c r="F399" s="249"/>
      <c r="G399" s="249"/>
      <c r="H399" s="249"/>
      <c r="I399" s="250"/>
      <c r="J399" s="325" t="s">
        <v>691</v>
      </c>
      <c r="K399" s="249"/>
      <c r="L399" s="249"/>
      <c r="M399" s="249"/>
      <c r="N399" s="249"/>
      <c r="O399" s="249"/>
      <c r="P399" s="250"/>
      <c r="Q399" s="325" t="s">
        <v>920</v>
      </c>
      <c r="R399" s="249"/>
      <c r="S399" s="249"/>
      <c r="T399" s="249"/>
      <c r="U399" s="249"/>
      <c r="V399" s="249"/>
      <c r="W399" s="250"/>
      <c r="X399" s="325" t="s">
        <v>690</v>
      </c>
      <c r="Y399" s="249"/>
      <c r="Z399" s="249"/>
      <c r="AA399" s="249"/>
      <c r="AB399" s="249"/>
      <c r="AC399" s="249"/>
      <c r="AD399" s="250"/>
      <c r="AH399" t="s">
        <v>283</v>
      </c>
    </row>
    <row r="400" spans="1:34" ht="15" customHeight="1">
      <c r="C400" s="317"/>
      <c r="D400" s="249"/>
      <c r="E400" s="249"/>
      <c r="F400" s="249"/>
      <c r="G400" s="249"/>
      <c r="H400" s="249"/>
      <c r="I400" s="250"/>
      <c r="J400" s="317"/>
      <c r="K400" s="249"/>
      <c r="L400" s="249"/>
      <c r="M400" s="249"/>
      <c r="N400" s="249"/>
      <c r="O400" s="249"/>
      <c r="P400" s="250"/>
      <c r="Q400" s="317"/>
      <c r="R400" s="249"/>
      <c r="S400" s="249"/>
      <c r="T400" s="249"/>
      <c r="U400" s="249"/>
      <c r="V400" s="249"/>
      <c r="W400" s="250"/>
      <c r="X400" s="317"/>
      <c r="Y400" s="249"/>
      <c r="Z400" s="249"/>
      <c r="AA400" s="249"/>
      <c r="AB400" s="249"/>
      <c r="AC400" s="249"/>
      <c r="AD400" s="250"/>
      <c r="AH400">
        <f>IF(COUNTIF(C400:AD400,"NS"),1,0)</f>
        <v>0</v>
      </c>
    </row>
    <row r="401" spans="1:34" ht="15" customHeight="1">
      <c r="AH401" s="198">
        <f>SUM(AH400:AH400)</f>
        <v>0</v>
      </c>
    </row>
    <row r="402" spans="1:34" s="4" customFormat="1" ht="24" customHeight="1">
      <c r="A402" s="107"/>
      <c r="C402" s="333" t="s">
        <v>310</v>
      </c>
      <c r="D402" s="231"/>
      <c r="E402" s="231"/>
      <c r="F402" s="231"/>
      <c r="G402" s="231"/>
      <c r="H402" s="231"/>
      <c r="I402" s="231"/>
      <c r="J402" s="231"/>
      <c r="K402" s="231"/>
      <c r="L402" s="231"/>
      <c r="M402" s="231"/>
      <c r="N402" s="231"/>
      <c r="O402" s="231"/>
      <c r="P402" s="231"/>
      <c r="Q402" s="231"/>
      <c r="R402" s="231"/>
      <c r="S402" s="231"/>
      <c r="T402" s="231"/>
      <c r="U402" s="231"/>
      <c r="V402" s="231"/>
      <c r="W402" s="231"/>
      <c r="X402" s="231"/>
      <c r="Y402" s="231"/>
      <c r="Z402" s="231"/>
      <c r="AA402" s="231"/>
      <c r="AB402" s="231"/>
      <c r="AC402" s="231"/>
      <c r="AD402" s="231"/>
    </row>
    <row r="403" spans="1:34" s="4" customFormat="1" ht="60" customHeight="1">
      <c r="A403" s="107"/>
      <c r="C403" s="323"/>
      <c r="D403" s="249"/>
      <c r="E403" s="249"/>
      <c r="F403" s="249"/>
      <c r="G403" s="249"/>
      <c r="H403" s="249"/>
      <c r="I403" s="249"/>
      <c r="J403" s="249"/>
      <c r="K403" s="249"/>
      <c r="L403" s="249"/>
      <c r="M403" s="249"/>
      <c r="N403" s="249"/>
      <c r="O403" s="249"/>
      <c r="P403" s="249"/>
      <c r="Q403" s="249"/>
      <c r="R403" s="249"/>
      <c r="S403" s="249"/>
      <c r="T403" s="249"/>
      <c r="U403" s="249"/>
      <c r="V403" s="249"/>
      <c r="W403" s="249"/>
      <c r="X403" s="249"/>
      <c r="Y403" s="249"/>
      <c r="Z403" s="249"/>
      <c r="AA403" s="249"/>
      <c r="AB403" s="249"/>
      <c r="AC403" s="249"/>
      <c r="AD403" s="250"/>
    </row>
    <row r="404" spans="1:34" ht="15" customHeight="1">
      <c r="B404" s="199"/>
      <c r="C404" s="199"/>
    </row>
    <row r="405" spans="1:34" ht="15" customHeight="1">
      <c r="B405" s="199" t="str">
        <f>IF(AND(AH400&lt;&gt;0,C403=""),"Alerta: Debido a que cuenta con registros NS, debe proporcionar una justificación en el area de comentarios al final de la pregunta.","")</f>
        <v/>
      </c>
      <c r="C405" s="199"/>
    </row>
    <row r="406" spans="1:34" ht="15" customHeight="1">
      <c r="B406" s="199" t="str">
        <f>IF(SUM(C400:P400)=SUM(W208),"","Favor de revisar la instrucción 7, debido a que no se cumplen con los criterios mencionados.")</f>
        <v/>
      </c>
      <c r="C406" s="199"/>
    </row>
    <row r="407" spans="1:34" ht="15" customHeight="1">
      <c r="B407" s="199" t="str">
        <f>IF(SUM(Q400:AD400)=SUM(W208),"","Favor de revisar la instrucción 8, debido a que no se cumplen con los criterios mencionados.")</f>
        <v/>
      </c>
      <c r="C407" s="199"/>
    </row>
    <row r="408" spans="1:34" ht="15" customHeight="1">
      <c r="B408" s="199"/>
      <c r="C408" s="199"/>
    </row>
    <row r="409" spans="1:34" ht="15" customHeight="1">
      <c r="B409" s="199"/>
      <c r="C409" s="199"/>
    </row>
    <row r="410" spans="1:34" s="4" customFormat="1" ht="24" customHeight="1">
      <c r="A410" s="105" t="s">
        <v>922</v>
      </c>
      <c r="B410" s="338" t="s">
        <v>923</v>
      </c>
      <c r="C410" s="231"/>
      <c r="D410" s="231"/>
      <c r="E410" s="231"/>
      <c r="F410" s="231"/>
      <c r="G410" s="231"/>
      <c r="H410" s="231"/>
      <c r="I410" s="231"/>
      <c r="J410" s="231"/>
      <c r="K410" s="231"/>
      <c r="L410" s="231"/>
      <c r="M410" s="231"/>
      <c r="N410" s="231"/>
      <c r="O410" s="231"/>
      <c r="P410" s="231"/>
      <c r="Q410" s="231"/>
      <c r="R410" s="231"/>
      <c r="S410" s="231"/>
      <c r="T410" s="231"/>
      <c r="U410" s="231"/>
      <c r="V410" s="231"/>
      <c r="W410" s="231"/>
      <c r="X410" s="231"/>
      <c r="Y410" s="231"/>
      <c r="Z410" s="231"/>
      <c r="AA410" s="231"/>
      <c r="AB410" s="231"/>
      <c r="AC410" s="231"/>
      <c r="AD410" s="231"/>
    </row>
    <row r="411" spans="1:34" s="4" customFormat="1" ht="36" customHeight="1">
      <c r="A411" s="105"/>
      <c r="B411" s="137"/>
      <c r="C411" s="390" t="s">
        <v>924</v>
      </c>
      <c r="D411" s="231"/>
      <c r="E411" s="231"/>
      <c r="F411" s="231"/>
      <c r="G411" s="231"/>
      <c r="H411" s="231"/>
      <c r="I411" s="231"/>
      <c r="J411" s="231"/>
      <c r="K411" s="231"/>
      <c r="L411" s="231"/>
      <c r="M411" s="231"/>
      <c r="N411" s="231"/>
      <c r="O411" s="231"/>
      <c r="P411" s="231"/>
      <c r="Q411" s="231"/>
      <c r="R411" s="231"/>
      <c r="S411" s="231"/>
      <c r="T411" s="231"/>
      <c r="U411" s="231"/>
      <c r="V411" s="231"/>
      <c r="W411" s="231"/>
      <c r="X411" s="231"/>
      <c r="Y411" s="231"/>
      <c r="Z411" s="231"/>
      <c r="AA411" s="231"/>
      <c r="AB411" s="231"/>
      <c r="AC411" s="231"/>
      <c r="AD411" s="231"/>
    </row>
    <row r="412" spans="1:34" s="4" customFormat="1" ht="24" customHeight="1">
      <c r="A412" s="105"/>
      <c r="B412" s="137"/>
      <c r="C412" s="319" t="s">
        <v>925</v>
      </c>
      <c r="D412" s="231"/>
      <c r="E412" s="231"/>
      <c r="F412" s="231"/>
      <c r="G412" s="231"/>
      <c r="H412" s="231"/>
      <c r="I412" s="231"/>
      <c r="J412" s="231"/>
      <c r="K412" s="231"/>
      <c r="L412" s="231"/>
      <c r="M412" s="231"/>
      <c r="N412" s="231"/>
      <c r="O412" s="231"/>
      <c r="P412" s="231"/>
      <c r="Q412" s="231"/>
      <c r="R412" s="231"/>
      <c r="S412" s="231"/>
      <c r="T412" s="231"/>
      <c r="U412" s="231"/>
      <c r="V412" s="231"/>
      <c r="W412" s="231"/>
      <c r="X412" s="231"/>
      <c r="Y412" s="231"/>
      <c r="Z412" s="231"/>
      <c r="AA412" s="231"/>
      <c r="AB412" s="231"/>
      <c r="AC412" s="231"/>
      <c r="AD412" s="231"/>
    </row>
    <row r="413" spans="1:34" s="4" customFormat="1" ht="24" customHeight="1">
      <c r="A413" s="105"/>
      <c r="B413" s="137"/>
      <c r="C413" s="319" t="s">
        <v>926</v>
      </c>
      <c r="D413" s="231"/>
      <c r="E413" s="231"/>
      <c r="F413" s="231"/>
      <c r="G413" s="231"/>
      <c r="H413" s="231"/>
      <c r="I413" s="231"/>
      <c r="J413" s="231"/>
      <c r="K413" s="231"/>
      <c r="L413" s="231"/>
      <c r="M413" s="231"/>
      <c r="N413" s="231"/>
      <c r="O413" s="231"/>
      <c r="P413" s="231"/>
      <c r="Q413" s="231"/>
      <c r="R413" s="231"/>
      <c r="S413" s="231"/>
      <c r="T413" s="231"/>
      <c r="U413" s="231"/>
      <c r="V413" s="231"/>
      <c r="W413" s="231"/>
      <c r="X413" s="231"/>
      <c r="Y413" s="231"/>
      <c r="Z413" s="231"/>
      <c r="AA413" s="231"/>
      <c r="AB413" s="231"/>
      <c r="AC413" s="231"/>
      <c r="AD413" s="231"/>
    </row>
    <row r="414" spans="1:34" s="4" customFormat="1" ht="24" customHeight="1">
      <c r="A414" s="105"/>
      <c r="B414" s="137"/>
      <c r="C414" s="333" t="s">
        <v>927</v>
      </c>
      <c r="D414" s="231"/>
      <c r="E414" s="231"/>
      <c r="F414" s="231"/>
      <c r="G414" s="231"/>
      <c r="H414" s="231"/>
      <c r="I414" s="231"/>
      <c r="J414" s="231"/>
      <c r="K414" s="231"/>
      <c r="L414" s="231"/>
      <c r="M414" s="231"/>
      <c r="N414" s="231"/>
      <c r="O414" s="231"/>
      <c r="P414" s="231"/>
      <c r="Q414" s="231"/>
      <c r="R414" s="231"/>
      <c r="S414" s="231"/>
      <c r="T414" s="231"/>
      <c r="U414" s="231"/>
      <c r="V414" s="231"/>
      <c r="W414" s="231"/>
      <c r="X414" s="231"/>
      <c r="Y414" s="231"/>
      <c r="Z414" s="231"/>
      <c r="AA414" s="231"/>
      <c r="AB414" s="231"/>
      <c r="AC414" s="231"/>
      <c r="AD414" s="231"/>
    </row>
    <row r="415" spans="1:34" s="4" customFormat="1" ht="24" customHeight="1">
      <c r="A415" s="105"/>
      <c r="C415" s="319" t="s">
        <v>928</v>
      </c>
      <c r="D415" s="231"/>
      <c r="E415" s="231"/>
      <c r="F415" s="231"/>
      <c r="G415" s="231"/>
      <c r="H415" s="231"/>
      <c r="I415" s="231"/>
      <c r="J415" s="231"/>
      <c r="K415" s="231"/>
      <c r="L415" s="231"/>
      <c r="M415" s="231"/>
      <c r="N415" s="231"/>
      <c r="O415" s="231"/>
      <c r="P415" s="231"/>
      <c r="Q415" s="231"/>
      <c r="R415" s="231"/>
      <c r="S415" s="231"/>
      <c r="T415" s="231"/>
      <c r="U415" s="231"/>
      <c r="V415" s="231"/>
      <c r="W415" s="231"/>
      <c r="X415" s="231"/>
      <c r="Y415" s="231"/>
      <c r="Z415" s="231"/>
      <c r="AA415" s="231"/>
      <c r="AB415" s="231"/>
      <c r="AC415" s="231"/>
      <c r="AD415" s="231"/>
    </row>
    <row r="416" spans="1:34" s="4" customFormat="1" ht="48" customHeight="1">
      <c r="A416" s="105"/>
      <c r="C416" s="319" t="s">
        <v>929</v>
      </c>
      <c r="D416" s="231"/>
      <c r="E416" s="231"/>
      <c r="F416" s="231"/>
      <c r="G416" s="231"/>
      <c r="H416" s="231"/>
      <c r="I416" s="231"/>
      <c r="J416" s="231"/>
      <c r="K416" s="231"/>
      <c r="L416" s="231"/>
      <c r="M416" s="231"/>
      <c r="N416" s="231"/>
      <c r="O416" s="231"/>
      <c r="P416" s="231"/>
      <c r="Q416" s="231"/>
      <c r="R416" s="231"/>
      <c r="S416" s="231"/>
      <c r="T416" s="231"/>
      <c r="U416" s="231"/>
      <c r="V416" s="231"/>
      <c r="W416" s="231"/>
      <c r="X416" s="231"/>
      <c r="Y416" s="231"/>
      <c r="Z416" s="231"/>
      <c r="AA416" s="231"/>
      <c r="AB416" s="231"/>
      <c r="AC416" s="231"/>
      <c r="AD416" s="231"/>
    </row>
    <row r="417" spans="1:34" s="4" customFormat="1" ht="36" customHeight="1">
      <c r="A417" s="107"/>
      <c r="C417" s="333" t="s">
        <v>930</v>
      </c>
      <c r="D417" s="231"/>
      <c r="E417" s="231"/>
      <c r="F417" s="231"/>
      <c r="G417" s="231"/>
      <c r="H417" s="231"/>
      <c r="I417" s="231"/>
      <c r="J417" s="231"/>
      <c r="K417" s="231"/>
      <c r="L417" s="231"/>
      <c r="M417" s="231"/>
      <c r="N417" s="231"/>
      <c r="O417" s="231"/>
      <c r="P417" s="231"/>
      <c r="Q417" s="231"/>
      <c r="R417" s="231"/>
      <c r="S417" s="231"/>
      <c r="T417" s="231"/>
      <c r="U417" s="231"/>
      <c r="V417" s="231"/>
      <c r="W417" s="231"/>
      <c r="X417" s="231"/>
      <c r="Y417" s="231"/>
      <c r="Z417" s="231"/>
      <c r="AA417" s="231"/>
      <c r="AB417" s="231"/>
      <c r="AC417" s="231"/>
      <c r="AD417" s="231"/>
    </row>
    <row r="418" spans="1:34" s="4" customFormat="1" ht="36" customHeight="1">
      <c r="A418" s="107"/>
      <c r="C418" s="333" t="s">
        <v>931</v>
      </c>
      <c r="D418" s="231"/>
      <c r="E418" s="231"/>
      <c r="F418" s="231"/>
      <c r="G418" s="231"/>
      <c r="H418" s="231"/>
      <c r="I418" s="231"/>
      <c r="J418" s="231"/>
      <c r="K418" s="231"/>
      <c r="L418" s="231"/>
      <c r="M418" s="231"/>
      <c r="N418" s="231"/>
      <c r="O418" s="231"/>
      <c r="P418" s="231"/>
      <c r="Q418" s="231"/>
      <c r="R418" s="231"/>
      <c r="S418" s="231"/>
      <c r="T418" s="231"/>
      <c r="U418" s="231"/>
      <c r="V418" s="231"/>
      <c r="W418" s="231"/>
      <c r="X418" s="231"/>
      <c r="Y418" s="231"/>
      <c r="Z418" s="231"/>
      <c r="AA418" s="231"/>
      <c r="AB418" s="231"/>
      <c r="AC418" s="231"/>
      <c r="AD418" s="231"/>
    </row>
    <row r="419" spans="1:34" s="4" customFormat="1" ht="36" customHeight="1">
      <c r="A419" s="107"/>
      <c r="C419" s="333" t="s">
        <v>932</v>
      </c>
      <c r="D419" s="231"/>
      <c r="E419" s="231"/>
      <c r="F419" s="231"/>
      <c r="G419" s="231"/>
      <c r="H419" s="231"/>
      <c r="I419" s="231"/>
      <c r="J419" s="231"/>
      <c r="K419" s="231"/>
      <c r="L419" s="231"/>
      <c r="M419" s="231"/>
      <c r="N419" s="231"/>
      <c r="O419" s="231"/>
      <c r="P419" s="231"/>
      <c r="Q419" s="231"/>
      <c r="R419" s="231"/>
      <c r="S419" s="231"/>
      <c r="T419" s="231"/>
      <c r="U419" s="231"/>
      <c r="V419" s="231"/>
      <c r="W419" s="231"/>
      <c r="X419" s="231"/>
      <c r="Y419" s="231"/>
      <c r="Z419" s="231"/>
      <c r="AA419" s="231"/>
      <c r="AB419" s="231"/>
      <c r="AC419" s="231"/>
      <c r="AD419" s="231"/>
    </row>
    <row r="420" spans="1:34" s="4" customFormat="1" ht="36" customHeight="1">
      <c r="A420" s="107"/>
      <c r="C420" s="333" t="s">
        <v>933</v>
      </c>
      <c r="D420" s="231"/>
      <c r="E420" s="231"/>
      <c r="F420" s="231"/>
      <c r="G420" s="231"/>
      <c r="H420" s="231"/>
      <c r="I420" s="231"/>
      <c r="J420" s="231"/>
      <c r="K420" s="231"/>
      <c r="L420" s="231"/>
      <c r="M420" s="231"/>
      <c r="N420" s="231"/>
      <c r="O420" s="231"/>
      <c r="P420" s="231"/>
      <c r="Q420" s="231"/>
      <c r="R420" s="231"/>
      <c r="S420" s="231"/>
      <c r="T420" s="231"/>
      <c r="U420" s="231"/>
      <c r="V420" s="231"/>
      <c r="W420" s="231"/>
      <c r="X420" s="231"/>
      <c r="Y420" s="231"/>
      <c r="Z420" s="231"/>
      <c r="AA420" s="231"/>
      <c r="AB420" s="231"/>
      <c r="AC420" s="231"/>
      <c r="AD420" s="231"/>
    </row>
    <row r="421" spans="1:34" s="4" customFormat="1" ht="36" customHeight="1">
      <c r="A421" s="107"/>
      <c r="C421" s="333" t="s">
        <v>934</v>
      </c>
      <c r="D421" s="231"/>
      <c r="E421" s="231"/>
      <c r="F421" s="231"/>
      <c r="G421" s="231"/>
      <c r="H421" s="231"/>
      <c r="I421" s="231"/>
      <c r="J421" s="231"/>
      <c r="K421" s="231"/>
      <c r="L421" s="231"/>
      <c r="M421" s="231"/>
      <c r="N421" s="231"/>
      <c r="O421" s="231"/>
      <c r="P421" s="231"/>
      <c r="Q421" s="231"/>
      <c r="R421" s="231"/>
      <c r="S421" s="231"/>
      <c r="T421" s="231"/>
      <c r="U421" s="231"/>
      <c r="V421" s="231"/>
      <c r="W421" s="231"/>
      <c r="X421" s="231"/>
      <c r="Y421" s="231"/>
      <c r="Z421" s="231"/>
      <c r="AA421" s="231"/>
      <c r="AB421" s="231"/>
      <c r="AC421" s="231"/>
      <c r="AD421" s="231"/>
    </row>
    <row r="422" spans="1:34" s="4" customFormat="1" ht="24" customHeight="1">
      <c r="A422" s="107"/>
      <c r="C422" s="333" t="s">
        <v>935</v>
      </c>
      <c r="D422" s="231"/>
      <c r="E422" s="231"/>
      <c r="F422" s="231"/>
      <c r="G422" s="231"/>
      <c r="H422" s="231"/>
      <c r="I422" s="231"/>
      <c r="J422" s="231"/>
      <c r="K422" s="231"/>
      <c r="L422" s="231"/>
      <c r="M422" s="231"/>
      <c r="N422" s="231"/>
      <c r="O422" s="231"/>
      <c r="P422" s="231"/>
      <c r="Q422" s="231"/>
      <c r="R422" s="231"/>
      <c r="S422" s="231"/>
      <c r="T422" s="231"/>
      <c r="U422" s="231"/>
      <c r="V422" s="231"/>
      <c r="W422" s="231"/>
      <c r="X422" s="231"/>
      <c r="Y422" s="231"/>
      <c r="Z422" s="231"/>
      <c r="AA422" s="231"/>
      <c r="AB422" s="231"/>
      <c r="AC422" s="231"/>
      <c r="AD422" s="231"/>
    </row>
    <row r="423" spans="1:34" ht="15" customHeight="1"/>
    <row r="424" spans="1:34" s="4" customFormat="1" ht="36" customHeight="1">
      <c r="A424" s="107"/>
      <c r="B424" s="123"/>
      <c r="C424" s="316" t="s">
        <v>936</v>
      </c>
      <c r="D424" s="249"/>
      <c r="E424" s="249"/>
      <c r="F424" s="249"/>
      <c r="G424" s="249"/>
      <c r="H424" s="249"/>
      <c r="I424" s="249"/>
      <c r="J424" s="249"/>
      <c r="K424" s="249"/>
      <c r="L424" s="249"/>
      <c r="M424" s="249"/>
      <c r="N424" s="249"/>
      <c r="O424" s="249"/>
      <c r="P424" s="249"/>
      <c r="Q424" s="249"/>
      <c r="R424" s="249"/>
      <c r="S424" s="249"/>
      <c r="T424" s="249"/>
      <c r="U424" s="249"/>
      <c r="V424" s="249"/>
      <c r="W424" s="249"/>
      <c r="X424" s="250"/>
      <c r="Y424" s="248" t="s">
        <v>937</v>
      </c>
      <c r="Z424" s="249"/>
      <c r="AA424" s="249"/>
      <c r="AB424" s="249"/>
      <c r="AC424" s="249"/>
      <c r="AD424" s="250"/>
      <c r="AG424" t="s">
        <v>282</v>
      </c>
      <c r="AH424" t="s">
        <v>283</v>
      </c>
    </row>
    <row r="425" spans="1:34" s="4" customFormat="1" ht="15" customHeight="1">
      <c r="A425" s="107"/>
      <c r="C425" s="381" t="s">
        <v>938</v>
      </c>
      <c r="D425" s="263"/>
      <c r="E425" s="171" t="s">
        <v>592</v>
      </c>
      <c r="F425" s="318" t="s">
        <v>939</v>
      </c>
      <c r="G425" s="249"/>
      <c r="H425" s="249"/>
      <c r="I425" s="249"/>
      <c r="J425" s="249"/>
      <c r="K425" s="249"/>
      <c r="L425" s="249"/>
      <c r="M425" s="249"/>
      <c r="N425" s="249"/>
      <c r="O425" s="249"/>
      <c r="P425" s="249"/>
      <c r="Q425" s="249"/>
      <c r="R425" s="249"/>
      <c r="S425" s="249"/>
      <c r="T425" s="249"/>
      <c r="U425" s="249"/>
      <c r="V425" s="249"/>
      <c r="W425" s="249"/>
      <c r="X425" s="250"/>
      <c r="Y425" s="317"/>
      <c r="Z425" s="249"/>
      <c r="AA425" s="249"/>
      <c r="AB425" s="249"/>
      <c r="AC425" s="249"/>
      <c r="AD425" s="250"/>
      <c r="AG425">
        <f>IF(AND(SUM(S208)&gt;0,COUNTA(Y425)=1),0,IF(AND(SUM(S208)=0,COUNTA(Y425)=0),0,1))</f>
        <v>0</v>
      </c>
      <c r="AH425">
        <f t="shared" ref="AH425:AH457" si="23">IF(COUNTIF(Y425:AD425,"NS"),1,0)</f>
        <v>0</v>
      </c>
    </row>
    <row r="426" spans="1:34" s="4" customFormat="1" ht="15" customHeight="1">
      <c r="A426" s="107"/>
      <c r="C426" s="264"/>
      <c r="D426" s="265"/>
      <c r="E426" s="171" t="s">
        <v>594</v>
      </c>
      <c r="F426" s="318" t="s">
        <v>940</v>
      </c>
      <c r="G426" s="249"/>
      <c r="H426" s="249"/>
      <c r="I426" s="249"/>
      <c r="J426" s="249"/>
      <c r="K426" s="249"/>
      <c r="L426" s="249"/>
      <c r="M426" s="249"/>
      <c r="N426" s="249"/>
      <c r="O426" s="249"/>
      <c r="P426" s="249"/>
      <c r="Q426" s="249"/>
      <c r="R426" s="249"/>
      <c r="S426" s="249"/>
      <c r="T426" s="249"/>
      <c r="U426" s="249"/>
      <c r="V426" s="249"/>
      <c r="W426" s="249"/>
      <c r="X426" s="250"/>
      <c r="Y426" s="317"/>
      <c r="Z426" s="249"/>
      <c r="AA426" s="249"/>
      <c r="AB426" s="249"/>
      <c r="AC426" s="249"/>
      <c r="AD426" s="250"/>
      <c r="AG426">
        <f>IF(AND(SUM(S208)&gt;0,COUNTA(Y426)=1),0,IF(AND(SUM(S208)=0,COUNTA(Y426)=0),0,1))</f>
        <v>0</v>
      </c>
      <c r="AH426">
        <f t="shared" si="23"/>
        <v>0</v>
      </c>
    </row>
    <row r="427" spans="1:34" s="4" customFormat="1" ht="15" customHeight="1">
      <c r="A427" s="107"/>
      <c r="C427" s="264"/>
      <c r="D427" s="265"/>
      <c r="E427" s="171" t="s">
        <v>596</v>
      </c>
      <c r="F427" s="318" t="s">
        <v>941</v>
      </c>
      <c r="G427" s="249"/>
      <c r="H427" s="249"/>
      <c r="I427" s="249"/>
      <c r="J427" s="249"/>
      <c r="K427" s="249"/>
      <c r="L427" s="249"/>
      <c r="M427" s="249"/>
      <c r="N427" s="249"/>
      <c r="O427" s="249"/>
      <c r="P427" s="249"/>
      <c r="Q427" s="249"/>
      <c r="R427" s="249"/>
      <c r="S427" s="249"/>
      <c r="T427" s="249"/>
      <c r="U427" s="249"/>
      <c r="V427" s="249"/>
      <c r="W427" s="249"/>
      <c r="X427" s="250"/>
      <c r="Y427" s="317"/>
      <c r="Z427" s="249"/>
      <c r="AA427" s="249"/>
      <c r="AB427" s="249"/>
      <c r="AC427" s="249"/>
      <c r="AD427" s="250"/>
      <c r="AG427">
        <f>IF(AND(SUM(S208)&gt;0,COUNTA(Y427)=1),0,IF(AND(SUM(S208)=0,COUNTA(Y427)=0),0,1))</f>
        <v>0</v>
      </c>
      <c r="AH427">
        <f t="shared" si="23"/>
        <v>0</v>
      </c>
    </row>
    <row r="428" spans="1:34" s="4" customFormat="1" ht="15" customHeight="1">
      <c r="A428" s="107"/>
      <c r="C428" s="264"/>
      <c r="D428" s="265"/>
      <c r="E428" s="171" t="s">
        <v>598</v>
      </c>
      <c r="F428" s="318" t="s">
        <v>942</v>
      </c>
      <c r="G428" s="249"/>
      <c r="H428" s="249"/>
      <c r="I428" s="249"/>
      <c r="J428" s="249"/>
      <c r="K428" s="249"/>
      <c r="L428" s="249"/>
      <c r="M428" s="249"/>
      <c r="N428" s="249"/>
      <c r="O428" s="249"/>
      <c r="P428" s="249"/>
      <c r="Q428" s="249"/>
      <c r="R428" s="249"/>
      <c r="S428" s="249"/>
      <c r="T428" s="249"/>
      <c r="U428" s="249"/>
      <c r="V428" s="249"/>
      <c r="W428" s="249"/>
      <c r="X428" s="250"/>
      <c r="Y428" s="317"/>
      <c r="Z428" s="249"/>
      <c r="AA428" s="249"/>
      <c r="AB428" s="249"/>
      <c r="AC428" s="249"/>
      <c r="AD428" s="250"/>
      <c r="AG428">
        <f>IF(AND(SUM(S208)&gt;0,COUNTA(Y428)=1),0,IF(AND(SUM(S208)=0,COUNTA(Y428)=0),0,1))</f>
        <v>0</v>
      </c>
      <c r="AH428">
        <f t="shared" si="23"/>
        <v>0</v>
      </c>
    </row>
    <row r="429" spans="1:34" s="4" customFormat="1" ht="15" customHeight="1">
      <c r="A429" s="107"/>
      <c r="C429" s="264"/>
      <c r="D429" s="265"/>
      <c r="E429" s="171" t="s">
        <v>600</v>
      </c>
      <c r="F429" s="318" t="s">
        <v>943</v>
      </c>
      <c r="G429" s="249"/>
      <c r="H429" s="249"/>
      <c r="I429" s="249"/>
      <c r="J429" s="249"/>
      <c r="K429" s="249"/>
      <c r="L429" s="249"/>
      <c r="M429" s="249"/>
      <c r="N429" s="249"/>
      <c r="O429" s="249"/>
      <c r="P429" s="249"/>
      <c r="Q429" s="249"/>
      <c r="R429" s="249"/>
      <c r="S429" s="249"/>
      <c r="T429" s="249"/>
      <c r="U429" s="249"/>
      <c r="V429" s="249"/>
      <c r="W429" s="249"/>
      <c r="X429" s="250"/>
      <c r="Y429" s="317"/>
      <c r="Z429" s="249"/>
      <c r="AA429" s="249"/>
      <c r="AB429" s="249"/>
      <c r="AC429" s="249"/>
      <c r="AD429" s="250"/>
      <c r="AG429">
        <f>IF(AND(SUM(S208)&gt;0,COUNTA(Y429)=1),0,IF(AND(SUM(S208)=0,COUNTA(Y429)=0),0,1))</f>
        <v>0</v>
      </c>
      <c r="AH429">
        <f t="shared" si="23"/>
        <v>0</v>
      </c>
    </row>
    <row r="430" spans="1:34" s="4" customFormat="1" ht="15" customHeight="1">
      <c r="A430" s="107"/>
      <c r="C430" s="264"/>
      <c r="D430" s="265"/>
      <c r="E430" s="171" t="s">
        <v>602</v>
      </c>
      <c r="F430" s="318" t="s">
        <v>944</v>
      </c>
      <c r="G430" s="249"/>
      <c r="H430" s="249"/>
      <c r="I430" s="249"/>
      <c r="J430" s="249"/>
      <c r="K430" s="249"/>
      <c r="L430" s="249"/>
      <c r="M430" s="249"/>
      <c r="N430" s="249"/>
      <c r="O430" s="249"/>
      <c r="P430" s="249"/>
      <c r="Q430" s="249"/>
      <c r="R430" s="249"/>
      <c r="S430" s="249"/>
      <c r="T430" s="249"/>
      <c r="U430" s="249"/>
      <c r="V430" s="249"/>
      <c r="W430" s="249"/>
      <c r="X430" s="250"/>
      <c r="Y430" s="317"/>
      <c r="Z430" s="249"/>
      <c r="AA430" s="249"/>
      <c r="AB430" s="249"/>
      <c r="AC430" s="249"/>
      <c r="AD430" s="250"/>
      <c r="AG430">
        <f>IF(AND(SUM(S208)&gt;0,COUNTA(Y430)=1),0,IF(AND(SUM(S208)=0,COUNTA(Y430)=0),0,1))</f>
        <v>0</v>
      </c>
      <c r="AH430">
        <f t="shared" si="23"/>
        <v>0</v>
      </c>
    </row>
    <row r="431" spans="1:34" s="4" customFormat="1" ht="24" customHeight="1">
      <c r="A431" s="107"/>
      <c r="C431" s="264"/>
      <c r="D431" s="265"/>
      <c r="E431" s="172" t="s">
        <v>945</v>
      </c>
      <c r="F431" s="318" t="s">
        <v>946</v>
      </c>
      <c r="G431" s="249"/>
      <c r="H431" s="249"/>
      <c r="I431" s="249"/>
      <c r="J431" s="249"/>
      <c r="K431" s="249"/>
      <c r="L431" s="249"/>
      <c r="M431" s="249"/>
      <c r="N431" s="249"/>
      <c r="O431" s="249"/>
      <c r="P431" s="249"/>
      <c r="Q431" s="249"/>
      <c r="R431" s="249"/>
      <c r="S431" s="249"/>
      <c r="T431" s="249"/>
      <c r="U431" s="249"/>
      <c r="V431" s="249"/>
      <c r="W431" s="249"/>
      <c r="X431" s="250"/>
      <c r="Y431" s="317"/>
      <c r="Z431" s="249"/>
      <c r="AA431" s="249"/>
      <c r="AB431" s="249"/>
      <c r="AC431" s="249"/>
      <c r="AD431" s="250"/>
      <c r="AG431">
        <f>IF(AND(SUM(S208)&gt;0,COUNTA(Y431)=1),0,IF(AND(SUM(S208)=0,COUNTA(Y431)=0),0,1))</f>
        <v>0</v>
      </c>
      <c r="AH431">
        <f t="shared" si="23"/>
        <v>0</v>
      </c>
    </row>
    <row r="432" spans="1:34" s="4" customFormat="1" ht="15" customHeight="1">
      <c r="A432" s="107"/>
      <c r="C432" s="264"/>
      <c r="D432" s="265"/>
      <c r="E432" s="171" t="s">
        <v>947</v>
      </c>
      <c r="F432" s="318" t="s">
        <v>948</v>
      </c>
      <c r="G432" s="249"/>
      <c r="H432" s="249"/>
      <c r="I432" s="249"/>
      <c r="J432" s="249"/>
      <c r="K432" s="249"/>
      <c r="L432" s="249"/>
      <c r="M432" s="249"/>
      <c r="N432" s="249"/>
      <c r="O432" s="249"/>
      <c r="P432" s="249"/>
      <c r="Q432" s="249"/>
      <c r="R432" s="249"/>
      <c r="S432" s="249"/>
      <c r="T432" s="249"/>
      <c r="U432" s="249"/>
      <c r="V432" s="249"/>
      <c r="W432" s="249"/>
      <c r="X432" s="250"/>
      <c r="Y432" s="317"/>
      <c r="Z432" s="249"/>
      <c r="AA432" s="249"/>
      <c r="AB432" s="249"/>
      <c r="AC432" s="249"/>
      <c r="AD432" s="250"/>
      <c r="AG432">
        <f>IF(AND(SUM(S208)&gt;0,COUNTA(Y432)=1),0,IF(AND(SUM(S208)=0,COUNTA(Y432)=0),0,1))</f>
        <v>0</v>
      </c>
      <c r="AH432">
        <f t="shared" si="23"/>
        <v>0</v>
      </c>
    </row>
    <row r="433" spans="1:34" s="4" customFormat="1" ht="15" customHeight="1">
      <c r="A433" s="107"/>
      <c r="C433" s="264"/>
      <c r="D433" s="265"/>
      <c r="E433" s="171" t="s">
        <v>949</v>
      </c>
      <c r="F433" s="318" t="s">
        <v>950</v>
      </c>
      <c r="G433" s="249"/>
      <c r="H433" s="249"/>
      <c r="I433" s="249"/>
      <c r="J433" s="249"/>
      <c r="K433" s="249"/>
      <c r="L433" s="249"/>
      <c r="M433" s="249"/>
      <c r="N433" s="249"/>
      <c r="O433" s="249"/>
      <c r="P433" s="249"/>
      <c r="Q433" s="249"/>
      <c r="R433" s="249"/>
      <c r="S433" s="249"/>
      <c r="T433" s="249"/>
      <c r="U433" s="249"/>
      <c r="V433" s="249"/>
      <c r="W433" s="249"/>
      <c r="X433" s="250"/>
      <c r="Y433" s="317"/>
      <c r="Z433" s="249"/>
      <c r="AA433" s="249"/>
      <c r="AB433" s="249"/>
      <c r="AC433" s="249"/>
      <c r="AD433" s="250"/>
      <c r="AG433">
        <f>IF(AND(SUM(S208)&gt;0,COUNTA(Y433)=1),0,IF(AND(SUM(S208)=0,COUNTA(Y433)=0),0,1))</f>
        <v>0</v>
      </c>
      <c r="AH433">
        <f t="shared" si="23"/>
        <v>0</v>
      </c>
    </row>
    <row r="434" spans="1:34" s="4" customFormat="1" ht="36" customHeight="1">
      <c r="A434" s="107"/>
      <c r="C434" s="264"/>
      <c r="D434" s="265"/>
      <c r="E434" s="171" t="s">
        <v>951</v>
      </c>
      <c r="F434" s="318" t="s">
        <v>952</v>
      </c>
      <c r="G434" s="249"/>
      <c r="H434" s="249"/>
      <c r="I434" s="249"/>
      <c r="J434" s="249"/>
      <c r="K434" s="249"/>
      <c r="L434" s="249"/>
      <c r="M434" s="249"/>
      <c r="N434" s="249"/>
      <c r="O434" s="249"/>
      <c r="P434" s="249"/>
      <c r="Q434" s="249"/>
      <c r="R434" s="249"/>
      <c r="S434" s="249"/>
      <c r="T434" s="249"/>
      <c r="U434" s="249"/>
      <c r="V434" s="249"/>
      <c r="W434" s="249"/>
      <c r="X434" s="250"/>
      <c r="Y434" s="317"/>
      <c r="Z434" s="249"/>
      <c r="AA434" s="249"/>
      <c r="AB434" s="249"/>
      <c r="AC434" s="249"/>
      <c r="AD434" s="250"/>
      <c r="AG434">
        <f>IF(AND(SUM(S208)&gt;0,COUNTA(Y434)=1),0,IF(AND(SUM(S208)=0,COUNTA(Y434)=0),0,1))</f>
        <v>0</v>
      </c>
      <c r="AH434">
        <f t="shared" si="23"/>
        <v>0</v>
      </c>
    </row>
    <row r="435" spans="1:34" s="4" customFormat="1" ht="15" customHeight="1">
      <c r="A435" s="107"/>
      <c r="C435" s="266"/>
      <c r="D435" s="267"/>
      <c r="E435" s="171" t="s">
        <v>953</v>
      </c>
      <c r="F435" s="318" t="s">
        <v>954</v>
      </c>
      <c r="G435" s="249"/>
      <c r="H435" s="249"/>
      <c r="I435" s="249"/>
      <c r="J435" s="249"/>
      <c r="K435" s="249"/>
      <c r="L435" s="249"/>
      <c r="M435" s="249"/>
      <c r="N435" s="249"/>
      <c r="O435" s="249"/>
      <c r="P435" s="249"/>
      <c r="Q435" s="249"/>
      <c r="R435" s="249"/>
      <c r="S435" s="249"/>
      <c r="T435" s="249"/>
      <c r="U435" s="249"/>
      <c r="V435" s="249"/>
      <c r="W435" s="249"/>
      <c r="X435" s="250"/>
      <c r="Y435" s="317"/>
      <c r="Z435" s="249"/>
      <c r="AA435" s="249"/>
      <c r="AB435" s="249"/>
      <c r="AC435" s="249"/>
      <c r="AD435" s="250"/>
      <c r="AG435">
        <f>IF(AND(SUM(S208)&gt;0,COUNTA(Y435)=1),0,IF(AND(SUM(S208)=0,COUNTA(Y435)=0),0,1))</f>
        <v>0</v>
      </c>
      <c r="AH435">
        <f t="shared" si="23"/>
        <v>0</v>
      </c>
    </row>
    <row r="436" spans="1:34" s="4" customFormat="1" ht="15" customHeight="1">
      <c r="A436" s="107"/>
      <c r="C436" s="381" t="s">
        <v>955</v>
      </c>
      <c r="D436" s="263"/>
      <c r="E436" s="172" t="s">
        <v>956</v>
      </c>
      <c r="F436" s="318" t="s">
        <v>957</v>
      </c>
      <c r="G436" s="249"/>
      <c r="H436" s="249"/>
      <c r="I436" s="249"/>
      <c r="J436" s="249"/>
      <c r="K436" s="249"/>
      <c r="L436" s="249"/>
      <c r="M436" s="249"/>
      <c r="N436" s="249"/>
      <c r="O436" s="249"/>
      <c r="P436" s="249"/>
      <c r="Q436" s="249"/>
      <c r="R436" s="249"/>
      <c r="S436" s="249"/>
      <c r="T436" s="249"/>
      <c r="U436" s="249"/>
      <c r="V436" s="249"/>
      <c r="W436" s="249"/>
      <c r="X436" s="250"/>
      <c r="Y436" s="317"/>
      <c r="Z436" s="249"/>
      <c r="AA436" s="249"/>
      <c r="AB436" s="249"/>
      <c r="AC436" s="249"/>
      <c r="AD436" s="250"/>
      <c r="AG436">
        <f>IF(AND(SUM(S208)&gt;0,COUNTA(Y436)=1),0,IF(AND(SUM(S208)=0,COUNTA(Y436)=0),0,1))</f>
        <v>0</v>
      </c>
      <c r="AH436">
        <f t="shared" si="23"/>
        <v>0</v>
      </c>
    </row>
    <row r="437" spans="1:34" s="4" customFormat="1" ht="15" customHeight="1">
      <c r="A437" s="107"/>
      <c r="C437" s="264"/>
      <c r="D437" s="265"/>
      <c r="E437" s="172" t="s">
        <v>958</v>
      </c>
      <c r="F437" s="318" t="s">
        <v>959</v>
      </c>
      <c r="G437" s="249"/>
      <c r="H437" s="249"/>
      <c r="I437" s="249"/>
      <c r="J437" s="249"/>
      <c r="K437" s="249"/>
      <c r="L437" s="249"/>
      <c r="M437" s="249"/>
      <c r="N437" s="249"/>
      <c r="O437" s="249"/>
      <c r="P437" s="249"/>
      <c r="Q437" s="249"/>
      <c r="R437" s="249"/>
      <c r="S437" s="249"/>
      <c r="T437" s="249"/>
      <c r="U437" s="249"/>
      <c r="V437" s="249"/>
      <c r="W437" s="249"/>
      <c r="X437" s="250"/>
      <c r="Y437" s="317"/>
      <c r="Z437" s="249"/>
      <c r="AA437" s="249"/>
      <c r="AB437" s="249"/>
      <c r="AC437" s="249"/>
      <c r="AD437" s="250"/>
      <c r="AG437">
        <f>IF(AND(SUM(S208)&gt;0,COUNTA(Y437)=1),0,IF(AND(SUM(S208)=0,COUNTA(Y437)=0),0,1))</f>
        <v>0</v>
      </c>
      <c r="AH437">
        <f t="shared" si="23"/>
        <v>0</v>
      </c>
    </row>
    <row r="438" spans="1:34" s="4" customFormat="1" ht="24" customHeight="1">
      <c r="A438" s="107"/>
      <c r="C438" s="264"/>
      <c r="D438" s="265"/>
      <c r="E438" s="172" t="s">
        <v>960</v>
      </c>
      <c r="F438" s="318" t="s">
        <v>961</v>
      </c>
      <c r="G438" s="249"/>
      <c r="H438" s="249"/>
      <c r="I438" s="249"/>
      <c r="J438" s="249"/>
      <c r="K438" s="249"/>
      <c r="L438" s="249"/>
      <c r="M438" s="249"/>
      <c r="N438" s="249"/>
      <c r="O438" s="249"/>
      <c r="P438" s="249"/>
      <c r="Q438" s="249"/>
      <c r="R438" s="249"/>
      <c r="S438" s="249"/>
      <c r="T438" s="249"/>
      <c r="U438" s="249"/>
      <c r="V438" s="249"/>
      <c r="W438" s="249"/>
      <c r="X438" s="250"/>
      <c r="Y438" s="317"/>
      <c r="Z438" s="249"/>
      <c r="AA438" s="249"/>
      <c r="AB438" s="249"/>
      <c r="AC438" s="249"/>
      <c r="AD438" s="250"/>
      <c r="AG438">
        <f>IF(AND(SUM(S208)&gt;0,COUNTA(Y438)=1),0,IF(AND(SUM(S208)=0,COUNTA(Y438)=0),0,1))</f>
        <v>0</v>
      </c>
      <c r="AH438">
        <f t="shared" si="23"/>
        <v>0</v>
      </c>
    </row>
    <row r="439" spans="1:34" s="4" customFormat="1" ht="24" customHeight="1">
      <c r="A439" s="107"/>
      <c r="C439" s="264"/>
      <c r="D439" s="265"/>
      <c r="E439" s="172" t="s">
        <v>962</v>
      </c>
      <c r="F439" s="318" t="s">
        <v>963</v>
      </c>
      <c r="G439" s="249"/>
      <c r="H439" s="249"/>
      <c r="I439" s="249"/>
      <c r="J439" s="249"/>
      <c r="K439" s="249"/>
      <c r="L439" s="249"/>
      <c r="M439" s="249"/>
      <c r="N439" s="249"/>
      <c r="O439" s="249"/>
      <c r="P439" s="249"/>
      <c r="Q439" s="249"/>
      <c r="R439" s="249"/>
      <c r="S439" s="249"/>
      <c r="T439" s="249"/>
      <c r="U439" s="249"/>
      <c r="V439" s="249"/>
      <c r="W439" s="249"/>
      <c r="X439" s="250"/>
      <c r="Y439" s="317"/>
      <c r="Z439" s="249"/>
      <c r="AA439" s="249"/>
      <c r="AB439" s="249"/>
      <c r="AC439" s="249"/>
      <c r="AD439" s="250"/>
      <c r="AG439">
        <f>IF(AND(SUM(S208)&gt;0,COUNTA(Y439)=1),0,IF(AND(SUM(S208)=0,COUNTA(Y439)=0),0,1))</f>
        <v>0</v>
      </c>
      <c r="AH439">
        <f t="shared" si="23"/>
        <v>0</v>
      </c>
    </row>
    <row r="440" spans="1:34" s="4" customFormat="1" ht="24" customHeight="1">
      <c r="A440" s="107"/>
      <c r="C440" s="264"/>
      <c r="D440" s="265"/>
      <c r="E440" s="172" t="s">
        <v>964</v>
      </c>
      <c r="F440" s="318" t="s">
        <v>965</v>
      </c>
      <c r="G440" s="249"/>
      <c r="H440" s="249"/>
      <c r="I440" s="249"/>
      <c r="J440" s="249"/>
      <c r="K440" s="249"/>
      <c r="L440" s="249"/>
      <c r="M440" s="249"/>
      <c r="N440" s="249"/>
      <c r="O440" s="249"/>
      <c r="P440" s="249"/>
      <c r="Q440" s="249"/>
      <c r="R440" s="249"/>
      <c r="S440" s="249"/>
      <c r="T440" s="249"/>
      <c r="U440" s="249"/>
      <c r="V440" s="249"/>
      <c r="W440" s="249"/>
      <c r="X440" s="250"/>
      <c r="Y440" s="317"/>
      <c r="Z440" s="249"/>
      <c r="AA440" s="249"/>
      <c r="AB440" s="249"/>
      <c r="AC440" s="249"/>
      <c r="AD440" s="250"/>
      <c r="AG440">
        <f>IF(AND(SUM(S208)&gt;0,COUNTA(Y440)=1),0,IF(AND(SUM(S208)=0,COUNTA(Y440)=0),0,1))</f>
        <v>0</v>
      </c>
      <c r="AH440">
        <f t="shared" si="23"/>
        <v>0</v>
      </c>
    </row>
    <row r="441" spans="1:34" s="4" customFormat="1" ht="24" customHeight="1">
      <c r="A441" s="107"/>
      <c r="C441" s="264"/>
      <c r="D441" s="265"/>
      <c r="E441" s="172" t="s">
        <v>966</v>
      </c>
      <c r="F441" s="318" t="s">
        <v>967</v>
      </c>
      <c r="G441" s="249"/>
      <c r="H441" s="249"/>
      <c r="I441" s="249"/>
      <c r="J441" s="249"/>
      <c r="K441" s="249"/>
      <c r="L441" s="249"/>
      <c r="M441" s="249"/>
      <c r="N441" s="249"/>
      <c r="O441" s="249"/>
      <c r="P441" s="249"/>
      <c r="Q441" s="249"/>
      <c r="R441" s="249"/>
      <c r="S441" s="249"/>
      <c r="T441" s="249"/>
      <c r="U441" s="249"/>
      <c r="V441" s="249"/>
      <c r="W441" s="249"/>
      <c r="X441" s="250"/>
      <c r="Y441" s="317"/>
      <c r="Z441" s="249"/>
      <c r="AA441" s="249"/>
      <c r="AB441" s="249"/>
      <c r="AC441" s="249"/>
      <c r="AD441" s="250"/>
      <c r="AG441">
        <f>IF(AND(SUM(S208)&gt;0,COUNTA(Y441)=1),0,IF(AND(SUM(S208)=0,COUNTA(Y441)=0),0,1))</f>
        <v>0</v>
      </c>
      <c r="AH441">
        <f t="shared" si="23"/>
        <v>0</v>
      </c>
    </row>
    <row r="442" spans="1:34" s="4" customFormat="1" ht="15" customHeight="1">
      <c r="A442" s="107"/>
      <c r="C442" s="264"/>
      <c r="D442" s="265"/>
      <c r="E442" s="172" t="s">
        <v>968</v>
      </c>
      <c r="F442" s="318" t="s">
        <v>969</v>
      </c>
      <c r="G442" s="249"/>
      <c r="H442" s="249"/>
      <c r="I442" s="249"/>
      <c r="J442" s="249"/>
      <c r="K442" s="249"/>
      <c r="L442" s="249"/>
      <c r="M442" s="249"/>
      <c r="N442" s="249"/>
      <c r="O442" s="249"/>
      <c r="P442" s="249"/>
      <c r="Q442" s="249"/>
      <c r="R442" s="249"/>
      <c r="S442" s="249"/>
      <c r="T442" s="249"/>
      <c r="U442" s="249"/>
      <c r="V442" s="249"/>
      <c r="W442" s="249"/>
      <c r="X442" s="250"/>
      <c r="Y442" s="317"/>
      <c r="Z442" s="249"/>
      <c r="AA442" s="249"/>
      <c r="AB442" s="249"/>
      <c r="AC442" s="249"/>
      <c r="AD442" s="250"/>
      <c r="AG442">
        <f>IF(AND(SUM(S208)&gt;0,COUNTA(Y442)=1),0,IF(AND(SUM(S208)=0,COUNTA(Y442)=0),0,1))</f>
        <v>0</v>
      </c>
      <c r="AH442">
        <f t="shared" si="23"/>
        <v>0</v>
      </c>
    </row>
    <row r="443" spans="1:34" s="4" customFormat="1" ht="15" customHeight="1">
      <c r="A443" s="107"/>
      <c r="C443" s="264"/>
      <c r="D443" s="265"/>
      <c r="E443" s="172" t="s">
        <v>970</v>
      </c>
      <c r="F443" s="318" t="s">
        <v>971</v>
      </c>
      <c r="G443" s="249"/>
      <c r="H443" s="249"/>
      <c r="I443" s="249"/>
      <c r="J443" s="249"/>
      <c r="K443" s="249"/>
      <c r="L443" s="249"/>
      <c r="M443" s="249"/>
      <c r="N443" s="249"/>
      <c r="O443" s="249"/>
      <c r="P443" s="249"/>
      <c r="Q443" s="249"/>
      <c r="R443" s="249"/>
      <c r="S443" s="249"/>
      <c r="T443" s="249"/>
      <c r="U443" s="249"/>
      <c r="V443" s="249"/>
      <c r="W443" s="249"/>
      <c r="X443" s="250"/>
      <c r="Y443" s="317"/>
      <c r="Z443" s="249"/>
      <c r="AA443" s="249"/>
      <c r="AB443" s="249"/>
      <c r="AC443" s="249"/>
      <c r="AD443" s="250"/>
      <c r="AG443">
        <f>IF(AND(SUM(S208)&gt;0,COUNTA(Y443)=1),0,IF(AND(SUM(S208)=0,COUNTA(Y443)=0),0,1))</f>
        <v>0</v>
      </c>
      <c r="AH443">
        <f t="shared" si="23"/>
        <v>0</v>
      </c>
    </row>
    <row r="444" spans="1:34" s="4" customFormat="1" ht="15" customHeight="1">
      <c r="A444" s="107"/>
      <c r="C444" s="264"/>
      <c r="D444" s="265"/>
      <c r="E444" s="172" t="s">
        <v>972</v>
      </c>
      <c r="F444" s="318" t="s">
        <v>973</v>
      </c>
      <c r="G444" s="249"/>
      <c r="H444" s="249"/>
      <c r="I444" s="249"/>
      <c r="J444" s="249"/>
      <c r="K444" s="249"/>
      <c r="L444" s="249"/>
      <c r="M444" s="249"/>
      <c r="N444" s="249"/>
      <c r="O444" s="249"/>
      <c r="P444" s="249"/>
      <c r="Q444" s="249"/>
      <c r="R444" s="249"/>
      <c r="S444" s="249"/>
      <c r="T444" s="249"/>
      <c r="U444" s="249"/>
      <c r="V444" s="249"/>
      <c r="W444" s="249"/>
      <c r="X444" s="250"/>
      <c r="Y444" s="317"/>
      <c r="Z444" s="249"/>
      <c r="AA444" s="249"/>
      <c r="AB444" s="249"/>
      <c r="AC444" s="249"/>
      <c r="AD444" s="250"/>
      <c r="AG444">
        <f>IF(AND(SUM(S208)&gt;0,COUNTA(Y444)=1),0,IF(AND(SUM(S208)=0,COUNTA(Y444)=0),0,1))</f>
        <v>0</v>
      </c>
      <c r="AH444">
        <f t="shared" si="23"/>
        <v>0</v>
      </c>
    </row>
    <row r="445" spans="1:34" s="4" customFormat="1" ht="15" customHeight="1">
      <c r="A445" s="107"/>
      <c r="C445" s="264"/>
      <c r="D445" s="265"/>
      <c r="E445" s="172" t="s">
        <v>974</v>
      </c>
      <c r="F445" s="318" t="s">
        <v>975</v>
      </c>
      <c r="G445" s="249"/>
      <c r="H445" s="249"/>
      <c r="I445" s="249"/>
      <c r="J445" s="249"/>
      <c r="K445" s="249"/>
      <c r="L445" s="249"/>
      <c r="M445" s="249"/>
      <c r="N445" s="249"/>
      <c r="O445" s="249"/>
      <c r="P445" s="249"/>
      <c r="Q445" s="249"/>
      <c r="R445" s="249"/>
      <c r="S445" s="249"/>
      <c r="T445" s="249"/>
      <c r="U445" s="249"/>
      <c r="V445" s="249"/>
      <c r="W445" s="249"/>
      <c r="X445" s="250"/>
      <c r="Y445" s="317"/>
      <c r="Z445" s="249"/>
      <c r="AA445" s="249"/>
      <c r="AB445" s="249"/>
      <c r="AC445" s="249"/>
      <c r="AD445" s="250"/>
      <c r="AG445">
        <f>IF(AND(SUM(S208)&gt;0,COUNTA(Y445)=1),0,IF(AND(SUM(S208)=0,COUNTA(Y445)=0),0,1))</f>
        <v>0</v>
      </c>
      <c r="AH445">
        <f t="shared" si="23"/>
        <v>0</v>
      </c>
    </row>
    <row r="446" spans="1:34" s="4" customFormat="1" ht="15" customHeight="1">
      <c r="A446" s="107"/>
      <c r="C446" s="266"/>
      <c r="D446" s="267"/>
      <c r="E446" s="172" t="s">
        <v>976</v>
      </c>
      <c r="F446" s="318" t="s">
        <v>977</v>
      </c>
      <c r="G446" s="249"/>
      <c r="H446" s="249"/>
      <c r="I446" s="249"/>
      <c r="J446" s="249"/>
      <c r="K446" s="249"/>
      <c r="L446" s="249"/>
      <c r="M446" s="249"/>
      <c r="N446" s="249"/>
      <c r="O446" s="249"/>
      <c r="P446" s="249"/>
      <c r="Q446" s="249"/>
      <c r="R446" s="249"/>
      <c r="S446" s="249"/>
      <c r="T446" s="249"/>
      <c r="U446" s="249"/>
      <c r="V446" s="249"/>
      <c r="W446" s="249"/>
      <c r="X446" s="250"/>
      <c r="Y446" s="317"/>
      <c r="Z446" s="249"/>
      <c r="AA446" s="249"/>
      <c r="AB446" s="249"/>
      <c r="AC446" s="249"/>
      <c r="AD446" s="250"/>
      <c r="AG446">
        <f>IF(AND(SUM(S208)&gt;0,COUNTA(Y446)=1),0,IF(AND(SUM(S208)=0,COUNTA(Y446)=0),0,1))</f>
        <v>0</v>
      </c>
      <c r="AH446">
        <f t="shared" si="23"/>
        <v>0</v>
      </c>
    </row>
    <row r="447" spans="1:34" s="4" customFormat="1" ht="24" customHeight="1">
      <c r="A447" s="107"/>
      <c r="C447" s="381" t="s">
        <v>978</v>
      </c>
      <c r="D447" s="263"/>
      <c r="E447" s="172" t="s">
        <v>979</v>
      </c>
      <c r="F447" s="318" t="s">
        <v>980</v>
      </c>
      <c r="G447" s="249"/>
      <c r="H447" s="249"/>
      <c r="I447" s="249"/>
      <c r="J447" s="249"/>
      <c r="K447" s="249"/>
      <c r="L447" s="249"/>
      <c r="M447" s="249"/>
      <c r="N447" s="249"/>
      <c r="O447" s="249"/>
      <c r="P447" s="249"/>
      <c r="Q447" s="249"/>
      <c r="R447" s="249"/>
      <c r="S447" s="249"/>
      <c r="T447" s="249"/>
      <c r="U447" s="249"/>
      <c r="V447" s="249"/>
      <c r="W447" s="249"/>
      <c r="X447" s="250"/>
      <c r="Y447" s="317"/>
      <c r="Z447" s="249"/>
      <c r="AA447" s="249"/>
      <c r="AB447" s="249"/>
      <c r="AC447" s="249"/>
      <c r="AD447" s="250"/>
      <c r="AG447">
        <f>IF(AND(SUM(S208)&gt;0,COUNTA(Y447)=1),0,IF(AND(SUM(S208)=0,COUNTA(Y447)=0),0,1))</f>
        <v>0</v>
      </c>
      <c r="AH447">
        <f t="shared" si="23"/>
        <v>0</v>
      </c>
    </row>
    <row r="448" spans="1:34" s="4" customFormat="1" ht="24" customHeight="1">
      <c r="A448" s="107"/>
      <c r="C448" s="264"/>
      <c r="D448" s="265"/>
      <c r="E448" s="172" t="s">
        <v>981</v>
      </c>
      <c r="F448" s="318" t="s">
        <v>982</v>
      </c>
      <c r="G448" s="249"/>
      <c r="H448" s="249"/>
      <c r="I448" s="249"/>
      <c r="J448" s="249"/>
      <c r="K448" s="249"/>
      <c r="L448" s="249"/>
      <c r="M448" s="249"/>
      <c r="N448" s="249"/>
      <c r="O448" s="249"/>
      <c r="P448" s="249"/>
      <c r="Q448" s="249"/>
      <c r="R448" s="249"/>
      <c r="S448" s="249"/>
      <c r="T448" s="249"/>
      <c r="U448" s="249"/>
      <c r="V448" s="249"/>
      <c r="W448" s="249"/>
      <c r="X448" s="250"/>
      <c r="Y448" s="317"/>
      <c r="Z448" s="249"/>
      <c r="AA448" s="249"/>
      <c r="AB448" s="249"/>
      <c r="AC448" s="249"/>
      <c r="AD448" s="250"/>
      <c r="AG448">
        <f>IF(AND(SUM(S208)&gt;0,COUNTA(Y448)=1),0,IF(AND(SUM(S208)=0,COUNTA(Y448)=0),0,1))</f>
        <v>0</v>
      </c>
      <c r="AH448">
        <f t="shared" si="23"/>
        <v>0</v>
      </c>
    </row>
    <row r="449" spans="1:34" s="4" customFormat="1" ht="24" customHeight="1">
      <c r="A449" s="107"/>
      <c r="C449" s="264"/>
      <c r="D449" s="265"/>
      <c r="E449" s="172" t="s">
        <v>983</v>
      </c>
      <c r="F449" s="318" t="s">
        <v>984</v>
      </c>
      <c r="G449" s="249"/>
      <c r="H449" s="249"/>
      <c r="I449" s="249"/>
      <c r="J449" s="249"/>
      <c r="K449" s="249"/>
      <c r="L449" s="249"/>
      <c r="M449" s="249"/>
      <c r="N449" s="249"/>
      <c r="O449" s="249"/>
      <c r="P449" s="249"/>
      <c r="Q449" s="249"/>
      <c r="R449" s="249"/>
      <c r="S449" s="249"/>
      <c r="T449" s="249"/>
      <c r="U449" s="249"/>
      <c r="V449" s="249"/>
      <c r="W449" s="249"/>
      <c r="X449" s="250"/>
      <c r="Y449" s="317"/>
      <c r="Z449" s="249"/>
      <c r="AA449" s="249"/>
      <c r="AB449" s="249"/>
      <c r="AC449" s="249"/>
      <c r="AD449" s="250"/>
      <c r="AG449">
        <f>IF(AND(SUM(S208)&gt;0,COUNTA(Y449)=1),0,IF(AND(SUM(S208)=0,COUNTA(Y449)=0),0,1))</f>
        <v>0</v>
      </c>
      <c r="AH449">
        <f t="shared" si="23"/>
        <v>0</v>
      </c>
    </row>
    <row r="450" spans="1:34" s="4" customFormat="1" ht="24" customHeight="1">
      <c r="A450" s="107"/>
      <c r="C450" s="264"/>
      <c r="D450" s="265"/>
      <c r="E450" s="172" t="s">
        <v>985</v>
      </c>
      <c r="F450" s="318" t="s">
        <v>986</v>
      </c>
      <c r="G450" s="249"/>
      <c r="H450" s="249"/>
      <c r="I450" s="249"/>
      <c r="J450" s="249"/>
      <c r="K450" s="249"/>
      <c r="L450" s="249"/>
      <c r="M450" s="249"/>
      <c r="N450" s="249"/>
      <c r="O450" s="249"/>
      <c r="P450" s="249"/>
      <c r="Q450" s="249"/>
      <c r="R450" s="249"/>
      <c r="S450" s="249"/>
      <c r="T450" s="249"/>
      <c r="U450" s="249"/>
      <c r="V450" s="249"/>
      <c r="W450" s="249"/>
      <c r="X450" s="250"/>
      <c r="Y450" s="317"/>
      <c r="Z450" s="249"/>
      <c r="AA450" s="249"/>
      <c r="AB450" s="249"/>
      <c r="AC450" s="249"/>
      <c r="AD450" s="250"/>
      <c r="AG450">
        <f>IF(AND(SUM(S208)&gt;0,COUNTA(Y450)=1),0,IF(AND(SUM(S208)=0,COUNTA(Y450)=0),0,1))</f>
        <v>0</v>
      </c>
      <c r="AH450">
        <f t="shared" si="23"/>
        <v>0</v>
      </c>
    </row>
    <row r="451" spans="1:34" s="4" customFormat="1" ht="24" customHeight="1">
      <c r="A451" s="107"/>
      <c r="C451" s="264"/>
      <c r="D451" s="265"/>
      <c r="E451" s="172" t="s">
        <v>987</v>
      </c>
      <c r="F451" s="318" t="s">
        <v>988</v>
      </c>
      <c r="G451" s="249"/>
      <c r="H451" s="249"/>
      <c r="I451" s="249"/>
      <c r="J451" s="249"/>
      <c r="K451" s="249"/>
      <c r="L451" s="249"/>
      <c r="M451" s="249"/>
      <c r="N451" s="249"/>
      <c r="O451" s="249"/>
      <c r="P451" s="249"/>
      <c r="Q451" s="249"/>
      <c r="R451" s="249"/>
      <c r="S451" s="249"/>
      <c r="T451" s="249"/>
      <c r="U451" s="249"/>
      <c r="V451" s="249"/>
      <c r="W451" s="249"/>
      <c r="X451" s="250"/>
      <c r="Y451" s="317"/>
      <c r="Z451" s="249"/>
      <c r="AA451" s="249"/>
      <c r="AB451" s="249"/>
      <c r="AC451" s="249"/>
      <c r="AD451" s="250"/>
      <c r="AG451">
        <f>IF(AND(SUM(S208)&gt;0,COUNTA(Y451)=1),0,IF(AND(SUM(S208)=0,COUNTA(Y451)=0),0,1))</f>
        <v>0</v>
      </c>
      <c r="AH451">
        <f t="shared" si="23"/>
        <v>0</v>
      </c>
    </row>
    <row r="452" spans="1:34" s="4" customFormat="1" ht="24" customHeight="1">
      <c r="A452" s="107"/>
      <c r="C452" s="264"/>
      <c r="D452" s="265"/>
      <c r="E452" s="172" t="s">
        <v>989</v>
      </c>
      <c r="F452" s="318" t="s">
        <v>990</v>
      </c>
      <c r="G452" s="249"/>
      <c r="H452" s="249"/>
      <c r="I452" s="249"/>
      <c r="J452" s="249"/>
      <c r="K452" s="249"/>
      <c r="L452" s="249"/>
      <c r="M452" s="249"/>
      <c r="N452" s="249"/>
      <c r="O452" s="249"/>
      <c r="P452" s="249"/>
      <c r="Q452" s="249"/>
      <c r="R452" s="249"/>
      <c r="S452" s="249"/>
      <c r="T452" s="249"/>
      <c r="U452" s="249"/>
      <c r="V452" s="249"/>
      <c r="W452" s="249"/>
      <c r="X452" s="250"/>
      <c r="Y452" s="317"/>
      <c r="Z452" s="249"/>
      <c r="AA452" s="249"/>
      <c r="AB452" s="249"/>
      <c r="AC452" s="249"/>
      <c r="AD452" s="250"/>
      <c r="AG452">
        <f>IF(AND(SUM(S208)&gt;0,COUNTA(Y452)=1),0,IF(AND(SUM(S208)=0,COUNTA(Y452)=0),0,1))</f>
        <v>0</v>
      </c>
      <c r="AH452">
        <f t="shared" si="23"/>
        <v>0</v>
      </c>
    </row>
    <row r="453" spans="1:34" s="4" customFormat="1" ht="24" customHeight="1">
      <c r="A453" s="107"/>
      <c r="C453" s="264"/>
      <c r="D453" s="265"/>
      <c r="E453" s="172" t="s">
        <v>991</v>
      </c>
      <c r="F453" s="318" t="s">
        <v>992</v>
      </c>
      <c r="G453" s="249"/>
      <c r="H453" s="249"/>
      <c r="I453" s="249"/>
      <c r="J453" s="249"/>
      <c r="K453" s="249"/>
      <c r="L453" s="249"/>
      <c r="M453" s="249"/>
      <c r="N453" s="249"/>
      <c r="O453" s="249"/>
      <c r="P453" s="249"/>
      <c r="Q453" s="249"/>
      <c r="R453" s="249"/>
      <c r="S453" s="249"/>
      <c r="T453" s="249"/>
      <c r="U453" s="249"/>
      <c r="V453" s="249"/>
      <c r="W453" s="249"/>
      <c r="X453" s="250"/>
      <c r="Y453" s="317"/>
      <c r="Z453" s="249"/>
      <c r="AA453" s="249"/>
      <c r="AB453" s="249"/>
      <c r="AC453" s="249"/>
      <c r="AD453" s="250"/>
      <c r="AG453">
        <f>IF(AND(SUM(S208)&gt;0,COUNTA(Y453)=1),0,IF(AND(SUM(S208)=0,COUNTA(Y453)=0),0,1))</f>
        <v>0</v>
      </c>
      <c r="AH453">
        <f t="shared" si="23"/>
        <v>0</v>
      </c>
    </row>
    <row r="454" spans="1:34" s="4" customFormat="1" ht="24" customHeight="1">
      <c r="A454" s="107"/>
      <c r="C454" s="264"/>
      <c r="D454" s="265"/>
      <c r="E454" s="172" t="s">
        <v>993</v>
      </c>
      <c r="F454" s="321" t="s">
        <v>994</v>
      </c>
      <c r="G454" s="249"/>
      <c r="H454" s="249"/>
      <c r="I454" s="249"/>
      <c r="J454" s="249"/>
      <c r="K454" s="249"/>
      <c r="L454" s="249"/>
      <c r="M454" s="249"/>
      <c r="N454" s="249"/>
      <c r="O454" s="249"/>
      <c r="P454" s="249"/>
      <c r="Q454" s="249"/>
      <c r="R454" s="249"/>
      <c r="S454" s="249"/>
      <c r="T454" s="249"/>
      <c r="U454" s="249"/>
      <c r="V454" s="249"/>
      <c r="W454" s="249"/>
      <c r="X454" s="250"/>
      <c r="Y454" s="317"/>
      <c r="Z454" s="249"/>
      <c r="AA454" s="249"/>
      <c r="AB454" s="249"/>
      <c r="AC454" s="249"/>
      <c r="AD454" s="250"/>
      <c r="AG454">
        <f>IF(AND(SUM(S208)&gt;0,COUNTA(Y454)=1),0,IF(AND(SUM(S208)=0,COUNTA(Y454)=0),0,1))</f>
        <v>0</v>
      </c>
      <c r="AH454">
        <f t="shared" si="23"/>
        <v>0</v>
      </c>
    </row>
    <row r="455" spans="1:34" s="4" customFormat="1" ht="24" customHeight="1">
      <c r="A455" s="107"/>
      <c r="C455" s="264"/>
      <c r="D455" s="265"/>
      <c r="E455" s="172" t="s">
        <v>995</v>
      </c>
      <c r="F455" s="318" t="s">
        <v>996</v>
      </c>
      <c r="G455" s="249"/>
      <c r="H455" s="249"/>
      <c r="I455" s="249"/>
      <c r="J455" s="249"/>
      <c r="K455" s="249"/>
      <c r="L455" s="249"/>
      <c r="M455" s="249"/>
      <c r="N455" s="249"/>
      <c r="O455" s="249"/>
      <c r="P455" s="249"/>
      <c r="Q455" s="249"/>
      <c r="R455" s="249"/>
      <c r="S455" s="249"/>
      <c r="T455" s="249"/>
      <c r="U455" s="249"/>
      <c r="V455" s="249"/>
      <c r="W455" s="249"/>
      <c r="X455" s="250"/>
      <c r="Y455" s="317"/>
      <c r="Z455" s="249"/>
      <c r="AA455" s="249"/>
      <c r="AB455" s="249"/>
      <c r="AC455" s="249"/>
      <c r="AD455" s="250"/>
      <c r="AG455">
        <f>IF(AND(SUM(S208)&gt;0,COUNTA(Y455)=1),0,IF(AND(SUM(S208)=0,COUNTA(Y455)=0),0,1))</f>
        <v>0</v>
      </c>
      <c r="AH455">
        <f t="shared" si="23"/>
        <v>0</v>
      </c>
    </row>
    <row r="456" spans="1:34" s="4" customFormat="1" ht="15" customHeight="1">
      <c r="A456" s="107"/>
      <c r="C456" s="266"/>
      <c r="D456" s="267"/>
      <c r="E456" s="172" t="s">
        <v>997</v>
      </c>
      <c r="F456" s="318" t="s">
        <v>998</v>
      </c>
      <c r="G456" s="249"/>
      <c r="H456" s="249"/>
      <c r="I456" s="249"/>
      <c r="J456" s="249"/>
      <c r="K456" s="249"/>
      <c r="L456" s="249"/>
      <c r="M456" s="249"/>
      <c r="N456" s="249"/>
      <c r="O456" s="249"/>
      <c r="P456" s="249"/>
      <c r="Q456" s="249"/>
      <c r="R456" s="249"/>
      <c r="S456" s="249"/>
      <c r="T456" s="249"/>
      <c r="U456" s="249"/>
      <c r="V456" s="249"/>
      <c r="W456" s="249"/>
      <c r="X456" s="250"/>
      <c r="Y456" s="317"/>
      <c r="Z456" s="249"/>
      <c r="AA456" s="249"/>
      <c r="AB456" s="249"/>
      <c r="AC456" s="249"/>
      <c r="AD456" s="250"/>
      <c r="AG456">
        <f>IF(AND(SUM(S208)&gt;0,COUNTA(Y456)=1),0,IF(AND(SUM(S208)=0,COUNTA(Y456)=0),0,1))</f>
        <v>0</v>
      </c>
      <c r="AH456">
        <f t="shared" si="23"/>
        <v>0</v>
      </c>
    </row>
    <row r="457" spans="1:34" s="4" customFormat="1" ht="15" customHeight="1">
      <c r="A457" s="107"/>
      <c r="B457" s="173"/>
      <c r="C457" s="367" t="s">
        <v>214</v>
      </c>
      <c r="D457" s="249"/>
      <c r="E457" s="250"/>
      <c r="F457" s="318" t="s">
        <v>357</v>
      </c>
      <c r="G457" s="249"/>
      <c r="H457" s="249"/>
      <c r="I457" s="249"/>
      <c r="J457" s="249"/>
      <c r="K457" s="249"/>
      <c r="L457" s="249"/>
      <c r="M457" s="249"/>
      <c r="N457" s="249"/>
      <c r="O457" s="249"/>
      <c r="P457" s="249"/>
      <c r="Q457" s="249"/>
      <c r="R457" s="249"/>
      <c r="S457" s="249"/>
      <c r="T457" s="249"/>
      <c r="U457" s="249"/>
      <c r="V457" s="249"/>
      <c r="W457" s="249"/>
      <c r="X457" s="250"/>
      <c r="Y457" s="317"/>
      <c r="Z457" s="249"/>
      <c r="AA457" s="249"/>
      <c r="AB457" s="249"/>
      <c r="AC457" s="249"/>
      <c r="AD457" s="250"/>
      <c r="AG457">
        <f>IF(AND(SUM(S208)&gt;0,COUNTA(Y457)=1),0,IF(AND(SUM(S208)=0,COUNTA(Y457)=0),0,1))</f>
        <v>0</v>
      </c>
      <c r="AH457">
        <f t="shared" si="23"/>
        <v>0</v>
      </c>
    </row>
    <row r="458" spans="1:34" s="4" customFormat="1" ht="15" customHeight="1">
      <c r="A458" s="107"/>
      <c r="C458" s="9"/>
      <c r="D458" s="9"/>
      <c r="E458" s="9"/>
      <c r="F458" s="9"/>
      <c r="G458" s="9"/>
      <c r="H458" s="9"/>
      <c r="I458" s="9"/>
      <c r="J458" s="9"/>
      <c r="K458" s="9"/>
      <c r="L458" s="174"/>
      <c r="M458" s="1"/>
      <c r="N458" s="1"/>
      <c r="O458" s="1"/>
      <c r="P458" s="1"/>
      <c r="Q458" s="1"/>
      <c r="R458" s="1"/>
      <c r="S458" s="1"/>
      <c r="T458" s="1"/>
      <c r="U458" s="1"/>
      <c r="V458" s="1"/>
      <c r="W458" s="1"/>
      <c r="X458" s="150" t="s">
        <v>456</v>
      </c>
      <c r="Y458" s="325">
        <f>IF(AND(SUM(Y425:Y457)=0,COUNTIF(Y425:Y457,"NS")&gt;0),"NS",IF(AND(SUM(Y425:Y457)=0,COUNTIF(Y425:Y457,0)&gt;0),0,IF(AND(SUM(Y425:Y457)=0,COUNTIF(Y425:Y457,"NA")&gt;0),"NA",SUM(Y425:Y457))))</f>
        <v>0</v>
      </c>
      <c r="Z458" s="249"/>
      <c r="AA458" s="249"/>
      <c r="AB458" s="249"/>
      <c r="AC458" s="249"/>
      <c r="AD458" s="250"/>
      <c r="AG458">
        <f>SUM(AG425:AG457)</f>
        <v>0</v>
      </c>
      <c r="AH458" s="198">
        <f>SUM(AH425:AH457)</f>
        <v>0</v>
      </c>
    </row>
    <row r="459" spans="1:34" ht="15" customHeight="1">
      <c r="B459" s="173"/>
      <c r="C459" s="173"/>
    </row>
    <row r="460" spans="1:34" s="4" customFormat="1" ht="60" customHeight="1">
      <c r="A460" s="107"/>
      <c r="C460" s="387" t="s">
        <v>999</v>
      </c>
      <c r="D460" s="231"/>
      <c r="E460" s="231"/>
      <c r="F460" s="231"/>
      <c r="G460" s="231"/>
      <c r="H460" s="317"/>
      <c r="I460" s="249"/>
      <c r="J460" s="249"/>
      <c r="K460" s="249"/>
      <c r="L460" s="249"/>
      <c r="M460" s="249"/>
      <c r="N460" s="249"/>
      <c r="O460" s="249"/>
      <c r="P460" s="249"/>
      <c r="Q460" s="249"/>
      <c r="R460" s="249"/>
      <c r="S460" s="249"/>
      <c r="T460" s="249"/>
      <c r="U460" s="249"/>
      <c r="V460" s="249"/>
      <c r="W460" s="249"/>
      <c r="X460" s="249"/>
      <c r="Y460" s="249"/>
      <c r="Z460" s="249"/>
      <c r="AA460" s="249"/>
      <c r="AB460" s="249"/>
      <c r="AC460" s="249"/>
      <c r="AD460" s="250"/>
    </row>
    <row r="461" spans="1:34" ht="15" customHeight="1">
      <c r="B461" s="199" t="str">
        <f>IF(AND(SUM(Y445)&gt;0,H460=""),"Alerta: Debido a que cuenta con un valor mayor a cero en el numeral 2.10, debe anotar el nombre de otros(s) tipos(s) de atenciones(es).","")</f>
        <v/>
      </c>
    </row>
    <row r="462" spans="1:34" s="4" customFormat="1" ht="60" customHeight="1">
      <c r="A462" s="107"/>
      <c r="C462" s="387" t="s">
        <v>1000</v>
      </c>
      <c r="D462" s="231"/>
      <c r="E462" s="231"/>
      <c r="F462" s="231"/>
      <c r="G462" s="231"/>
      <c r="H462" s="317"/>
      <c r="I462" s="249"/>
      <c r="J462" s="249"/>
      <c r="K462" s="249"/>
      <c r="L462" s="249"/>
      <c r="M462" s="249"/>
      <c r="N462" s="249"/>
      <c r="O462" s="249"/>
      <c r="P462" s="249"/>
      <c r="Q462" s="249"/>
      <c r="R462" s="249"/>
      <c r="S462" s="249"/>
      <c r="T462" s="249"/>
      <c r="U462" s="249"/>
      <c r="V462" s="249"/>
      <c r="W462" s="249"/>
      <c r="X462" s="249"/>
      <c r="Y462" s="249"/>
      <c r="Z462" s="249"/>
      <c r="AA462" s="249"/>
      <c r="AB462" s="249"/>
      <c r="AC462" s="249"/>
      <c r="AD462" s="250"/>
    </row>
    <row r="463" spans="1:34" ht="15" customHeight="1">
      <c r="B463" s="199" t="str">
        <f>IF(AND(SUM(Y455)&gt;0,H462=""),"Alerta: Debido a que cuenta con un valor mayor a cero en el numeral 3.9, debe anotar el nombre de otros(s) tipos(s) de atenciones(es).","")</f>
        <v/>
      </c>
    </row>
    <row r="464" spans="1:34" s="4" customFormat="1" ht="24" customHeight="1">
      <c r="A464" s="93"/>
      <c r="C464" s="333" t="s">
        <v>310</v>
      </c>
      <c r="D464" s="231"/>
      <c r="E464" s="231"/>
      <c r="F464" s="231"/>
      <c r="G464" s="231"/>
      <c r="H464" s="231"/>
      <c r="I464" s="231"/>
      <c r="J464" s="231"/>
      <c r="K464" s="231"/>
      <c r="L464" s="231"/>
      <c r="M464" s="231"/>
      <c r="N464" s="231"/>
      <c r="O464" s="231"/>
      <c r="P464" s="231"/>
      <c r="Q464" s="231"/>
      <c r="R464" s="231"/>
      <c r="S464" s="231"/>
      <c r="T464" s="231"/>
      <c r="U464" s="231"/>
      <c r="V464" s="231"/>
      <c r="W464" s="231"/>
      <c r="X464" s="231"/>
      <c r="Y464" s="231"/>
      <c r="Z464" s="231"/>
      <c r="AA464" s="231"/>
      <c r="AB464" s="231"/>
      <c r="AC464" s="231"/>
      <c r="AD464" s="231"/>
    </row>
    <row r="465" spans="1:34" s="4" customFormat="1" ht="60" customHeight="1">
      <c r="A465" s="93"/>
      <c r="C465" s="323"/>
      <c r="D465" s="249"/>
      <c r="E465" s="249"/>
      <c r="F465" s="249"/>
      <c r="G465" s="249"/>
      <c r="H465" s="249"/>
      <c r="I465" s="249"/>
      <c r="J465" s="249"/>
      <c r="K465" s="249"/>
      <c r="L465" s="249"/>
      <c r="M465" s="249"/>
      <c r="N465" s="249"/>
      <c r="O465" s="249"/>
      <c r="P465" s="249"/>
      <c r="Q465" s="249"/>
      <c r="R465" s="249"/>
      <c r="S465" s="249"/>
      <c r="T465" s="249"/>
      <c r="U465" s="249"/>
      <c r="V465" s="249"/>
      <c r="W465" s="249"/>
      <c r="X465" s="249"/>
      <c r="Y465" s="249"/>
      <c r="Z465" s="249"/>
      <c r="AA465" s="249"/>
      <c r="AB465" s="249"/>
      <c r="AC465" s="249"/>
      <c r="AD465" s="250"/>
    </row>
    <row r="466" spans="1:34" ht="15" customHeight="1">
      <c r="B466" s="199" t="str">
        <f>IF(SUM(Y436:AD456)&gt;0,"Favor de ingresar toda la información requerida en la pregunta y/o verifique que no tenga información en celdas sombreadas.","")</f>
        <v/>
      </c>
      <c r="C466" s="199"/>
    </row>
    <row r="467" spans="1:34" ht="15" customHeight="1">
      <c r="B467" s="199" t="str">
        <f>IF(AND(AH458&lt;&gt;0,C465=""),"Alerta: Debido a que cuenta con registros NS, debe proporcionar una justificación en el area de comentarios al final de la pregunta.","")</f>
        <v/>
      </c>
      <c r="C467" s="199"/>
    </row>
    <row r="468" spans="1:34" ht="15" customHeight="1">
      <c r="B468" s="199"/>
      <c r="C468" s="199"/>
    </row>
    <row r="469" spans="1:34" ht="15" customHeight="1">
      <c r="B469" s="199"/>
      <c r="C469" s="199"/>
    </row>
    <row r="470" spans="1:34" ht="15" customHeight="1">
      <c r="B470" s="199"/>
      <c r="C470" s="199"/>
    </row>
    <row r="471" spans="1:34" ht="15" customHeight="1">
      <c r="B471" s="199"/>
      <c r="C471" s="199"/>
    </row>
    <row r="472" spans="1:34" s="4" customFormat="1" ht="24" customHeight="1">
      <c r="A472" s="105" t="s">
        <v>1001</v>
      </c>
      <c r="B472" s="338" t="s">
        <v>1002</v>
      </c>
      <c r="C472" s="231"/>
      <c r="D472" s="231"/>
      <c r="E472" s="231"/>
      <c r="F472" s="231"/>
      <c r="G472" s="231"/>
      <c r="H472" s="231"/>
      <c r="I472" s="231"/>
      <c r="J472" s="231"/>
      <c r="K472" s="231"/>
      <c r="L472" s="231"/>
      <c r="M472" s="231"/>
      <c r="N472" s="231"/>
      <c r="O472" s="231"/>
      <c r="P472" s="231"/>
      <c r="Q472" s="231"/>
      <c r="R472" s="231"/>
      <c r="S472" s="231"/>
      <c r="T472" s="231"/>
      <c r="U472" s="231"/>
      <c r="V472" s="231"/>
      <c r="W472" s="231"/>
      <c r="X472" s="231"/>
      <c r="Y472" s="231"/>
      <c r="Z472" s="231"/>
      <c r="AA472" s="231"/>
      <c r="AB472" s="231"/>
      <c r="AC472" s="231"/>
      <c r="AD472" s="231"/>
    </row>
    <row r="473" spans="1:34" s="4" customFormat="1" ht="24" customHeight="1">
      <c r="A473" s="105"/>
      <c r="B473" s="106"/>
      <c r="C473" s="333" t="s">
        <v>1003</v>
      </c>
      <c r="D473" s="231"/>
      <c r="E473" s="231"/>
      <c r="F473" s="231"/>
      <c r="G473" s="231"/>
      <c r="H473" s="231"/>
      <c r="I473" s="231"/>
      <c r="J473" s="231"/>
      <c r="K473" s="231"/>
      <c r="L473" s="231"/>
      <c r="M473" s="231"/>
      <c r="N473" s="231"/>
      <c r="O473" s="231"/>
      <c r="P473" s="231"/>
      <c r="Q473" s="231"/>
      <c r="R473" s="231"/>
      <c r="S473" s="231"/>
      <c r="T473" s="231"/>
      <c r="U473" s="231"/>
      <c r="V473" s="231"/>
      <c r="W473" s="231"/>
      <c r="X473" s="231"/>
      <c r="Y473" s="231"/>
      <c r="Z473" s="231"/>
      <c r="AA473" s="231"/>
      <c r="AB473" s="231"/>
      <c r="AC473" s="231"/>
      <c r="AD473" s="231"/>
    </row>
    <row r="474" spans="1:34" s="4" customFormat="1" ht="15" customHeight="1">
      <c r="A474" s="93"/>
      <c r="B474" s="31"/>
      <c r="C474" s="319" t="s">
        <v>1004</v>
      </c>
      <c r="D474" s="231"/>
      <c r="E474" s="231"/>
      <c r="F474" s="231"/>
      <c r="G474" s="231"/>
      <c r="H474" s="231"/>
      <c r="I474" s="231"/>
      <c r="J474" s="231"/>
      <c r="K474" s="231"/>
      <c r="L474" s="231"/>
      <c r="M474" s="231"/>
      <c r="N474" s="231"/>
      <c r="O474" s="231"/>
      <c r="P474" s="231"/>
      <c r="Q474" s="231"/>
      <c r="R474" s="231"/>
      <c r="S474" s="231"/>
      <c r="T474" s="231"/>
      <c r="U474" s="231"/>
      <c r="V474" s="231"/>
      <c r="W474" s="231"/>
      <c r="X474" s="231"/>
      <c r="Y474" s="231"/>
      <c r="Z474" s="231"/>
      <c r="AA474" s="231"/>
      <c r="AB474" s="231"/>
      <c r="AC474" s="231"/>
      <c r="AD474" s="231"/>
    </row>
    <row r="475" spans="1:34" s="4" customFormat="1" ht="36" customHeight="1">
      <c r="A475" s="93"/>
      <c r="B475" s="31"/>
      <c r="C475" s="333" t="s">
        <v>1005</v>
      </c>
      <c r="D475" s="231"/>
      <c r="E475" s="231"/>
      <c r="F475" s="231"/>
      <c r="G475" s="231"/>
      <c r="H475" s="231"/>
      <c r="I475" s="231"/>
      <c r="J475" s="231"/>
      <c r="K475" s="231"/>
      <c r="L475" s="231"/>
      <c r="M475" s="231"/>
      <c r="N475" s="231"/>
      <c r="O475" s="231"/>
      <c r="P475" s="231"/>
      <c r="Q475" s="231"/>
      <c r="R475" s="231"/>
      <c r="S475" s="231"/>
      <c r="T475" s="231"/>
      <c r="U475" s="231"/>
      <c r="V475" s="231"/>
      <c r="W475" s="231"/>
      <c r="X475" s="231"/>
      <c r="Y475" s="231"/>
      <c r="Z475" s="231"/>
      <c r="AA475" s="231"/>
      <c r="AB475" s="231"/>
      <c r="AC475" s="231"/>
      <c r="AD475" s="231"/>
    </row>
    <row r="476" spans="1:34" s="4" customFormat="1" ht="36" customHeight="1">
      <c r="A476" s="93"/>
      <c r="B476" s="31"/>
      <c r="C476" s="333" t="s">
        <v>1006</v>
      </c>
      <c r="D476" s="231"/>
      <c r="E476" s="231"/>
      <c r="F476" s="231"/>
      <c r="G476" s="231"/>
      <c r="H476" s="231"/>
      <c r="I476" s="231"/>
      <c r="J476" s="231"/>
      <c r="K476" s="231"/>
      <c r="L476" s="231"/>
      <c r="M476" s="231"/>
      <c r="N476" s="231"/>
      <c r="O476" s="231"/>
      <c r="P476" s="231"/>
      <c r="Q476" s="231"/>
      <c r="R476" s="231"/>
      <c r="S476" s="231"/>
      <c r="T476" s="231"/>
      <c r="U476" s="231"/>
      <c r="V476" s="231"/>
      <c r="W476" s="231"/>
      <c r="X476" s="231"/>
      <c r="Y476" s="231"/>
      <c r="Z476" s="231"/>
      <c r="AA476" s="231"/>
      <c r="AB476" s="231"/>
      <c r="AC476" s="231"/>
      <c r="AD476" s="231"/>
    </row>
    <row r="477" spans="1:34" s="4" customFormat="1" ht="24" customHeight="1">
      <c r="A477" s="93"/>
      <c r="B477" s="31"/>
      <c r="C477" s="319" t="s">
        <v>1007</v>
      </c>
      <c r="D477" s="231"/>
      <c r="E477" s="231"/>
      <c r="F477" s="231"/>
      <c r="G477" s="231"/>
      <c r="H477" s="231"/>
      <c r="I477" s="231"/>
      <c r="J477" s="231"/>
      <c r="K477" s="231"/>
      <c r="L477" s="231"/>
      <c r="M477" s="231"/>
      <c r="N477" s="231"/>
      <c r="O477" s="231"/>
      <c r="P477" s="231"/>
      <c r="Q477" s="231"/>
      <c r="R477" s="231"/>
      <c r="S477" s="231"/>
      <c r="T477" s="231"/>
      <c r="U477" s="231"/>
      <c r="V477" s="231"/>
      <c r="W477" s="231"/>
      <c r="X477" s="231"/>
      <c r="Y477" s="231"/>
      <c r="Z477" s="231"/>
      <c r="AA477" s="231"/>
      <c r="AB477" s="231"/>
      <c r="AC477" s="231"/>
      <c r="AD477" s="231"/>
    </row>
    <row r="478" spans="1:34" ht="15" customHeight="1"/>
    <row r="479" spans="1:34" s="4" customFormat="1" ht="36" customHeight="1">
      <c r="A479" s="93"/>
      <c r="C479" s="316" t="s">
        <v>1008</v>
      </c>
      <c r="D479" s="249"/>
      <c r="E479" s="249"/>
      <c r="F479" s="249"/>
      <c r="G479" s="249"/>
      <c r="H479" s="249"/>
      <c r="I479" s="249"/>
      <c r="J479" s="249"/>
      <c r="K479" s="249"/>
      <c r="L479" s="249"/>
      <c r="M479" s="249"/>
      <c r="N479" s="249"/>
      <c r="O479" s="249"/>
      <c r="P479" s="249"/>
      <c r="Q479" s="249"/>
      <c r="R479" s="249"/>
      <c r="S479" s="249"/>
      <c r="T479" s="249"/>
      <c r="U479" s="249"/>
      <c r="V479" s="249"/>
      <c r="W479" s="249"/>
      <c r="X479" s="250"/>
      <c r="Y479" s="248" t="s">
        <v>937</v>
      </c>
      <c r="Z479" s="249"/>
      <c r="AA479" s="249"/>
      <c r="AB479" s="249"/>
      <c r="AC479" s="249"/>
      <c r="AD479" s="250"/>
      <c r="AG479" t="s">
        <v>282</v>
      </c>
      <c r="AH479" t="s">
        <v>283</v>
      </c>
    </row>
    <row r="480" spans="1:34" s="4" customFormat="1" ht="24" customHeight="1">
      <c r="A480" s="93"/>
      <c r="C480" s="121" t="s">
        <v>209</v>
      </c>
      <c r="D480" s="318" t="s">
        <v>1009</v>
      </c>
      <c r="E480" s="249"/>
      <c r="F480" s="249"/>
      <c r="G480" s="249"/>
      <c r="H480" s="249"/>
      <c r="I480" s="249"/>
      <c r="J480" s="249"/>
      <c r="K480" s="249"/>
      <c r="L480" s="249"/>
      <c r="M480" s="249"/>
      <c r="N480" s="249"/>
      <c r="O480" s="249"/>
      <c r="P480" s="249"/>
      <c r="Q480" s="249"/>
      <c r="R480" s="249"/>
      <c r="S480" s="249"/>
      <c r="T480" s="249"/>
      <c r="U480" s="249"/>
      <c r="V480" s="249"/>
      <c r="W480" s="249"/>
      <c r="X480" s="250"/>
      <c r="Y480" s="317"/>
      <c r="Z480" s="249"/>
      <c r="AA480" s="249"/>
      <c r="AB480" s="249"/>
      <c r="AC480" s="249"/>
      <c r="AD480" s="250"/>
      <c r="AG480">
        <f>IF(AND(SUM(S208)&gt;0,COUNTA(Y480)=1),0,IF(AND(SUM(S208)=0,COUNTA(Y480)=0),0,1))</f>
        <v>0</v>
      </c>
      <c r="AH480">
        <f t="shared" ref="AH480:AH506" si="24">IF(COUNTIF(Y480:AD480,"NS"),1,0)</f>
        <v>0</v>
      </c>
    </row>
    <row r="481" spans="1:34" s="4" customFormat="1" ht="24" customHeight="1">
      <c r="A481" s="93"/>
      <c r="C481" s="121" t="s">
        <v>210</v>
      </c>
      <c r="D481" s="318" t="s">
        <v>1010</v>
      </c>
      <c r="E481" s="249"/>
      <c r="F481" s="249"/>
      <c r="G481" s="249"/>
      <c r="H481" s="249"/>
      <c r="I481" s="249"/>
      <c r="J481" s="249"/>
      <c r="K481" s="249"/>
      <c r="L481" s="249"/>
      <c r="M481" s="249"/>
      <c r="N481" s="249"/>
      <c r="O481" s="249"/>
      <c r="P481" s="249"/>
      <c r="Q481" s="249"/>
      <c r="R481" s="249"/>
      <c r="S481" s="249"/>
      <c r="T481" s="249"/>
      <c r="U481" s="249"/>
      <c r="V481" s="249"/>
      <c r="W481" s="249"/>
      <c r="X481" s="250"/>
      <c r="Y481" s="317"/>
      <c r="Z481" s="249"/>
      <c r="AA481" s="249"/>
      <c r="AB481" s="249"/>
      <c r="AC481" s="249"/>
      <c r="AD481" s="250"/>
      <c r="AG481">
        <f>IF(AND(SUM(S208)&gt;0,COUNTA(Y481)=1),0,IF(AND(SUM(S208)=0,COUNTA(Y481)=0),0,1))</f>
        <v>0</v>
      </c>
      <c r="AH481">
        <f t="shared" si="24"/>
        <v>0</v>
      </c>
    </row>
    <row r="482" spans="1:34" s="4" customFormat="1" ht="15" customHeight="1">
      <c r="A482" s="93"/>
      <c r="C482" s="121" t="s">
        <v>212</v>
      </c>
      <c r="D482" s="318" t="s">
        <v>1011</v>
      </c>
      <c r="E482" s="249"/>
      <c r="F482" s="249"/>
      <c r="G482" s="249"/>
      <c r="H482" s="249"/>
      <c r="I482" s="249"/>
      <c r="J482" s="249"/>
      <c r="K482" s="249"/>
      <c r="L482" s="249"/>
      <c r="M482" s="249"/>
      <c r="N482" s="249"/>
      <c r="O482" s="249"/>
      <c r="P482" s="249"/>
      <c r="Q482" s="249"/>
      <c r="R482" s="249"/>
      <c r="S482" s="249"/>
      <c r="T482" s="249"/>
      <c r="U482" s="249"/>
      <c r="V482" s="249"/>
      <c r="W482" s="249"/>
      <c r="X482" s="250"/>
      <c r="Y482" s="317"/>
      <c r="Z482" s="249"/>
      <c r="AA482" s="249"/>
      <c r="AB482" s="249"/>
      <c r="AC482" s="249"/>
      <c r="AD482" s="250"/>
      <c r="AG482">
        <f>IF(AND(SUM(S208)&gt;0,COUNTA(Y482)=1),0,IF(AND(SUM(S208)=0,COUNTA(Y482)=0),0,1))</f>
        <v>0</v>
      </c>
      <c r="AH482">
        <f t="shared" si="24"/>
        <v>0</v>
      </c>
    </row>
    <row r="483" spans="1:34" s="4" customFormat="1" ht="15" customHeight="1">
      <c r="A483" s="93"/>
      <c r="C483" s="121" t="s">
        <v>214</v>
      </c>
      <c r="D483" s="318" t="s">
        <v>1012</v>
      </c>
      <c r="E483" s="249"/>
      <c r="F483" s="249"/>
      <c r="G483" s="249"/>
      <c r="H483" s="249"/>
      <c r="I483" s="249"/>
      <c r="J483" s="249"/>
      <c r="K483" s="249"/>
      <c r="L483" s="249"/>
      <c r="M483" s="249"/>
      <c r="N483" s="249"/>
      <c r="O483" s="249"/>
      <c r="P483" s="249"/>
      <c r="Q483" s="249"/>
      <c r="R483" s="249"/>
      <c r="S483" s="249"/>
      <c r="T483" s="249"/>
      <c r="U483" s="249"/>
      <c r="V483" s="249"/>
      <c r="W483" s="249"/>
      <c r="X483" s="250"/>
      <c r="Y483" s="317"/>
      <c r="Z483" s="249"/>
      <c r="AA483" s="249"/>
      <c r="AB483" s="249"/>
      <c r="AC483" s="249"/>
      <c r="AD483" s="250"/>
      <c r="AG483">
        <f>IF(AND(SUM(S208)&gt;0,COUNTA(Y483)=1),0,IF(AND(SUM(S208)=0,COUNTA(Y483)=0),0,1))</f>
        <v>0</v>
      </c>
      <c r="AH483">
        <f t="shared" si="24"/>
        <v>0</v>
      </c>
    </row>
    <row r="484" spans="1:34" s="4" customFormat="1" ht="15" customHeight="1">
      <c r="A484" s="93"/>
      <c r="C484" s="121" t="s">
        <v>215</v>
      </c>
      <c r="D484" s="318" t="s">
        <v>1013</v>
      </c>
      <c r="E484" s="249"/>
      <c r="F484" s="249"/>
      <c r="G484" s="249"/>
      <c r="H484" s="249"/>
      <c r="I484" s="249"/>
      <c r="J484" s="249"/>
      <c r="K484" s="249"/>
      <c r="L484" s="249"/>
      <c r="M484" s="249"/>
      <c r="N484" s="249"/>
      <c r="O484" s="249"/>
      <c r="P484" s="249"/>
      <c r="Q484" s="249"/>
      <c r="R484" s="249"/>
      <c r="S484" s="249"/>
      <c r="T484" s="249"/>
      <c r="U484" s="249"/>
      <c r="V484" s="249"/>
      <c r="W484" s="249"/>
      <c r="X484" s="250"/>
      <c r="Y484" s="317"/>
      <c r="Z484" s="249"/>
      <c r="AA484" s="249"/>
      <c r="AB484" s="249"/>
      <c r="AC484" s="249"/>
      <c r="AD484" s="250"/>
      <c r="AG484">
        <f>IF(AND(SUM(S208)&gt;0,COUNTA(Y484)=1),0,IF(AND(SUM(S208)=0,COUNTA(Y484)=0),0,1))</f>
        <v>0</v>
      </c>
      <c r="AH484">
        <f t="shared" si="24"/>
        <v>0</v>
      </c>
    </row>
    <row r="485" spans="1:34" s="4" customFormat="1" ht="15" customHeight="1">
      <c r="A485" s="93"/>
      <c r="C485" s="121" t="s">
        <v>217</v>
      </c>
      <c r="D485" s="318" t="s">
        <v>1014</v>
      </c>
      <c r="E485" s="249"/>
      <c r="F485" s="249"/>
      <c r="G485" s="249"/>
      <c r="H485" s="249"/>
      <c r="I485" s="249"/>
      <c r="J485" s="249"/>
      <c r="K485" s="249"/>
      <c r="L485" s="249"/>
      <c r="M485" s="249"/>
      <c r="N485" s="249"/>
      <c r="O485" s="249"/>
      <c r="P485" s="249"/>
      <c r="Q485" s="249"/>
      <c r="R485" s="249"/>
      <c r="S485" s="249"/>
      <c r="T485" s="249"/>
      <c r="U485" s="249"/>
      <c r="V485" s="249"/>
      <c r="W485" s="249"/>
      <c r="X485" s="250"/>
      <c r="Y485" s="317"/>
      <c r="Z485" s="249"/>
      <c r="AA485" s="249"/>
      <c r="AB485" s="249"/>
      <c r="AC485" s="249"/>
      <c r="AD485" s="250"/>
      <c r="AG485">
        <f>IF(AND(SUM(S208)&gt;0,COUNTA(Y485)=1),0,IF(AND(SUM(S208)=0,COUNTA(Y485)=0),0,1))</f>
        <v>0</v>
      </c>
      <c r="AH485">
        <f t="shared" si="24"/>
        <v>0</v>
      </c>
    </row>
    <row r="486" spans="1:34" s="4" customFormat="1" ht="15" customHeight="1">
      <c r="A486" s="93"/>
      <c r="C486" s="121" t="s">
        <v>219</v>
      </c>
      <c r="D486" s="318" t="s">
        <v>1015</v>
      </c>
      <c r="E486" s="249"/>
      <c r="F486" s="249"/>
      <c r="G486" s="249"/>
      <c r="H486" s="249"/>
      <c r="I486" s="249"/>
      <c r="J486" s="249"/>
      <c r="K486" s="249"/>
      <c r="L486" s="249"/>
      <c r="M486" s="249"/>
      <c r="N486" s="249"/>
      <c r="O486" s="249"/>
      <c r="P486" s="249"/>
      <c r="Q486" s="249"/>
      <c r="R486" s="249"/>
      <c r="S486" s="249"/>
      <c r="T486" s="249"/>
      <c r="U486" s="249"/>
      <c r="V486" s="249"/>
      <c r="W486" s="249"/>
      <c r="X486" s="250"/>
      <c r="Y486" s="317"/>
      <c r="Z486" s="249"/>
      <c r="AA486" s="249"/>
      <c r="AB486" s="249"/>
      <c r="AC486" s="249"/>
      <c r="AD486" s="250"/>
      <c r="AG486">
        <f>IF(AND(SUM(S208)&gt;0,COUNTA(Y486)=1),0,IF(AND(SUM(S208)=0,COUNTA(Y486)=0),0,1))</f>
        <v>0</v>
      </c>
      <c r="AH486">
        <f t="shared" si="24"/>
        <v>0</v>
      </c>
    </row>
    <row r="487" spans="1:34" s="4" customFormat="1" ht="15" customHeight="1">
      <c r="A487" s="93"/>
      <c r="C487" s="121" t="s">
        <v>221</v>
      </c>
      <c r="D487" s="318" t="s">
        <v>1016</v>
      </c>
      <c r="E487" s="249"/>
      <c r="F487" s="249"/>
      <c r="G487" s="249"/>
      <c r="H487" s="249"/>
      <c r="I487" s="249"/>
      <c r="J487" s="249"/>
      <c r="K487" s="249"/>
      <c r="L487" s="249"/>
      <c r="M487" s="249"/>
      <c r="N487" s="249"/>
      <c r="O487" s="249"/>
      <c r="P487" s="249"/>
      <c r="Q487" s="249"/>
      <c r="R487" s="249"/>
      <c r="S487" s="249"/>
      <c r="T487" s="249"/>
      <c r="U487" s="249"/>
      <c r="V487" s="249"/>
      <c r="W487" s="249"/>
      <c r="X487" s="250"/>
      <c r="Y487" s="317"/>
      <c r="Z487" s="249"/>
      <c r="AA487" s="249"/>
      <c r="AB487" s="249"/>
      <c r="AC487" s="249"/>
      <c r="AD487" s="250"/>
      <c r="AG487">
        <f>IF(AND(SUM(S208)&gt;0,COUNTA(Y487)=1),0,IF(AND(SUM(S208)=0,COUNTA(Y487)=0),0,1))</f>
        <v>0</v>
      </c>
      <c r="AH487">
        <f t="shared" si="24"/>
        <v>0</v>
      </c>
    </row>
    <row r="488" spans="1:34" s="4" customFormat="1" ht="15" customHeight="1">
      <c r="A488" s="93"/>
      <c r="C488" s="121" t="s">
        <v>223</v>
      </c>
      <c r="D488" s="318" t="s">
        <v>1017</v>
      </c>
      <c r="E488" s="249"/>
      <c r="F488" s="249"/>
      <c r="G488" s="249"/>
      <c r="H488" s="249"/>
      <c r="I488" s="249"/>
      <c r="J488" s="249"/>
      <c r="K488" s="249"/>
      <c r="L488" s="249"/>
      <c r="M488" s="249"/>
      <c r="N488" s="249"/>
      <c r="O488" s="249"/>
      <c r="P488" s="249"/>
      <c r="Q488" s="249"/>
      <c r="R488" s="249"/>
      <c r="S488" s="249"/>
      <c r="T488" s="249"/>
      <c r="U488" s="249"/>
      <c r="V488" s="249"/>
      <c r="W488" s="249"/>
      <c r="X488" s="250"/>
      <c r="Y488" s="317"/>
      <c r="Z488" s="249"/>
      <c r="AA488" s="249"/>
      <c r="AB488" s="249"/>
      <c r="AC488" s="249"/>
      <c r="AD488" s="250"/>
      <c r="AG488">
        <f>IF(AND(SUM(S208)&gt;0,COUNTA(Y488)=1),0,IF(AND(SUM(S208)=0,COUNTA(Y488)=0),0,1))</f>
        <v>0</v>
      </c>
      <c r="AH488">
        <f t="shared" si="24"/>
        <v>0</v>
      </c>
    </row>
    <row r="489" spans="1:34" s="4" customFormat="1" ht="24" customHeight="1">
      <c r="A489" s="93"/>
      <c r="C489" s="121" t="s">
        <v>225</v>
      </c>
      <c r="D489" s="318" t="s">
        <v>1018</v>
      </c>
      <c r="E489" s="249"/>
      <c r="F489" s="249"/>
      <c r="G489" s="249"/>
      <c r="H489" s="249"/>
      <c r="I489" s="249"/>
      <c r="J489" s="249"/>
      <c r="K489" s="249"/>
      <c r="L489" s="249"/>
      <c r="M489" s="249"/>
      <c r="N489" s="249"/>
      <c r="O489" s="249"/>
      <c r="P489" s="249"/>
      <c r="Q489" s="249"/>
      <c r="R489" s="249"/>
      <c r="S489" s="249"/>
      <c r="T489" s="249"/>
      <c r="U489" s="249"/>
      <c r="V489" s="249"/>
      <c r="W489" s="249"/>
      <c r="X489" s="250"/>
      <c r="Y489" s="317"/>
      <c r="Z489" s="249"/>
      <c r="AA489" s="249"/>
      <c r="AB489" s="249"/>
      <c r="AC489" s="249"/>
      <c r="AD489" s="250"/>
      <c r="AG489">
        <f>IF(AND(SUM(S208)&gt;0,COUNTA(Y489)=1),0,IF(AND(SUM(S208)=0,COUNTA(Y489)=0),0,1))</f>
        <v>0</v>
      </c>
      <c r="AH489">
        <f t="shared" si="24"/>
        <v>0</v>
      </c>
    </row>
    <row r="490" spans="1:34" s="4" customFormat="1" ht="15" customHeight="1">
      <c r="A490" s="93"/>
      <c r="C490" s="121" t="s">
        <v>227</v>
      </c>
      <c r="D490" s="318" t="s">
        <v>1019</v>
      </c>
      <c r="E490" s="249"/>
      <c r="F490" s="249"/>
      <c r="G490" s="249"/>
      <c r="H490" s="249"/>
      <c r="I490" s="249"/>
      <c r="J490" s="249"/>
      <c r="K490" s="249"/>
      <c r="L490" s="249"/>
      <c r="M490" s="249"/>
      <c r="N490" s="249"/>
      <c r="O490" s="249"/>
      <c r="P490" s="249"/>
      <c r="Q490" s="249"/>
      <c r="R490" s="249"/>
      <c r="S490" s="249"/>
      <c r="T490" s="249"/>
      <c r="U490" s="249"/>
      <c r="V490" s="249"/>
      <c r="W490" s="249"/>
      <c r="X490" s="250"/>
      <c r="Y490" s="317"/>
      <c r="Z490" s="249"/>
      <c r="AA490" s="249"/>
      <c r="AB490" s="249"/>
      <c r="AC490" s="249"/>
      <c r="AD490" s="250"/>
      <c r="AG490">
        <f>IF(AND(SUM(S208)&gt;0,COUNTA(Y490)=1),0,IF(AND(SUM(S208)=0,COUNTA(Y490)=0),0,1))</f>
        <v>0</v>
      </c>
      <c r="AH490">
        <f t="shared" si="24"/>
        <v>0</v>
      </c>
    </row>
    <row r="491" spans="1:34" s="4" customFormat="1" ht="15" customHeight="1">
      <c r="A491" s="93"/>
      <c r="C491" s="121" t="s">
        <v>228</v>
      </c>
      <c r="D491" s="318" t="s">
        <v>1020</v>
      </c>
      <c r="E491" s="249"/>
      <c r="F491" s="249"/>
      <c r="G491" s="249"/>
      <c r="H491" s="249"/>
      <c r="I491" s="249"/>
      <c r="J491" s="249"/>
      <c r="K491" s="249"/>
      <c r="L491" s="249"/>
      <c r="M491" s="249"/>
      <c r="N491" s="249"/>
      <c r="O491" s="249"/>
      <c r="P491" s="249"/>
      <c r="Q491" s="249"/>
      <c r="R491" s="249"/>
      <c r="S491" s="249"/>
      <c r="T491" s="249"/>
      <c r="U491" s="249"/>
      <c r="V491" s="249"/>
      <c r="W491" s="249"/>
      <c r="X491" s="250"/>
      <c r="Y491" s="317"/>
      <c r="Z491" s="249"/>
      <c r="AA491" s="249"/>
      <c r="AB491" s="249"/>
      <c r="AC491" s="249"/>
      <c r="AD491" s="250"/>
      <c r="AG491">
        <f>IF(AND(SUM(S208)&gt;0,COUNTA(Y491)=1),0,IF(AND(SUM(S208)=0,COUNTA(Y491)=0),0,1))</f>
        <v>0</v>
      </c>
      <c r="AH491">
        <f t="shared" si="24"/>
        <v>0</v>
      </c>
    </row>
    <row r="492" spans="1:34" s="4" customFormat="1" ht="15" customHeight="1">
      <c r="A492" s="93"/>
      <c r="C492" s="121" t="s">
        <v>229</v>
      </c>
      <c r="D492" s="318" t="s">
        <v>1021</v>
      </c>
      <c r="E492" s="249"/>
      <c r="F492" s="249"/>
      <c r="G492" s="249"/>
      <c r="H492" s="249"/>
      <c r="I492" s="249"/>
      <c r="J492" s="249"/>
      <c r="K492" s="249"/>
      <c r="L492" s="249"/>
      <c r="M492" s="249"/>
      <c r="N492" s="249"/>
      <c r="O492" s="249"/>
      <c r="P492" s="249"/>
      <c r="Q492" s="249"/>
      <c r="R492" s="249"/>
      <c r="S492" s="249"/>
      <c r="T492" s="249"/>
      <c r="U492" s="249"/>
      <c r="V492" s="249"/>
      <c r="W492" s="249"/>
      <c r="X492" s="250"/>
      <c r="Y492" s="317"/>
      <c r="Z492" s="249"/>
      <c r="AA492" s="249"/>
      <c r="AB492" s="249"/>
      <c r="AC492" s="249"/>
      <c r="AD492" s="250"/>
      <c r="AG492">
        <f>IF(AND(SUM(S208)&gt;0,COUNTA(Y492)=1),0,IF(AND(SUM(S208)=0,COUNTA(Y492)=0),0,1))</f>
        <v>0</v>
      </c>
      <c r="AH492">
        <f t="shared" si="24"/>
        <v>0</v>
      </c>
    </row>
    <row r="493" spans="1:34" s="4" customFormat="1" ht="15" customHeight="1">
      <c r="A493" s="93"/>
      <c r="C493" s="121" t="s">
        <v>230</v>
      </c>
      <c r="D493" s="318" t="s">
        <v>1022</v>
      </c>
      <c r="E493" s="249"/>
      <c r="F493" s="249"/>
      <c r="G493" s="249"/>
      <c r="H493" s="249"/>
      <c r="I493" s="249"/>
      <c r="J493" s="249"/>
      <c r="K493" s="249"/>
      <c r="L493" s="249"/>
      <c r="M493" s="249"/>
      <c r="N493" s="249"/>
      <c r="O493" s="249"/>
      <c r="P493" s="249"/>
      <c r="Q493" s="249"/>
      <c r="R493" s="249"/>
      <c r="S493" s="249"/>
      <c r="T493" s="249"/>
      <c r="U493" s="249"/>
      <c r="V493" s="249"/>
      <c r="W493" s="249"/>
      <c r="X493" s="250"/>
      <c r="Y493" s="317"/>
      <c r="Z493" s="249"/>
      <c r="AA493" s="249"/>
      <c r="AB493" s="249"/>
      <c r="AC493" s="249"/>
      <c r="AD493" s="250"/>
      <c r="AG493">
        <f>IF(AND(SUM(S208)&gt;0,COUNTA(Y493)=1),0,IF(AND(SUM(S208)=0,COUNTA(Y493)=0),0,1))</f>
        <v>0</v>
      </c>
      <c r="AH493">
        <f t="shared" si="24"/>
        <v>0</v>
      </c>
    </row>
    <row r="494" spans="1:34" s="4" customFormat="1" ht="24" customHeight="1">
      <c r="A494" s="93"/>
      <c r="C494" s="121" t="s">
        <v>231</v>
      </c>
      <c r="D494" s="318" t="s">
        <v>1023</v>
      </c>
      <c r="E494" s="249"/>
      <c r="F494" s="249"/>
      <c r="G494" s="249"/>
      <c r="H494" s="249"/>
      <c r="I494" s="249"/>
      <c r="J494" s="249"/>
      <c r="K494" s="249"/>
      <c r="L494" s="249"/>
      <c r="M494" s="249"/>
      <c r="N494" s="249"/>
      <c r="O494" s="249"/>
      <c r="P494" s="249"/>
      <c r="Q494" s="249"/>
      <c r="R494" s="249"/>
      <c r="S494" s="249"/>
      <c r="T494" s="249"/>
      <c r="U494" s="249"/>
      <c r="V494" s="249"/>
      <c r="W494" s="249"/>
      <c r="X494" s="250"/>
      <c r="Y494" s="317"/>
      <c r="Z494" s="249"/>
      <c r="AA494" s="249"/>
      <c r="AB494" s="249"/>
      <c r="AC494" s="249"/>
      <c r="AD494" s="250"/>
      <c r="AG494">
        <f>IF(AND(SUM(S208)&gt;0,COUNTA(Y494)=1),0,IF(AND(SUM(S208)=0,COUNTA(Y494)=0),0,1))</f>
        <v>0</v>
      </c>
      <c r="AH494">
        <f t="shared" si="24"/>
        <v>0</v>
      </c>
    </row>
    <row r="495" spans="1:34" s="4" customFormat="1" ht="24" customHeight="1">
      <c r="A495" s="93"/>
      <c r="C495" s="121" t="s">
        <v>232</v>
      </c>
      <c r="D495" s="318" t="s">
        <v>1024</v>
      </c>
      <c r="E495" s="249"/>
      <c r="F495" s="249"/>
      <c r="G495" s="249"/>
      <c r="H495" s="249"/>
      <c r="I495" s="249"/>
      <c r="J495" s="249"/>
      <c r="K495" s="249"/>
      <c r="L495" s="249"/>
      <c r="M495" s="249"/>
      <c r="N495" s="249"/>
      <c r="O495" s="249"/>
      <c r="P495" s="249"/>
      <c r="Q495" s="249"/>
      <c r="R495" s="249"/>
      <c r="S495" s="249"/>
      <c r="T495" s="249"/>
      <c r="U495" s="249"/>
      <c r="V495" s="249"/>
      <c r="W495" s="249"/>
      <c r="X495" s="250"/>
      <c r="Y495" s="317"/>
      <c r="Z495" s="249"/>
      <c r="AA495" s="249"/>
      <c r="AB495" s="249"/>
      <c r="AC495" s="249"/>
      <c r="AD495" s="250"/>
      <c r="AG495">
        <f>IF(AND(SUM(S208)&gt;0,COUNTA(Y495)=1),0,IF(AND(SUM(S208)=0,COUNTA(Y495)=0),0,1))</f>
        <v>0</v>
      </c>
      <c r="AH495">
        <f t="shared" si="24"/>
        <v>0</v>
      </c>
    </row>
    <row r="496" spans="1:34" s="4" customFormat="1" ht="24" customHeight="1">
      <c r="A496" s="93"/>
      <c r="C496" s="110" t="s">
        <v>233</v>
      </c>
      <c r="D496" s="318" t="s">
        <v>1025</v>
      </c>
      <c r="E496" s="249"/>
      <c r="F496" s="249"/>
      <c r="G496" s="249"/>
      <c r="H496" s="249"/>
      <c r="I496" s="249"/>
      <c r="J496" s="249"/>
      <c r="K496" s="249"/>
      <c r="L496" s="249"/>
      <c r="M496" s="249"/>
      <c r="N496" s="249"/>
      <c r="O496" s="249"/>
      <c r="P496" s="249"/>
      <c r="Q496" s="249"/>
      <c r="R496" s="249"/>
      <c r="S496" s="249"/>
      <c r="T496" s="249"/>
      <c r="U496" s="249"/>
      <c r="V496" s="249"/>
      <c r="W496" s="249"/>
      <c r="X496" s="250"/>
      <c r="Y496" s="317"/>
      <c r="Z496" s="249"/>
      <c r="AA496" s="249"/>
      <c r="AB496" s="249"/>
      <c r="AC496" s="249"/>
      <c r="AD496" s="250"/>
      <c r="AG496">
        <f>IF(AND(SUM(S208)&gt;0,COUNTA(Y496)=1),0,IF(AND(SUM(S208)=0,COUNTA(Y496)=0),0,1))</f>
        <v>0</v>
      </c>
      <c r="AH496">
        <f t="shared" si="24"/>
        <v>0</v>
      </c>
    </row>
    <row r="497" spans="1:34" s="4" customFormat="1" ht="24" customHeight="1">
      <c r="A497" s="93"/>
      <c r="C497" s="110" t="s">
        <v>234</v>
      </c>
      <c r="D497" s="318" t="s">
        <v>1026</v>
      </c>
      <c r="E497" s="249"/>
      <c r="F497" s="249"/>
      <c r="G497" s="249"/>
      <c r="H497" s="249"/>
      <c r="I497" s="249"/>
      <c r="J497" s="249"/>
      <c r="K497" s="249"/>
      <c r="L497" s="249"/>
      <c r="M497" s="249"/>
      <c r="N497" s="249"/>
      <c r="O497" s="249"/>
      <c r="P497" s="249"/>
      <c r="Q497" s="249"/>
      <c r="R497" s="249"/>
      <c r="S497" s="249"/>
      <c r="T497" s="249"/>
      <c r="U497" s="249"/>
      <c r="V497" s="249"/>
      <c r="W497" s="249"/>
      <c r="X497" s="250"/>
      <c r="Y497" s="317"/>
      <c r="Z497" s="249"/>
      <c r="AA497" s="249"/>
      <c r="AB497" s="249"/>
      <c r="AC497" s="249"/>
      <c r="AD497" s="250"/>
      <c r="AG497">
        <f>IF(AND(SUM(S208)&gt;0,COUNTA(Y497)=1),0,IF(AND(SUM(S208)=0,COUNTA(Y497)=0),0,1))</f>
        <v>0</v>
      </c>
      <c r="AH497">
        <f t="shared" si="24"/>
        <v>0</v>
      </c>
    </row>
    <row r="498" spans="1:34" s="4" customFormat="1" ht="15" customHeight="1">
      <c r="A498" s="93"/>
      <c r="C498" s="110" t="s">
        <v>235</v>
      </c>
      <c r="D498" s="318" t="s">
        <v>1027</v>
      </c>
      <c r="E498" s="249"/>
      <c r="F498" s="249"/>
      <c r="G498" s="249"/>
      <c r="H498" s="249"/>
      <c r="I498" s="249"/>
      <c r="J498" s="249"/>
      <c r="K498" s="249"/>
      <c r="L498" s="249"/>
      <c r="M498" s="249"/>
      <c r="N498" s="249"/>
      <c r="O498" s="249"/>
      <c r="P498" s="249"/>
      <c r="Q498" s="249"/>
      <c r="R498" s="249"/>
      <c r="S498" s="249"/>
      <c r="T498" s="249"/>
      <c r="U498" s="249"/>
      <c r="V498" s="249"/>
      <c r="W498" s="249"/>
      <c r="X498" s="250"/>
      <c r="Y498" s="317"/>
      <c r="Z498" s="249"/>
      <c r="AA498" s="249"/>
      <c r="AB498" s="249"/>
      <c r="AC498" s="249"/>
      <c r="AD498" s="250"/>
      <c r="AG498">
        <f>IF(AND(SUM(S208)&gt;0,COUNTA(Y498)=1),0,IF(AND(SUM(S208)=0,COUNTA(Y498)=0),0,1))</f>
        <v>0</v>
      </c>
      <c r="AH498">
        <f t="shared" si="24"/>
        <v>0</v>
      </c>
    </row>
    <row r="499" spans="1:34" s="4" customFormat="1" ht="15" customHeight="1">
      <c r="A499" s="93"/>
      <c r="C499" s="110" t="s">
        <v>236</v>
      </c>
      <c r="D499" s="318" t="s">
        <v>1028</v>
      </c>
      <c r="E499" s="249"/>
      <c r="F499" s="249"/>
      <c r="G499" s="249"/>
      <c r="H499" s="249"/>
      <c r="I499" s="249"/>
      <c r="J499" s="249"/>
      <c r="K499" s="249"/>
      <c r="L499" s="249"/>
      <c r="M499" s="249"/>
      <c r="N499" s="249"/>
      <c r="O499" s="249"/>
      <c r="P499" s="249"/>
      <c r="Q499" s="249"/>
      <c r="R499" s="249"/>
      <c r="S499" s="249"/>
      <c r="T499" s="249"/>
      <c r="U499" s="249"/>
      <c r="V499" s="249"/>
      <c r="W499" s="249"/>
      <c r="X499" s="250"/>
      <c r="Y499" s="317"/>
      <c r="Z499" s="249"/>
      <c r="AA499" s="249"/>
      <c r="AB499" s="249"/>
      <c r="AC499" s="249"/>
      <c r="AD499" s="250"/>
      <c r="AG499">
        <f>IF(AND(SUM(S208)&gt;0,COUNTA(Y499)=1),0,IF(AND(SUM(S208)=0,COUNTA(Y499)=0),0,1))</f>
        <v>0</v>
      </c>
      <c r="AH499">
        <f t="shared" si="24"/>
        <v>0</v>
      </c>
    </row>
    <row r="500" spans="1:34" s="4" customFormat="1" ht="15" customHeight="1">
      <c r="A500" s="93"/>
      <c r="C500" s="110" t="s">
        <v>237</v>
      </c>
      <c r="D500" s="318" t="s">
        <v>1029</v>
      </c>
      <c r="E500" s="249"/>
      <c r="F500" s="249"/>
      <c r="G500" s="249"/>
      <c r="H500" s="249"/>
      <c r="I500" s="249"/>
      <c r="J500" s="249"/>
      <c r="K500" s="249"/>
      <c r="L500" s="249"/>
      <c r="M500" s="249"/>
      <c r="N500" s="249"/>
      <c r="O500" s="249"/>
      <c r="P500" s="249"/>
      <c r="Q500" s="249"/>
      <c r="R500" s="249"/>
      <c r="S500" s="249"/>
      <c r="T500" s="249"/>
      <c r="U500" s="249"/>
      <c r="V500" s="249"/>
      <c r="W500" s="249"/>
      <c r="X500" s="250"/>
      <c r="Y500" s="317"/>
      <c r="Z500" s="249"/>
      <c r="AA500" s="249"/>
      <c r="AB500" s="249"/>
      <c r="AC500" s="249"/>
      <c r="AD500" s="250"/>
      <c r="AG500">
        <f>IF(AND(SUM(S208)&gt;0,COUNTA(Y500)=1),0,IF(AND(SUM(S208)=0,COUNTA(Y500)=0),0,1))</f>
        <v>0</v>
      </c>
      <c r="AH500">
        <f t="shared" si="24"/>
        <v>0</v>
      </c>
    </row>
    <row r="501" spans="1:34" s="4" customFormat="1" ht="15" customHeight="1">
      <c r="A501" s="93"/>
      <c r="C501" s="110" t="s">
        <v>238</v>
      </c>
      <c r="D501" s="318" t="s">
        <v>1030</v>
      </c>
      <c r="E501" s="249"/>
      <c r="F501" s="249"/>
      <c r="G501" s="249"/>
      <c r="H501" s="249"/>
      <c r="I501" s="249"/>
      <c r="J501" s="249"/>
      <c r="K501" s="249"/>
      <c r="L501" s="249"/>
      <c r="M501" s="249"/>
      <c r="N501" s="249"/>
      <c r="O501" s="249"/>
      <c r="P501" s="249"/>
      <c r="Q501" s="249"/>
      <c r="R501" s="249"/>
      <c r="S501" s="249"/>
      <c r="T501" s="249"/>
      <c r="U501" s="249"/>
      <c r="V501" s="249"/>
      <c r="W501" s="249"/>
      <c r="X501" s="250"/>
      <c r="Y501" s="317"/>
      <c r="Z501" s="249"/>
      <c r="AA501" s="249"/>
      <c r="AB501" s="249"/>
      <c r="AC501" s="249"/>
      <c r="AD501" s="250"/>
      <c r="AG501">
        <f>IF(AND(SUM(S208)&gt;0,COUNTA(Y501)=1),0,IF(AND(SUM(S208)=0,COUNTA(Y501)=0),0,1))</f>
        <v>0</v>
      </c>
      <c r="AH501">
        <f t="shared" si="24"/>
        <v>0</v>
      </c>
    </row>
    <row r="502" spans="1:34" s="4" customFormat="1" ht="15" customHeight="1">
      <c r="A502" s="93"/>
      <c r="C502" s="110" t="s">
        <v>239</v>
      </c>
      <c r="D502" s="318" t="s">
        <v>1031</v>
      </c>
      <c r="E502" s="249"/>
      <c r="F502" s="249"/>
      <c r="G502" s="249"/>
      <c r="H502" s="249"/>
      <c r="I502" s="249"/>
      <c r="J502" s="249"/>
      <c r="K502" s="249"/>
      <c r="L502" s="249"/>
      <c r="M502" s="249"/>
      <c r="N502" s="249"/>
      <c r="O502" s="249"/>
      <c r="P502" s="249"/>
      <c r="Q502" s="249"/>
      <c r="R502" s="249"/>
      <c r="S502" s="249"/>
      <c r="T502" s="249"/>
      <c r="U502" s="249"/>
      <c r="V502" s="249"/>
      <c r="W502" s="249"/>
      <c r="X502" s="250"/>
      <c r="Y502" s="317"/>
      <c r="Z502" s="249"/>
      <c r="AA502" s="249"/>
      <c r="AB502" s="249"/>
      <c r="AC502" s="249"/>
      <c r="AD502" s="250"/>
      <c r="AG502">
        <f>IF(AND(SUM(S208)&gt;0,COUNTA(Y502)=1),0,IF(AND(SUM(S208)=0,COUNTA(Y502)=0),0,1))</f>
        <v>0</v>
      </c>
      <c r="AH502">
        <f t="shared" si="24"/>
        <v>0</v>
      </c>
    </row>
    <row r="503" spans="1:34" s="4" customFormat="1" ht="24" customHeight="1">
      <c r="A503" s="93"/>
      <c r="C503" s="110" t="s">
        <v>240</v>
      </c>
      <c r="D503" s="318" t="s">
        <v>1032</v>
      </c>
      <c r="E503" s="249"/>
      <c r="F503" s="249"/>
      <c r="G503" s="249"/>
      <c r="H503" s="249"/>
      <c r="I503" s="249"/>
      <c r="J503" s="249"/>
      <c r="K503" s="249"/>
      <c r="L503" s="249"/>
      <c r="M503" s="249"/>
      <c r="N503" s="249"/>
      <c r="O503" s="249"/>
      <c r="P503" s="249"/>
      <c r="Q503" s="249"/>
      <c r="R503" s="249"/>
      <c r="S503" s="249"/>
      <c r="T503" s="249"/>
      <c r="U503" s="249"/>
      <c r="V503" s="249"/>
      <c r="W503" s="249"/>
      <c r="X503" s="250"/>
      <c r="Y503" s="317"/>
      <c r="Z503" s="249"/>
      <c r="AA503" s="249"/>
      <c r="AB503" s="249"/>
      <c r="AC503" s="249"/>
      <c r="AD503" s="250"/>
      <c r="AG503">
        <f>IF(AND(SUM(S208)&gt;0,COUNTA(Y503)=1),0,IF(AND(SUM(S208)=0,COUNTA(Y503)=0),0,1))</f>
        <v>0</v>
      </c>
      <c r="AH503">
        <f t="shared" si="24"/>
        <v>0</v>
      </c>
    </row>
    <row r="504" spans="1:34" s="4" customFormat="1" ht="36" customHeight="1">
      <c r="A504" s="93"/>
      <c r="C504" s="110" t="s">
        <v>241</v>
      </c>
      <c r="D504" s="318" t="s">
        <v>1033</v>
      </c>
      <c r="E504" s="249"/>
      <c r="F504" s="249"/>
      <c r="G504" s="249"/>
      <c r="H504" s="249"/>
      <c r="I504" s="249"/>
      <c r="J504" s="249"/>
      <c r="K504" s="249"/>
      <c r="L504" s="249"/>
      <c r="M504" s="249"/>
      <c r="N504" s="249"/>
      <c r="O504" s="249"/>
      <c r="P504" s="249"/>
      <c r="Q504" s="249"/>
      <c r="R504" s="249"/>
      <c r="S504" s="249"/>
      <c r="T504" s="249"/>
      <c r="U504" s="249"/>
      <c r="V504" s="249"/>
      <c r="W504" s="249"/>
      <c r="X504" s="250"/>
      <c r="Y504" s="317"/>
      <c r="Z504" s="249"/>
      <c r="AA504" s="249"/>
      <c r="AB504" s="249"/>
      <c r="AC504" s="249"/>
      <c r="AD504" s="250"/>
      <c r="AG504">
        <f>IF(AND(SUM(S208)&gt;0,COUNTA(Y504)=1),0,IF(AND(SUM(S208)=0,COUNTA(Y504)=0),0,1))</f>
        <v>0</v>
      </c>
      <c r="AH504">
        <f t="shared" si="24"/>
        <v>0</v>
      </c>
    </row>
    <row r="505" spans="1:34" s="4" customFormat="1" ht="15" customHeight="1">
      <c r="A505" s="93"/>
      <c r="C505" s="110" t="s">
        <v>242</v>
      </c>
      <c r="D505" s="318" t="s">
        <v>1034</v>
      </c>
      <c r="E505" s="249"/>
      <c r="F505" s="249"/>
      <c r="G505" s="249"/>
      <c r="H505" s="249"/>
      <c r="I505" s="249"/>
      <c r="J505" s="249"/>
      <c r="K505" s="249"/>
      <c r="L505" s="249"/>
      <c r="M505" s="249"/>
      <c r="N505" s="249"/>
      <c r="O505" s="249"/>
      <c r="P505" s="249"/>
      <c r="Q505" s="249"/>
      <c r="R505" s="249"/>
      <c r="S505" s="249"/>
      <c r="T505" s="249"/>
      <c r="U505" s="249"/>
      <c r="V505" s="249"/>
      <c r="W505" s="249"/>
      <c r="X505" s="250"/>
      <c r="Y505" s="317"/>
      <c r="Z505" s="249"/>
      <c r="AA505" s="249"/>
      <c r="AB505" s="249"/>
      <c r="AC505" s="249"/>
      <c r="AD505" s="250"/>
      <c r="AG505">
        <f>IF(AND(SUM(S208)&gt;0,COUNTA(Y505)=1),0,IF(AND(SUM(S208)=0,COUNTA(Y505)=0),0,1))</f>
        <v>0</v>
      </c>
      <c r="AH505">
        <f t="shared" si="24"/>
        <v>0</v>
      </c>
    </row>
    <row r="506" spans="1:34" s="4" customFormat="1" ht="15" customHeight="1">
      <c r="A506" s="93"/>
      <c r="C506" s="110" t="s">
        <v>243</v>
      </c>
      <c r="D506" s="318" t="s">
        <v>357</v>
      </c>
      <c r="E506" s="249"/>
      <c r="F506" s="249"/>
      <c r="G506" s="249"/>
      <c r="H506" s="249"/>
      <c r="I506" s="249"/>
      <c r="J506" s="249"/>
      <c r="K506" s="249"/>
      <c r="L506" s="249"/>
      <c r="M506" s="249"/>
      <c r="N506" s="249"/>
      <c r="O506" s="249"/>
      <c r="P506" s="249"/>
      <c r="Q506" s="249"/>
      <c r="R506" s="249"/>
      <c r="S506" s="249"/>
      <c r="T506" s="249"/>
      <c r="U506" s="249"/>
      <c r="V506" s="249"/>
      <c r="W506" s="249"/>
      <c r="X506" s="250"/>
      <c r="Y506" s="317"/>
      <c r="Z506" s="249"/>
      <c r="AA506" s="249"/>
      <c r="AB506" s="249"/>
      <c r="AC506" s="249"/>
      <c r="AD506" s="250"/>
      <c r="AG506">
        <f>IF(AND(SUM(S208)&gt;0,COUNTA(Y506)=1),0,IF(AND(SUM(S208)=0,COUNTA(Y506)=0),0,1))</f>
        <v>0</v>
      </c>
      <c r="AH506">
        <f t="shared" si="24"/>
        <v>0</v>
      </c>
    </row>
    <row r="507" spans="1:34" s="4" customFormat="1" ht="15" customHeight="1">
      <c r="A507" s="93"/>
      <c r="C507" s="167"/>
      <c r="D507" s="6"/>
      <c r="E507" s="6"/>
      <c r="F507" s="6"/>
      <c r="G507" s="6"/>
      <c r="H507" s="6"/>
      <c r="I507" s="6"/>
      <c r="J507" s="6"/>
      <c r="K507" s="6"/>
      <c r="L507" s="6"/>
      <c r="M507" s="6"/>
      <c r="N507" s="6"/>
      <c r="O507" s="6"/>
      <c r="P507" s="6"/>
      <c r="Q507" s="6"/>
      <c r="R507" s="6"/>
      <c r="S507" s="6"/>
      <c r="T507" s="6"/>
      <c r="U507" s="6"/>
      <c r="V507" s="6"/>
      <c r="W507" s="6"/>
      <c r="X507" s="150" t="s">
        <v>456</v>
      </c>
      <c r="Y507" s="325">
        <f>IF(AND(SUM(Y480:Y506)=0,COUNTIF(Y480:Y506,"NS")&gt;0),"NS",IF(AND(SUM(Y480:Y506)=0,COUNTIF(Y480:Y506,0)&gt;0),0,IF(AND(SUM(Y480:Y506)=0,COUNTIF(Y480:Y506,"NA")&gt;0),"NA",SUM(Y480:Y506))))</f>
        <v>0</v>
      </c>
      <c r="Z507" s="249"/>
      <c r="AA507" s="249"/>
      <c r="AB507" s="249"/>
      <c r="AC507" s="249"/>
      <c r="AD507" s="250"/>
      <c r="AG507">
        <f>SUM(AG480:AG506)</f>
        <v>0</v>
      </c>
      <c r="AH507" s="198">
        <f>SUM(AH480:AH506)</f>
        <v>0</v>
      </c>
    </row>
    <row r="508" spans="1:34" ht="15" customHeight="1"/>
    <row r="509" spans="1:34" s="4" customFormat="1" ht="45" customHeight="1">
      <c r="A509" s="93"/>
      <c r="C509" s="387" t="s">
        <v>1035</v>
      </c>
      <c r="D509" s="231"/>
      <c r="E509" s="231"/>
      <c r="F509" s="317"/>
      <c r="G509" s="249"/>
      <c r="H509" s="249"/>
      <c r="I509" s="249"/>
      <c r="J509" s="249"/>
      <c r="K509" s="249"/>
      <c r="L509" s="249"/>
      <c r="M509" s="249"/>
      <c r="N509" s="249"/>
      <c r="O509" s="249"/>
      <c r="P509" s="249"/>
      <c r="Q509" s="249"/>
      <c r="R509" s="249"/>
      <c r="S509" s="249"/>
      <c r="T509" s="249"/>
      <c r="U509" s="249"/>
      <c r="V509" s="249"/>
      <c r="W509" s="249"/>
      <c r="X509" s="249"/>
      <c r="Y509" s="249"/>
      <c r="Z509" s="249"/>
      <c r="AA509" s="249"/>
      <c r="AB509" s="249"/>
      <c r="AC509" s="249"/>
      <c r="AD509" s="250"/>
    </row>
    <row r="510" spans="1:34" ht="15" customHeight="1">
      <c r="B510" s="199" t="str">
        <f>IF(AND(SUM(Y505)&gt;0,F509=""),"Alerta: Debido a que cuenta con un valor mayor a cero en el numeral 26, debe anotar el nombre dicho(s) tipo(s) de acto(s) procesal(es).","")</f>
        <v/>
      </c>
    </row>
    <row r="511" spans="1:34" s="4" customFormat="1" ht="24" customHeight="1">
      <c r="A511" s="93"/>
      <c r="C511" s="333" t="s">
        <v>310</v>
      </c>
      <c r="D511" s="231"/>
      <c r="E511" s="231"/>
      <c r="F511" s="231"/>
      <c r="G511" s="231"/>
      <c r="H511" s="231"/>
      <c r="I511" s="231"/>
      <c r="J511" s="231"/>
      <c r="K511" s="231"/>
      <c r="L511" s="231"/>
      <c r="M511" s="231"/>
      <c r="N511" s="231"/>
      <c r="O511" s="231"/>
      <c r="P511" s="231"/>
      <c r="Q511" s="231"/>
      <c r="R511" s="231"/>
      <c r="S511" s="231"/>
      <c r="T511" s="231"/>
      <c r="U511" s="231"/>
      <c r="V511" s="231"/>
      <c r="W511" s="231"/>
      <c r="X511" s="231"/>
      <c r="Y511" s="231"/>
      <c r="Z511" s="231"/>
      <c r="AA511" s="231"/>
      <c r="AB511" s="231"/>
      <c r="AC511" s="231"/>
      <c r="AD511" s="231"/>
    </row>
    <row r="512" spans="1:34" s="4" customFormat="1" ht="60" customHeight="1">
      <c r="A512" s="93"/>
      <c r="C512" s="323"/>
      <c r="D512" s="249"/>
      <c r="E512" s="249"/>
      <c r="F512" s="249"/>
      <c r="G512" s="249"/>
      <c r="H512" s="249"/>
      <c r="I512" s="249"/>
      <c r="J512" s="249"/>
      <c r="K512" s="249"/>
      <c r="L512" s="249"/>
      <c r="M512" s="249"/>
      <c r="N512" s="249"/>
      <c r="O512" s="249"/>
      <c r="P512" s="249"/>
      <c r="Q512" s="249"/>
      <c r="R512" s="249"/>
      <c r="S512" s="249"/>
      <c r="T512" s="249"/>
      <c r="U512" s="249"/>
      <c r="V512" s="249"/>
      <c r="W512" s="249"/>
      <c r="X512" s="249"/>
      <c r="Y512" s="249"/>
      <c r="Z512" s="249"/>
      <c r="AA512" s="249"/>
      <c r="AB512" s="249"/>
      <c r="AC512" s="249"/>
      <c r="AD512" s="250"/>
    </row>
    <row r="513" spans="1:31" ht="15" customHeight="1">
      <c r="B513" s="199" t="str">
        <f>IF(SUM(Y436:AD456)&gt;0,"Favor de ingresar toda la información requerida en la pregunta y/o verifique que no tenga información en celdas sombreadas.","")</f>
        <v/>
      </c>
      <c r="C513" s="199"/>
    </row>
    <row r="514" spans="1:31" ht="15" customHeight="1">
      <c r="B514" s="199" t="str">
        <f>IF(AND(AH507&lt;&gt;0,C512=""),"Alerta: Debido a que cuenta con registros NS, debe proporcionar una justificación en el area de comentarios al final de la pregunta.","")</f>
        <v/>
      </c>
      <c r="C514" s="199"/>
    </row>
    <row r="515" spans="1:31" ht="15" customHeight="1">
      <c r="B515" s="199"/>
      <c r="C515" s="199"/>
    </row>
    <row r="516" spans="1:31" ht="15" customHeight="1">
      <c r="B516" s="199"/>
      <c r="C516" s="199"/>
    </row>
    <row r="517" spans="1:31" ht="15" customHeight="1">
      <c r="B517" s="199"/>
      <c r="C517" s="199"/>
    </row>
    <row r="518" spans="1:31" ht="15" customHeight="1" thickBot="1">
      <c r="B518" s="199"/>
      <c r="C518" s="199"/>
    </row>
    <row r="519" spans="1:31" s="4" customFormat="1" ht="15" customHeight="1" thickBot="1">
      <c r="A519" s="102" t="s">
        <v>264</v>
      </c>
      <c r="B519" s="361" t="s">
        <v>1036</v>
      </c>
      <c r="C519" s="328"/>
      <c r="D519" s="328"/>
      <c r="E519" s="328"/>
      <c r="F519" s="328"/>
      <c r="G519" s="328"/>
      <c r="H519" s="328"/>
      <c r="I519" s="328"/>
      <c r="J519" s="328"/>
      <c r="K519" s="328"/>
      <c r="L519" s="328"/>
      <c r="M519" s="328"/>
      <c r="N519" s="328"/>
      <c r="O519" s="328"/>
      <c r="P519" s="328"/>
      <c r="Q519" s="328"/>
      <c r="R519" s="328"/>
      <c r="S519" s="328"/>
      <c r="T519" s="328"/>
      <c r="U519" s="328"/>
      <c r="V519" s="328"/>
      <c r="W519" s="328"/>
      <c r="X519" s="328"/>
      <c r="Y519" s="328"/>
      <c r="Z519" s="328"/>
      <c r="AA519" s="328"/>
      <c r="AB519" s="328"/>
      <c r="AC519" s="328"/>
      <c r="AD519" s="329"/>
    </row>
    <row r="520" spans="1:31" s="168" customFormat="1" ht="15" customHeight="1">
      <c r="A520" s="102"/>
      <c r="B520" s="393" t="s">
        <v>701</v>
      </c>
      <c r="C520" s="331"/>
      <c r="D520" s="331"/>
      <c r="E520" s="331"/>
      <c r="F520" s="331"/>
      <c r="G520" s="331"/>
      <c r="H520" s="331"/>
      <c r="I520" s="331"/>
      <c r="J520" s="331"/>
      <c r="K520" s="331"/>
      <c r="L520" s="331"/>
      <c r="M520" s="331"/>
      <c r="N520" s="331"/>
      <c r="O520" s="331"/>
      <c r="P520" s="331"/>
      <c r="Q520" s="331"/>
      <c r="R520" s="331"/>
      <c r="S520" s="331"/>
      <c r="T520" s="331"/>
      <c r="U520" s="331"/>
      <c r="V520" s="331"/>
      <c r="W520" s="331"/>
      <c r="X520" s="331"/>
      <c r="Y520" s="331"/>
      <c r="Z520" s="331"/>
      <c r="AA520" s="331"/>
      <c r="AB520" s="331"/>
      <c r="AC520" s="331"/>
      <c r="AD520" s="351"/>
      <c r="AE520" s="73"/>
    </row>
    <row r="521" spans="1:31" s="168" customFormat="1" ht="24" customHeight="1">
      <c r="A521" s="102"/>
      <c r="B521" s="175"/>
      <c r="C521" s="394" t="s">
        <v>1037</v>
      </c>
      <c r="D521" s="231"/>
      <c r="E521" s="231"/>
      <c r="F521" s="231"/>
      <c r="G521" s="231"/>
      <c r="H521" s="231"/>
      <c r="I521" s="231"/>
      <c r="J521" s="231"/>
      <c r="K521" s="231"/>
      <c r="L521" s="231"/>
      <c r="M521" s="231"/>
      <c r="N521" s="231"/>
      <c r="O521" s="231"/>
      <c r="P521" s="231"/>
      <c r="Q521" s="231"/>
      <c r="R521" s="231"/>
      <c r="S521" s="231"/>
      <c r="T521" s="231"/>
      <c r="U521" s="231"/>
      <c r="V521" s="231"/>
      <c r="W521" s="231"/>
      <c r="X521" s="231"/>
      <c r="Y521" s="231"/>
      <c r="Z521" s="231"/>
      <c r="AA521" s="231"/>
      <c r="AB521" s="231"/>
      <c r="AC521" s="231"/>
      <c r="AD521" s="377"/>
      <c r="AE521" s="73"/>
    </row>
    <row r="522" spans="1:31" s="168" customFormat="1" ht="36" customHeight="1">
      <c r="A522" s="4"/>
      <c r="B522" s="176"/>
      <c r="C522" s="382" t="s">
        <v>1038</v>
      </c>
      <c r="D522" s="383"/>
      <c r="E522" s="383"/>
      <c r="F522" s="383"/>
      <c r="G522" s="383"/>
      <c r="H522" s="383"/>
      <c r="I522" s="383"/>
      <c r="J522" s="383"/>
      <c r="K522" s="383"/>
      <c r="L522" s="383"/>
      <c r="M522" s="383"/>
      <c r="N522" s="383"/>
      <c r="O522" s="383"/>
      <c r="P522" s="383"/>
      <c r="Q522" s="383"/>
      <c r="R522" s="383"/>
      <c r="S522" s="383"/>
      <c r="T522" s="383"/>
      <c r="U522" s="383"/>
      <c r="V522" s="383"/>
      <c r="W522" s="383"/>
      <c r="X522" s="383"/>
      <c r="Y522" s="383"/>
      <c r="Z522" s="383"/>
      <c r="AA522" s="383"/>
      <c r="AB522" s="383"/>
      <c r="AC522" s="383"/>
      <c r="AD522" s="384"/>
      <c r="AE522" s="73"/>
    </row>
    <row r="523" spans="1:31" ht="15" customHeight="1"/>
    <row r="524" spans="1:31" s="4" customFormat="1" ht="24" customHeight="1">
      <c r="A524" s="105" t="s">
        <v>1039</v>
      </c>
      <c r="B524" s="338" t="s">
        <v>1040</v>
      </c>
      <c r="C524" s="231"/>
      <c r="D524" s="231"/>
      <c r="E524" s="231"/>
      <c r="F524" s="231"/>
      <c r="G524" s="231"/>
      <c r="H524" s="231"/>
      <c r="I524" s="231"/>
      <c r="J524" s="231"/>
      <c r="K524" s="231"/>
      <c r="L524" s="231"/>
      <c r="M524" s="231"/>
      <c r="N524" s="231"/>
      <c r="O524" s="231"/>
      <c r="P524" s="231"/>
      <c r="Q524" s="231"/>
      <c r="R524" s="231"/>
      <c r="S524" s="231"/>
      <c r="T524" s="231"/>
      <c r="U524" s="231"/>
      <c r="V524" s="231"/>
      <c r="W524" s="231"/>
      <c r="X524" s="231"/>
      <c r="Y524" s="231"/>
      <c r="Z524" s="231"/>
      <c r="AA524" s="231"/>
      <c r="AB524" s="231"/>
      <c r="AC524" s="231"/>
      <c r="AD524" s="231"/>
    </row>
    <row r="525" spans="1:31" s="4" customFormat="1" ht="24" customHeight="1">
      <c r="A525" s="105"/>
      <c r="B525" s="106"/>
      <c r="C525" s="341" t="s">
        <v>1041</v>
      </c>
      <c r="D525" s="231"/>
      <c r="E525" s="231"/>
      <c r="F525" s="231"/>
      <c r="G525" s="231"/>
      <c r="H525" s="231"/>
      <c r="I525" s="231"/>
      <c r="J525" s="231"/>
      <c r="K525" s="231"/>
      <c r="L525" s="231"/>
      <c r="M525" s="231"/>
      <c r="N525" s="231"/>
      <c r="O525" s="231"/>
      <c r="P525" s="231"/>
      <c r="Q525" s="231"/>
      <c r="R525" s="231"/>
      <c r="S525" s="231"/>
      <c r="T525" s="231"/>
      <c r="U525" s="231"/>
      <c r="V525" s="231"/>
      <c r="W525" s="231"/>
      <c r="X525" s="231"/>
      <c r="Y525" s="231"/>
      <c r="Z525" s="231"/>
      <c r="AA525" s="231"/>
      <c r="AB525" s="231"/>
      <c r="AC525" s="231"/>
      <c r="AD525" s="231"/>
    </row>
    <row r="526" spans="1:31" s="4" customFormat="1" ht="24" customHeight="1">
      <c r="A526" s="105"/>
      <c r="B526" s="106"/>
      <c r="C526" s="341" t="s">
        <v>1042</v>
      </c>
      <c r="D526" s="231"/>
      <c r="E526" s="231"/>
      <c r="F526" s="231"/>
      <c r="G526" s="231"/>
      <c r="H526" s="231"/>
      <c r="I526" s="231"/>
      <c r="J526" s="231"/>
      <c r="K526" s="231"/>
      <c r="L526" s="231"/>
      <c r="M526" s="231"/>
      <c r="N526" s="231"/>
      <c r="O526" s="231"/>
      <c r="P526" s="231"/>
      <c r="Q526" s="231"/>
      <c r="R526" s="231"/>
      <c r="S526" s="231"/>
      <c r="T526" s="231"/>
      <c r="U526" s="231"/>
      <c r="V526" s="231"/>
      <c r="W526" s="231"/>
      <c r="X526" s="231"/>
      <c r="Y526" s="231"/>
      <c r="Z526" s="231"/>
      <c r="AA526" s="231"/>
      <c r="AB526" s="231"/>
      <c r="AC526" s="231"/>
      <c r="AD526" s="231"/>
    </row>
    <row r="527" spans="1:31" s="4" customFormat="1" ht="24" customHeight="1">
      <c r="A527" s="1"/>
      <c r="B527" s="1"/>
      <c r="C527" s="333" t="s">
        <v>1043</v>
      </c>
      <c r="D527" s="231"/>
      <c r="E527" s="231"/>
      <c r="F527" s="231"/>
      <c r="G527" s="231"/>
      <c r="H527" s="231"/>
      <c r="I527" s="231"/>
      <c r="J527" s="231"/>
      <c r="K527" s="231"/>
      <c r="L527" s="231"/>
      <c r="M527" s="231"/>
      <c r="N527" s="231"/>
      <c r="O527" s="231"/>
      <c r="P527" s="231"/>
      <c r="Q527" s="231"/>
      <c r="R527" s="231"/>
      <c r="S527" s="231"/>
      <c r="T527" s="231"/>
      <c r="U527" s="231"/>
      <c r="V527" s="231"/>
      <c r="W527" s="231"/>
      <c r="X527" s="231"/>
      <c r="Y527" s="231"/>
      <c r="Z527" s="231"/>
      <c r="AA527" s="231"/>
      <c r="AB527" s="231"/>
      <c r="AC527" s="231"/>
      <c r="AD527" s="231"/>
      <c r="AE527" s="1"/>
    </row>
    <row r="528" spans="1:31" ht="36" customHeight="1">
      <c r="A528" s="105"/>
      <c r="B528" s="9"/>
      <c r="C528" s="333" t="s">
        <v>1044</v>
      </c>
      <c r="D528" s="231"/>
      <c r="E528" s="231"/>
      <c r="F528" s="231"/>
      <c r="G528" s="231"/>
      <c r="H528" s="231"/>
      <c r="I528" s="231"/>
      <c r="J528" s="231"/>
      <c r="K528" s="231"/>
      <c r="L528" s="231"/>
      <c r="M528" s="231"/>
      <c r="N528" s="231"/>
      <c r="O528" s="231"/>
      <c r="P528" s="231"/>
      <c r="Q528" s="231"/>
      <c r="R528" s="231"/>
      <c r="S528" s="231"/>
      <c r="T528" s="231"/>
      <c r="U528" s="231"/>
      <c r="V528" s="231"/>
      <c r="W528" s="231"/>
      <c r="X528" s="231"/>
      <c r="Y528" s="231"/>
      <c r="Z528" s="231"/>
      <c r="AA528" s="231"/>
      <c r="AB528" s="231"/>
      <c r="AC528" s="231"/>
      <c r="AD528" s="231"/>
    </row>
    <row r="529" spans="1:37" ht="15" customHeight="1"/>
    <row r="530" spans="1:37" s="4" customFormat="1" ht="24" customHeight="1">
      <c r="A530" s="107"/>
      <c r="C530" s="248" t="s">
        <v>279</v>
      </c>
      <c r="D530" s="262"/>
      <c r="E530" s="262"/>
      <c r="F530" s="262"/>
      <c r="G530" s="262"/>
      <c r="H530" s="262"/>
      <c r="I530" s="262"/>
      <c r="J530" s="262"/>
      <c r="K530" s="262"/>
      <c r="L530" s="262"/>
      <c r="M530" s="262"/>
      <c r="N530" s="263"/>
      <c r="O530" s="248" t="s">
        <v>1045</v>
      </c>
      <c r="P530" s="249"/>
      <c r="Q530" s="249"/>
      <c r="R530" s="249"/>
      <c r="S530" s="249"/>
      <c r="T530" s="249"/>
      <c r="U530" s="249"/>
      <c r="V530" s="249"/>
      <c r="W530" s="249"/>
      <c r="X530" s="249"/>
      <c r="Y530" s="249"/>
      <c r="Z530" s="249"/>
      <c r="AA530" s="249"/>
      <c r="AB530" s="249"/>
      <c r="AC530" s="249"/>
      <c r="AD530" s="250"/>
    </row>
    <row r="531" spans="1:37" s="4" customFormat="1" ht="15" customHeight="1">
      <c r="A531" s="107"/>
      <c r="C531" s="266"/>
      <c r="D531" s="252"/>
      <c r="E531" s="252"/>
      <c r="F531" s="252"/>
      <c r="G531" s="252"/>
      <c r="H531" s="252"/>
      <c r="I531" s="252"/>
      <c r="J531" s="252"/>
      <c r="K531" s="252"/>
      <c r="L531" s="252"/>
      <c r="M531" s="252"/>
      <c r="N531" s="267"/>
      <c r="O531" s="248" t="s">
        <v>444</v>
      </c>
      <c r="P531" s="249"/>
      <c r="Q531" s="249"/>
      <c r="R531" s="250"/>
      <c r="S531" s="325" t="s">
        <v>445</v>
      </c>
      <c r="T531" s="249"/>
      <c r="U531" s="249"/>
      <c r="V531" s="250"/>
      <c r="W531" s="325" t="s">
        <v>446</v>
      </c>
      <c r="X531" s="249"/>
      <c r="Y531" s="249"/>
      <c r="Z531" s="250"/>
      <c r="AA531" s="325" t="s">
        <v>357</v>
      </c>
      <c r="AB531" s="249"/>
      <c r="AC531" s="249"/>
      <c r="AD531" s="250"/>
      <c r="AG531" t="s">
        <v>282</v>
      </c>
      <c r="AH531" t="s">
        <v>283</v>
      </c>
      <c r="AI531" t="s">
        <v>283</v>
      </c>
      <c r="AJ531" t="s">
        <v>447</v>
      </c>
      <c r="AK531" t="s">
        <v>448</v>
      </c>
    </row>
    <row r="532" spans="1:37" s="4" customFormat="1" ht="15" customHeight="1">
      <c r="A532" s="107"/>
      <c r="C532" s="110" t="s">
        <v>558</v>
      </c>
      <c r="D532" s="318" t="s">
        <v>357</v>
      </c>
      <c r="E532" s="249"/>
      <c r="F532" s="249"/>
      <c r="G532" s="249"/>
      <c r="H532" s="249"/>
      <c r="I532" s="249"/>
      <c r="J532" s="249"/>
      <c r="K532" s="249"/>
      <c r="L532" s="249"/>
      <c r="M532" s="249"/>
      <c r="N532" s="250"/>
      <c r="O532" s="317"/>
      <c r="P532" s="249"/>
      <c r="Q532" s="249"/>
      <c r="R532" s="250"/>
      <c r="S532" s="317"/>
      <c r="T532" s="249"/>
      <c r="U532" s="249"/>
      <c r="V532" s="250"/>
      <c r="W532" s="317"/>
      <c r="X532" s="249"/>
      <c r="Y532" s="249"/>
      <c r="Z532" s="250"/>
      <c r="AA532" s="317"/>
      <c r="AB532" s="249"/>
      <c r="AC532" s="249"/>
      <c r="AD532" s="250"/>
      <c r="AG532">
        <f>IF(AND(SUM($S$208)&gt;0,R230&gt;0,COUNTA(O532:AD532)=4),0,IF(AND(SUM($S$208)=0,COUNTA(O532:AD532)=0),0,IF(AND(SUM($S$208)&gt;0,R230=0,COUNTA(O532:AD532)=0),0,1)))</f>
        <v>0</v>
      </c>
      <c r="AH532">
        <f t="shared" ref="AH532:AH563" si="25">IF(COUNTIF(O532:AD532,"NS"),1,0)</f>
        <v>0</v>
      </c>
      <c r="AI532">
        <f t="shared" ref="AI532:AI563" si="26">COUNTIF(S532:AD532,"NS")</f>
        <v>0</v>
      </c>
      <c r="AJ532">
        <f t="shared" ref="AJ532:AJ563" si="27">SUM(S532:AD532)</f>
        <v>0</v>
      </c>
      <c r="AK532">
        <f t="shared" ref="AK532:AK563" si="28">IF(COUNTA(O532:AD532)=0,0,IF(OR(AND(O532=0,AI532&gt;0),AND(O532="ns",AJ532&gt;0),AND(O532="ns",AI532=0,AJ532=0)),1,IF(OR(AND(AI532&gt;=2,O532&gt;AJ532),AND(O532="ns",AJ532=0,AI532&gt;0),O532=AJ532),0,1)))</f>
        <v>0</v>
      </c>
    </row>
    <row r="533" spans="1:37" s="4" customFormat="1" ht="15" customHeight="1">
      <c r="A533" s="107"/>
      <c r="C533" s="110" t="s">
        <v>209</v>
      </c>
      <c r="D533" s="318" t="str">
        <f>IF(CNGE_2023_M4_Secc1!D40="","",CNGE_2023_M4_Secc1!D40)</f>
        <v/>
      </c>
      <c r="E533" s="249"/>
      <c r="F533" s="249"/>
      <c r="G533" s="249"/>
      <c r="H533" s="249"/>
      <c r="I533" s="249"/>
      <c r="J533" s="249"/>
      <c r="K533" s="249"/>
      <c r="L533" s="249"/>
      <c r="M533" s="249"/>
      <c r="N533" s="250"/>
      <c r="O533" s="317"/>
      <c r="P533" s="249"/>
      <c r="Q533" s="249"/>
      <c r="R533" s="250"/>
      <c r="S533" s="317"/>
      <c r="T533" s="249"/>
      <c r="U533" s="249"/>
      <c r="V533" s="250"/>
      <c r="W533" s="317"/>
      <c r="X533" s="249"/>
      <c r="Y533" s="249"/>
      <c r="Z533" s="250"/>
      <c r="AA533" s="317"/>
      <c r="AB533" s="249"/>
      <c r="AC533" s="249"/>
      <c r="AD533" s="250"/>
      <c r="AG533">
        <f>IF(AND(SUM($S$208)&gt;0,R230&gt;0,COUNTA(O533:AD533)=4),0,IF(AND(SUM($S$208)=0,COUNTA(O533:AD533)=0),0,IF(AND(SUM($S$208)&gt;0,R230=0,COUNTA(O533:AD533)=0),0,1)))</f>
        <v>0</v>
      </c>
      <c r="AH533">
        <f t="shared" si="25"/>
        <v>0</v>
      </c>
      <c r="AI533">
        <f t="shared" si="26"/>
        <v>0</v>
      </c>
      <c r="AJ533">
        <f t="shared" si="27"/>
        <v>0</v>
      </c>
      <c r="AK533">
        <f t="shared" si="28"/>
        <v>0</v>
      </c>
    </row>
    <row r="534" spans="1:37" s="4" customFormat="1" ht="15" customHeight="1">
      <c r="A534" s="107"/>
      <c r="C534" s="110" t="s">
        <v>210</v>
      </c>
      <c r="D534" s="318" t="str">
        <f>IF(CNGE_2023_M4_Secc1!D41="","",CNGE_2023_M4_Secc1!D41)</f>
        <v/>
      </c>
      <c r="E534" s="249"/>
      <c r="F534" s="249"/>
      <c r="G534" s="249"/>
      <c r="H534" s="249"/>
      <c r="I534" s="249"/>
      <c r="J534" s="249"/>
      <c r="K534" s="249"/>
      <c r="L534" s="249"/>
      <c r="M534" s="249"/>
      <c r="N534" s="250"/>
      <c r="O534" s="317"/>
      <c r="P534" s="249"/>
      <c r="Q534" s="249"/>
      <c r="R534" s="250"/>
      <c r="S534" s="317"/>
      <c r="T534" s="249"/>
      <c r="U534" s="249"/>
      <c r="V534" s="250"/>
      <c r="W534" s="317"/>
      <c r="X534" s="249"/>
      <c r="Y534" s="249"/>
      <c r="Z534" s="250"/>
      <c r="AA534" s="317"/>
      <c r="AB534" s="249"/>
      <c r="AC534" s="249"/>
      <c r="AD534" s="250"/>
      <c r="AG534">
        <f>IF(AND(SUM($S$208)&gt;0,R230&gt;0,COUNTA(O534:AD534)=4),0,IF(AND(SUM($S$208)=0,COUNTA(O534:AD534)=0),0,IF(AND(SUM($S$208)&gt;0,R230=0,COUNTA(O534:AD534)=0),0,1)))</f>
        <v>0</v>
      </c>
      <c r="AH534">
        <f t="shared" si="25"/>
        <v>0</v>
      </c>
      <c r="AI534">
        <f t="shared" si="26"/>
        <v>0</v>
      </c>
      <c r="AJ534">
        <f t="shared" si="27"/>
        <v>0</v>
      </c>
      <c r="AK534">
        <f t="shared" si="28"/>
        <v>0</v>
      </c>
    </row>
    <row r="535" spans="1:37" s="4" customFormat="1" ht="15" customHeight="1">
      <c r="A535" s="107"/>
      <c r="C535" s="110" t="s">
        <v>212</v>
      </c>
      <c r="D535" s="318" t="str">
        <f>IF(CNGE_2023_M4_Secc1!D42="","",CNGE_2023_M4_Secc1!D42)</f>
        <v/>
      </c>
      <c r="E535" s="249"/>
      <c r="F535" s="249"/>
      <c r="G535" s="249"/>
      <c r="H535" s="249"/>
      <c r="I535" s="249"/>
      <c r="J535" s="249"/>
      <c r="K535" s="249"/>
      <c r="L535" s="249"/>
      <c r="M535" s="249"/>
      <c r="N535" s="250"/>
      <c r="O535" s="317"/>
      <c r="P535" s="249"/>
      <c r="Q535" s="249"/>
      <c r="R535" s="250"/>
      <c r="S535" s="317"/>
      <c r="T535" s="249"/>
      <c r="U535" s="249"/>
      <c r="V535" s="250"/>
      <c r="W535" s="317"/>
      <c r="X535" s="249"/>
      <c r="Y535" s="249"/>
      <c r="Z535" s="250"/>
      <c r="AA535" s="317"/>
      <c r="AB535" s="249"/>
      <c r="AC535" s="249"/>
      <c r="AD535" s="250"/>
      <c r="AG535">
        <f>IF(AND(SUM($S$208)&gt;0,R230&gt;0,COUNTA(O535:AD535)=4),0,IF(AND(SUM($S$208)=0,COUNTA(O535:AD535)=0),0,IF(AND(SUM($S$208)&gt;0,R230=0,COUNTA(O535:AD535)=0),0,1)))</f>
        <v>0</v>
      </c>
      <c r="AH535">
        <f t="shared" si="25"/>
        <v>0</v>
      </c>
      <c r="AI535">
        <f t="shared" si="26"/>
        <v>0</v>
      </c>
      <c r="AJ535">
        <f t="shared" si="27"/>
        <v>0</v>
      </c>
      <c r="AK535">
        <f t="shared" si="28"/>
        <v>0</v>
      </c>
    </row>
    <row r="536" spans="1:37" s="4" customFormat="1" ht="15" customHeight="1">
      <c r="A536" s="107"/>
      <c r="C536" s="110" t="s">
        <v>214</v>
      </c>
      <c r="D536" s="318" t="str">
        <f>IF(CNGE_2023_M4_Secc1!D43="","",CNGE_2023_M4_Secc1!D43)</f>
        <v/>
      </c>
      <c r="E536" s="249"/>
      <c r="F536" s="249"/>
      <c r="G536" s="249"/>
      <c r="H536" s="249"/>
      <c r="I536" s="249"/>
      <c r="J536" s="249"/>
      <c r="K536" s="249"/>
      <c r="L536" s="249"/>
      <c r="M536" s="249"/>
      <c r="N536" s="250"/>
      <c r="O536" s="317"/>
      <c r="P536" s="249"/>
      <c r="Q536" s="249"/>
      <c r="R536" s="250"/>
      <c r="S536" s="317"/>
      <c r="T536" s="249"/>
      <c r="U536" s="249"/>
      <c r="V536" s="250"/>
      <c r="W536" s="317"/>
      <c r="X536" s="249"/>
      <c r="Y536" s="249"/>
      <c r="Z536" s="250"/>
      <c r="AA536" s="317"/>
      <c r="AB536" s="249"/>
      <c r="AC536" s="249"/>
      <c r="AD536" s="250"/>
      <c r="AG536">
        <f>IF(AND(SUM($S$208)&gt;0,R230&gt;0,COUNTA(O536:AD536)=4),0,IF(AND(SUM($S$208)=0,COUNTA(O536:AD536)=0),0,IF(AND(SUM($S$208)&gt;0,R230=0,COUNTA(O536:AD536)=0),0,1)))</f>
        <v>0</v>
      </c>
      <c r="AH536">
        <f t="shared" si="25"/>
        <v>0</v>
      </c>
      <c r="AI536">
        <f t="shared" si="26"/>
        <v>0</v>
      </c>
      <c r="AJ536">
        <f t="shared" si="27"/>
        <v>0</v>
      </c>
      <c r="AK536">
        <f t="shared" si="28"/>
        <v>0</v>
      </c>
    </row>
    <row r="537" spans="1:37" s="4" customFormat="1" ht="15" customHeight="1">
      <c r="A537" s="107"/>
      <c r="C537" s="110" t="s">
        <v>215</v>
      </c>
      <c r="D537" s="318" t="str">
        <f>IF(CNGE_2023_M4_Secc1!D44="","",CNGE_2023_M4_Secc1!D44)</f>
        <v/>
      </c>
      <c r="E537" s="249"/>
      <c r="F537" s="249"/>
      <c r="G537" s="249"/>
      <c r="H537" s="249"/>
      <c r="I537" s="249"/>
      <c r="J537" s="249"/>
      <c r="K537" s="249"/>
      <c r="L537" s="249"/>
      <c r="M537" s="249"/>
      <c r="N537" s="250"/>
      <c r="O537" s="317"/>
      <c r="P537" s="249"/>
      <c r="Q537" s="249"/>
      <c r="R537" s="250"/>
      <c r="S537" s="317"/>
      <c r="T537" s="249"/>
      <c r="U537" s="249"/>
      <c r="V537" s="250"/>
      <c r="W537" s="317"/>
      <c r="X537" s="249"/>
      <c r="Y537" s="249"/>
      <c r="Z537" s="250"/>
      <c r="AA537" s="317"/>
      <c r="AB537" s="249"/>
      <c r="AC537" s="249"/>
      <c r="AD537" s="250"/>
      <c r="AG537">
        <f>IF(AND(SUM($S$208)&gt;0,R230&gt;0,COUNTA(O537:AD537)=4),0,IF(AND(SUM($S$208)=0,COUNTA(O537:AD537)=0),0,IF(AND(SUM($S$208)&gt;0,R230=0,COUNTA(O537:AD537)=0),0,1)))</f>
        <v>0</v>
      </c>
      <c r="AH537">
        <f t="shared" si="25"/>
        <v>0</v>
      </c>
      <c r="AI537">
        <f t="shared" si="26"/>
        <v>0</v>
      </c>
      <c r="AJ537">
        <f t="shared" si="27"/>
        <v>0</v>
      </c>
      <c r="AK537">
        <f t="shared" si="28"/>
        <v>0</v>
      </c>
    </row>
    <row r="538" spans="1:37" s="4" customFormat="1" ht="15" customHeight="1">
      <c r="A538" s="107"/>
      <c r="C538" s="110" t="s">
        <v>217</v>
      </c>
      <c r="D538" s="318" t="str">
        <f>IF(CNGE_2023_M4_Secc1!D45="","",CNGE_2023_M4_Secc1!D45)</f>
        <v/>
      </c>
      <c r="E538" s="249"/>
      <c r="F538" s="249"/>
      <c r="G538" s="249"/>
      <c r="H538" s="249"/>
      <c r="I538" s="249"/>
      <c r="J538" s="249"/>
      <c r="K538" s="249"/>
      <c r="L538" s="249"/>
      <c r="M538" s="249"/>
      <c r="N538" s="250"/>
      <c r="O538" s="317"/>
      <c r="P538" s="249"/>
      <c r="Q538" s="249"/>
      <c r="R538" s="250"/>
      <c r="S538" s="317"/>
      <c r="T538" s="249"/>
      <c r="U538" s="249"/>
      <c r="V538" s="250"/>
      <c r="W538" s="317"/>
      <c r="X538" s="249"/>
      <c r="Y538" s="249"/>
      <c r="Z538" s="250"/>
      <c r="AA538" s="317"/>
      <c r="AB538" s="249"/>
      <c r="AC538" s="249"/>
      <c r="AD538" s="250"/>
      <c r="AG538">
        <f>IF(AND(SUM($S$208)&gt;0,R230&gt;0,COUNTA(O538:AD538)=4),0,IF(AND(SUM($S$208)=0,COUNTA(O538:AD538)=0),0,IF(AND(SUM($S$208)&gt;0,R230=0,COUNTA(O538:AD538)=0),0,1)))</f>
        <v>0</v>
      </c>
      <c r="AH538">
        <f t="shared" si="25"/>
        <v>0</v>
      </c>
      <c r="AI538">
        <f t="shared" si="26"/>
        <v>0</v>
      </c>
      <c r="AJ538">
        <f t="shared" si="27"/>
        <v>0</v>
      </c>
      <c r="AK538">
        <f t="shared" si="28"/>
        <v>0</v>
      </c>
    </row>
    <row r="539" spans="1:37" s="4" customFormat="1" ht="15" customHeight="1">
      <c r="A539" s="107"/>
      <c r="C539" s="110" t="s">
        <v>219</v>
      </c>
      <c r="D539" s="318" t="str">
        <f>IF(CNGE_2023_M4_Secc1!D46="","",CNGE_2023_M4_Secc1!D46)</f>
        <v/>
      </c>
      <c r="E539" s="249"/>
      <c r="F539" s="249"/>
      <c r="G539" s="249"/>
      <c r="H539" s="249"/>
      <c r="I539" s="249"/>
      <c r="J539" s="249"/>
      <c r="K539" s="249"/>
      <c r="L539" s="249"/>
      <c r="M539" s="249"/>
      <c r="N539" s="250"/>
      <c r="O539" s="317"/>
      <c r="P539" s="249"/>
      <c r="Q539" s="249"/>
      <c r="R539" s="250"/>
      <c r="S539" s="317"/>
      <c r="T539" s="249"/>
      <c r="U539" s="249"/>
      <c r="V539" s="250"/>
      <c r="W539" s="317"/>
      <c r="X539" s="249"/>
      <c r="Y539" s="249"/>
      <c r="Z539" s="250"/>
      <c r="AA539" s="317"/>
      <c r="AB539" s="249"/>
      <c r="AC539" s="249"/>
      <c r="AD539" s="250"/>
      <c r="AG539">
        <f>IF(AND(SUM($S$208)&gt;0,R230&gt;0,COUNTA(O539:AD539)=4),0,IF(AND(SUM($S$208)=0,COUNTA(O539:AD539)=0),0,IF(AND(SUM($S$208)&gt;0,R230=0,COUNTA(O539:AD539)=0),0,1)))</f>
        <v>0</v>
      </c>
      <c r="AH539">
        <f t="shared" si="25"/>
        <v>0</v>
      </c>
      <c r="AI539">
        <f t="shared" si="26"/>
        <v>0</v>
      </c>
      <c r="AJ539">
        <f t="shared" si="27"/>
        <v>0</v>
      </c>
      <c r="AK539">
        <f t="shared" si="28"/>
        <v>0</v>
      </c>
    </row>
    <row r="540" spans="1:37" s="4" customFormat="1" ht="15" customHeight="1">
      <c r="A540" s="107"/>
      <c r="C540" s="110" t="s">
        <v>221</v>
      </c>
      <c r="D540" s="318" t="str">
        <f>IF(CNGE_2023_M4_Secc1!D47="","",CNGE_2023_M4_Secc1!D47)</f>
        <v/>
      </c>
      <c r="E540" s="249"/>
      <c r="F540" s="249"/>
      <c r="G540" s="249"/>
      <c r="H540" s="249"/>
      <c r="I540" s="249"/>
      <c r="J540" s="249"/>
      <c r="K540" s="249"/>
      <c r="L540" s="249"/>
      <c r="M540" s="249"/>
      <c r="N540" s="250"/>
      <c r="O540" s="317"/>
      <c r="P540" s="249"/>
      <c r="Q540" s="249"/>
      <c r="R540" s="250"/>
      <c r="S540" s="317"/>
      <c r="T540" s="249"/>
      <c r="U540" s="249"/>
      <c r="V540" s="250"/>
      <c r="W540" s="317"/>
      <c r="X540" s="249"/>
      <c r="Y540" s="249"/>
      <c r="Z540" s="250"/>
      <c r="AA540" s="317"/>
      <c r="AB540" s="249"/>
      <c r="AC540" s="249"/>
      <c r="AD540" s="250"/>
      <c r="AG540">
        <f>IF(AND(SUM($S$208)&gt;0,R230&gt;0,COUNTA(O540:AD540)=4),0,IF(AND(SUM($S$208)=0,COUNTA(O540:AD540)=0),0,IF(AND(SUM($S$208)&gt;0,R230=0,COUNTA(O540:AD540)=0),0,1)))</f>
        <v>0</v>
      </c>
      <c r="AH540">
        <f t="shared" si="25"/>
        <v>0</v>
      </c>
      <c r="AI540">
        <f t="shared" si="26"/>
        <v>0</v>
      </c>
      <c r="AJ540">
        <f t="shared" si="27"/>
        <v>0</v>
      </c>
      <c r="AK540">
        <f t="shared" si="28"/>
        <v>0</v>
      </c>
    </row>
    <row r="541" spans="1:37" s="4" customFormat="1" ht="15" customHeight="1">
      <c r="A541" s="107"/>
      <c r="C541" s="110" t="s">
        <v>223</v>
      </c>
      <c r="D541" s="318" t="str">
        <f>IF(CNGE_2023_M4_Secc1!D48="","",CNGE_2023_M4_Secc1!D48)</f>
        <v/>
      </c>
      <c r="E541" s="249"/>
      <c r="F541" s="249"/>
      <c r="G541" s="249"/>
      <c r="H541" s="249"/>
      <c r="I541" s="249"/>
      <c r="J541" s="249"/>
      <c r="K541" s="249"/>
      <c r="L541" s="249"/>
      <c r="M541" s="249"/>
      <c r="N541" s="250"/>
      <c r="O541" s="317"/>
      <c r="P541" s="249"/>
      <c r="Q541" s="249"/>
      <c r="R541" s="250"/>
      <c r="S541" s="317"/>
      <c r="T541" s="249"/>
      <c r="U541" s="249"/>
      <c r="V541" s="250"/>
      <c r="W541" s="317"/>
      <c r="X541" s="249"/>
      <c r="Y541" s="249"/>
      <c r="Z541" s="250"/>
      <c r="AA541" s="317"/>
      <c r="AB541" s="249"/>
      <c r="AC541" s="249"/>
      <c r="AD541" s="250"/>
      <c r="AG541">
        <f>IF(AND(SUM($S$208)&gt;0,R230&gt;0,COUNTA(O541:AD541)=4),0,IF(AND(SUM($S$208)=0,COUNTA(O541:AD541)=0),0,IF(AND(SUM($S$208)&gt;0,R230=0,COUNTA(O541:AD541)=0),0,1)))</f>
        <v>0</v>
      </c>
      <c r="AH541">
        <f t="shared" si="25"/>
        <v>0</v>
      </c>
      <c r="AI541">
        <f t="shared" si="26"/>
        <v>0</v>
      </c>
      <c r="AJ541">
        <f t="shared" si="27"/>
        <v>0</v>
      </c>
      <c r="AK541">
        <f t="shared" si="28"/>
        <v>0</v>
      </c>
    </row>
    <row r="542" spans="1:37" s="4" customFormat="1" ht="15" customHeight="1">
      <c r="A542" s="107"/>
      <c r="C542" s="110" t="s">
        <v>225</v>
      </c>
      <c r="D542" s="318" t="str">
        <f>IF(CNGE_2023_M4_Secc1!D49="","",CNGE_2023_M4_Secc1!D49)</f>
        <v/>
      </c>
      <c r="E542" s="249"/>
      <c r="F542" s="249"/>
      <c r="G542" s="249"/>
      <c r="H542" s="249"/>
      <c r="I542" s="249"/>
      <c r="J542" s="249"/>
      <c r="K542" s="249"/>
      <c r="L542" s="249"/>
      <c r="M542" s="249"/>
      <c r="N542" s="250"/>
      <c r="O542" s="317"/>
      <c r="P542" s="249"/>
      <c r="Q542" s="249"/>
      <c r="R542" s="250"/>
      <c r="S542" s="317"/>
      <c r="T542" s="249"/>
      <c r="U542" s="249"/>
      <c r="V542" s="250"/>
      <c r="W542" s="317"/>
      <c r="X542" s="249"/>
      <c r="Y542" s="249"/>
      <c r="Z542" s="250"/>
      <c r="AA542" s="317"/>
      <c r="AB542" s="249"/>
      <c r="AC542" s="249"/>
      <c r="AD542" s="250"/>
      <c r="AG542">
        <f>IF(AND(SUM($S$208)&gt;0,R230&gt;0,COUNTA(O542:AD542)=4),0,IF(AND(SUM($S$208)=0,COUNTA(O542:AD542)=0),0,IF(AND(SUM($S$208)&gt;0,R230=0,COUNTA(O542:AD542)=0),0,1)))</f>
        <v>0</v>
      </c>
      <c r="AH542">
        <f t="shared" si="25"/>
        <v>0</v>
      </c>
      <c r="AI542">
        <f t="shared" si="26"/>
        <v>0</v>
      </c>
      <c r="AJ542">
        <f t="shared" si="27"/>
        <v>0</v>
      </c>
      <c r="AK542">
        <f t="shared" si="28"/>
        <v>0</v>
      </c>
    </row>
    <row r="543" spans="1:37" s="4" customFormat="1" ht="15" customHeight="1">
      <c r="A543" s="107"/>
      <c r="C543" s="110" t="s">
        <v>227</v>
      </c>
      <c r="D543" s="318" t="str">
        <f>IF(CNGE_2023_M4_Secc1!D50="","",CNGE_2023_M4_Secc1!D50)</f>
        <v/>
      </c>
      <c r="E543" s="249"/>
      <c r="F543" s="249"/>
      <c r="G543" s="249"/>
      <c r="H543" s="249"/>
      <c r="I543" s="249"/>
      <c r="J543" s="249"/>
      <c r="K543" s="249"/>
      <c r="L543" s="249"/>
      <c r="M543" s="249"/>
      <c r="N543" s="250"/>
      <c r="O543" s="317"/>
      <c r="P543" s="249"/>
      <c r="Q543" s="249"/>
      <c r="R543" s="250"/>
      <c r="S543" s="317"/>
      <c r="T543" s="249"/>
      <c r="U543" s="249"/>
      <c r="V543" s="250"/>
      <c r="W543" s="317"/>
      <c r="X543" s="249"/>
      <c r="Y543" s="249"/>
      <c r="Z543" s="250"/>
      <c r="AA543" s="317"/>
      <c r="AB543" s="249"/>
      <c r="AC543" s="249"/>
      <c r="AD543" s="250"/>
      <c r="AG543">
        <f>IF(AND(SUM($S$208)&gt;0,R230&gt;0,COUNTA(O543:AD543)=4),0,IF(AND(SUM($S$208)=0,COUNTA(O543:AD543)=0),0,IF(AND(SUM($S$208)&gt;0,R230=0,COUNTA(O543:AD543)=0),0,1)))</f>
        <v>0</v>
      </c>
      <c r="AH543">
        <f t="shared" si="25"/>
        <v>0</v>
      </c>
      <c r="AI543">
        <f t="shared" si="26"/>
        <v>0</v>
      </c>
      <c r="AJ543">
        <f t="shared" si="27"/>
        <v>0</v>
      </c>
      <c r="AK543">
        <f t="shared" si="28"/>
        <v>0</v>
      </c>
    </row>
    <row r="544" spans="1:37" s="4" customFormat="1" ht="15" customHeight="1">
      <c r="A544" s="107"/>
      <c r="C544" s="110" t="s">
        <v>228</v>
      </c>
      <c r="D544" s="318" t="str">
        <f>IF(CNGE_2023_M4_Secc1!D51="","",CNGE_2023_M4_Secc1!D51)</f>
        <v/>
      </c>
      <c r="E544" s="249"/>
      <c r="F544" s="249"/>
      <c r="G544" s="249"/>
      <c r="H544" s="249"/>
      <c r="I544" s="249"/>
      <c r="J544" s="249"/>
      <c r="K544" s="249"/>
      <c r="L544" s="249"/>
      <c r="M544" s="249"/>
      <c r="N544" s="250"/>
      <c r="O544" s="317"/>
      <c r="P544" s="249"/>
      <c r="Q544" s="249"/>
      <c r="R544" s="250"/>
      <c r="S544" s="317"/>
      <c r="T544" s="249"/>
      <c r="U544" s="249"/>
      <c r="V544" s="250"/>
      <c r="W544" s="317"/>
      <c r="X544" s="249"/>
      <c r="Y544" s="249"/>
      <c r="Z544" s="250"/>
      <c r="AA544" s="317"/>
      <c r="AB544" s="249"/>
      <c r="AC544" s="249"/>
      <c r="AD544" s="250"/>
      <c r="AG544">
        <f>IF(AND(SUM($S$208)&gt;0,R230&gt;0,COUNTA(O544:AD544)=4),0,IF(AND(SUM($S$208)=0,COUNTA(O544:AD544)=0),0,IF(AND(SUM($S$208)&gt;0,R230=0,COUNTA(O544:AD544)=0),0,1)))</f>
        <v>0</v>
      </c>
      <c r="AH544">
        <f t="shared" si="25"/>
        <v>0</v>
      </c>
      <c r="AI544">
        <f t="shared" si="26"/>
        <v>0</v>
      </c>
      <c r="AJ544">
        <f t="shared" si="27"/>
        <v>0</v>
      </c>
      <c r="AK544">
        <f t="shared" si="28"/>
        <v>0</v>
      </c>
    </row>
    <row r="545" spans="1:37" s="4" customFormat="1" ht="15" customHeight="1">
      <c r="A545" s="107"/>
      <c r="C545" s="110" t="s">
        <v>229</v>
      </c>
      <c r="D545" s="318" t="str">
        <f>IF(CNGE_2023_M4_Secc1!D52="","",CNGE_2023_M4_Secc1!D52)</f>
        <v/>
      </c>
      <c r="E545" s="249"/>
      <c r="F545" s="249"/>
      <c r="G545" s="249"/>
      <c r="H545" s="249"/>
      <c r="I545" s="249"/>
      <c r="J545" s="249"/>
      <c r="K545" s="249"/>
      <c r="L545" s="249"/>
      <c r="M545" s="249"/>
      <c r="N545" s="250"/>
      <c r="O545" s="317"/>
      <c r="P545" s="249"/>
      <c r="Q545" s="249"/>
      <c r="R545" s="250"/>
      <c r="S545" s="317"/>
      <c r="T545" s="249"/>
      <c r="U545" s="249"/>
      <c r="V545" s="250"/>
      <c r="W545" s="317"/>
      <c r="X545" s="249"/>
      <c r="Y545" s="249"/>
      <c r="Z545" s="250"/>
      <c r="AA545" s="317"/>
      <c r="AB545" s="249"/>
      <c r="AC545" s="249"/>
      <c r="AD545" s="250"/>
      <c r="AG545">
        <f>IF(AND(SUM($S$208)&gt;0,R230&gt;0,COUNTA(O545:AD545)=4),0,IF(AND(SUM($S$208)=0,COUNTA(O545:AD545)=0),0,IF(AND(SUM($S$208)&gt;0,R230=0,COUNTA(O545:AD545)=0),0,1)))</f>
        <v>0</v>
      </c>
      <c r="AH545">
        <f t="shared" si="25"/>
        <v>0</v>
      </c>
      <c r="AI545">
        <f t="shared" si="26"/>
        <v>0</v>
      </c>
      <c r="AJ545">
        <f t="shared" si="27"/>
        <v>0</v>
      </c>
      <c r="AK545">
        <f t="shared" si="28"/>
        <v>0</v>
      </c>
    </row>
    <row r="546" spans="1:37" s="4" customFormat="1" ht="15" customHeight="1">
      <c r="A546" s="107"/>
      <c r="C546" s="110" t="s">
        <v>230</v>
      </c>
      <c r="D546" s="318" t="str">
        <f>IF(CNGE_2023_M4_Secc1!D53="","",CNGE_2023_M4_Secc1!D53)</f>
        <v/>
      </c>
      <c r="E546" s="249"/>
      <c r="F546" s="249"/>
      <c r="G546" s="249"/>
      <c r="H546" s="249"/>
      <c r="I546" s="249"/>
      <c r="J546" s="249"/>
      <c r="K546" s="249"/>
      <c r="L546" s="249"/>
      <c r="M546" s="249"/>
      <c r="N546" s="250"/>
      <c r="O546" s="317"/>
      <c r="P546" s="249"/>
      <c r="Q546" s="249"/>
      <c r="R546" s="250"/>
      <c r="S546" s="317"/>
      <c r="T546" s="249"/>
      <c r="U546" s="249"/>
      <c r="V546" s="250"/>
      <c r="W546" s="317"/>
      <c r="X546" s="249"/>
      <c r="Y546" s="249"/>
      <c r="Z546" s="250"/>
      <c r="AA546" s="317"/>
      <c r="AB546" s="249"/>
      <c r="AC546" s="249"/>
      <c r="AD546" s="250"/>
      <c r="AG546">
        <f>IF(AND(SUM($S$208)&gt;0,R230&gt;0,COUNTA(O546:AD546)=4),0,IF(AND(SUM($S$208)=0,COUNTA(O546:AD546)=0),0,IF(AND(SUM($S$208)&gt;0,R230=0,COUNTA(O546:AD546)=0),0,1)))</f>
        <v>0</v>
      </c>
      <c r="AH546">
        <f t="shared" si="25"/>
        <v>0</v>
      </c>
      <c r="AI546">
        <f t="shared" si="26"/>
        <v>0</v>
      </c>
      <c r="AJ546">
        <f t="shared" si="27"/>
        <v>0</v>
      </c>
      <c r="AK546">
        <f t="shared" si="28"/>
        <v>0</v>
      </c>
    </row>
    <row r="547" spans="1:37" s="4" customFormat="1" ht="15" customHeight="1">
      <c r="A547" s="107"/>
      <c r="C547" s="110" t="s">
        <v>231</v>
      </c>
      <c r="D547" s="318" t="str">
        <f>IF(CNGE_2023_M4_Secc1!D54="","",CNGE_2023_M4_Secc1!D54)</f>
        <v/>
      </c>
      <c r="E547" s="249"/>
      <c r="F547" s="249"/>
      <c r="G547" s="249"/>
      <c r="H547" s="249"/>
      <c r="I547" s="249"/>
      <c r="J547" s="249"/>
      <c r="K547" s="249"/>
      <c r="L547" s="249"/>
      <c r="M547" s="249"/>
      <c r="N547" s="250"/>
      <c r="O547" s="317"/>
      <c r="P547" s="249"/>
      <c r="Q547" s="249"/>
      <c r="R547" s="250"/>
      <c r="S547" s="317"/>
      <c r="T547" s="249"/>
      <c r="U547" s="249"/>
      <c r="V547" s="250"/>
      <c r="W547" s="317"/>
      <c r="X547" s="249"/>
      <c r="Y547" s="249"/>
      <c r="Z547" s="250"/>
      <c r="AA547" s="317"/>
      <c r="AB547" s="249"/>
      <c r="AC547" s="249"/>
      <c r="AD547" s="250"/>
      <c r="AG547">
        <f>IF(AND(SUM($S$208)&gt;0,R230&gt;0,COUNTA(O547:AD547)=4),0,IF(AND(SUM($S$208)=0,COUNTA(O547:AD547)=0),0,IF(AND(SUM($S$208)&gt;0,R230=0,COUNTA(O547:AD547)=0),0,1)))</f>
        <v>0</v>
      </c>
      <c r="AH547">
        <f t="shared" si="25"/>
        <v>0</v>
      </c>
      <c r="AI547">
        <f t="shared" si="26"/>
        <v>0</v>
      </c>
      <c r="AJ547">
        <f t="shared" si="27"/>
        <v>0</v>
      </c>
      <c r="AK547">
        <f t="shared" si="28"/>
        <v>0</v>
      </c>
    </row>
    <row r="548" spans="1:37" s="4" customFormat="1" ht="15" customHeight="1">
      <c r="A548" s="107"/>
      <c r="C548" s="110" t="s">
        <v>232</v>
      </c>
      <c r="D548" s="318" t="str">
        <f>IF(CNGE_2023_M4_Secc1!D55="","",CNGE_2023_M4_Secc1!D55)</f>
        <v/>
      </c>
      <c r="E548" s="249"/>
      <c r="F548" s="249"/>
      <c r="G548" s="249"/>
      <c r="H548" s="249"/>
      <c r="I548" s="249"/>
      <c r="J548" s="249"/>
      <c r="K548" s="249"/>
      <c r="L548" s="249"/>
      <c r="M548" s="249"/>
      <c r="N548" s="250"/>
      <c r="O548" s="317"/>
      <c r="P548" s="249"/>
      <c r="Q548" s="249"/>
      <c r="R548" s="250"/>
      <c r="S548" s="317"/>
      <c r="T548" s="249"/>
      <c r="U548" s="249"/>
      <c r="V548" s="250"/>
      <c r="W548" s="317"/>
      <c r="X548" s="249"/>
      <c r="Y548" s="249"/>
      <c r="Z548" s="250"/>
      <c r="AA548" s="317"/>
      <c r="AB548" s="249"/>
      <c r="AC548" s="249"/>
      <c r="AD548" s="250"/>
      <c r="AG548">
        <f>IF(AND(SUM($S$208)&gt;0,R230&gt;0,COUNTA(O548:AD548)=4),0,IF(AND(SUM($S$208)=0,COUNTA(O548:AD548)=0),0,IF(AND(SUM($S$208)&gt;0,R230=0,COUNTA(O548:AD548)=0),0,1)))</f>
        <v>0</v>
      </c>
      <c r="AH548">
        <f t="shared" si="25"/>
        <v>0</v>
      </c>
      <c r="AI548">
        <f t="shared" si="26"/>
        <v>0</v>
      </c>
      <c r="AJ548">
        <f t="shared" si="27"/>
        <v>0</v>
      </c>
      <c r="AK548">
        <f t="shared" si="28"/>
        <v>0</v>
      </c>
    </row>
    <row r="549" spans="1:37" s="4" customFormat="1" ht="15" customHeight="1">
      <c r="A549" s="107"/>
      <c r="C549" s="110" t="s">
        <v>233</v>
      </c>
      <c r="D549" s="318" t="str">
        <f>IF(CNGE_2023_M4_Secc1!D56="","",CNGE_2023_M4_Secc1!D56)</f>
        <v/>
      </c>
      <c r="E549" s="249"/>
      <c r="F549" s="249"/>
      <c r="G549" s="249"/>
      <c r="H549" s="249"/>
      <c r="I549" s="249"/>
      <c r="J549" s="249"/>
      <c r="K549" s="249"/>
      <c r="L549" s="249"/>
      <c r="M549" s="249"/>
      <c r="N549" s="250"/>
      <c r="O549" s="317"/>
      <c r="P549" s="249"/>
      <c r="Q549" s="249"/>
      <c r="R549" s="250"/>
      <c r="S549" s="317"/>
      <c r="T549" s="249"/>
      <c r="U549" s="249"/>
      <c r="V549" s="250"/>
      <c r="W549" s="317"/>
      <c r="X549" s="249"/>
      <c r="Y549" s="249"/>
      <c r="Z549" s="250"/>
      <c r="AA549" s="317"/>
      <c r="AB549" s="249"/>
      <c r="AC549" s="249"/>
      <c r="AD549" s="250"/>
      <c r="AG549">
        <f>IF(AND(SUM($S$208)&gt;0,R230&gt;0,COUNTA(O549:AD549)=4),0,IF(AND(SUM($S$208)=0,COUNTA(O549:AD549)=0),0,IF(AND(SUM($S$208)&gt;0,R230=0,COUNTA(O549:AD549)=0),0,1)))</f>
        <v>0</v>
      </c>
      <c r="AH549">
        <f t="shared" si="25"/>
        <v>0</v>
      </c>
      <c r="AI549">
        <f t="shared" si="26"/>
        <v>0</v>
      </c>
      <c r="AJ549">
        <f t="shared" si="27"/>
        <v>0</v>
      </c>
      <c r="AK549">
        <f t="shared" si="28"/>
        <v>0</v>
      </c>
    </row>
    <row r="550" spans="1:37" s="4" customFormat="1" ht="15" customHeight="1">
      <c r="A550" s="107"/>
      <c r="C550" s="110" t="s">
        <v>234</v>
      </c>
      <c r="D550" s="318" t="str">
        <f>IF(CNGE_2023_M4_Secc1!D57="","",CNGE_2023_M4_Secc1!D57)</f>
        <v/>
      </c>
      <c r="E550" s="249"/>
      <c r="F550" s="249"/>
      <c r="G550" s="249"/>
      <c r="H550" s="249"/>
      <c r="I550" s="249"/>
      <c r="J550" s="249"/>
      <c r="K550" s="249"/>
      <c r="L550" s="249"/>
      <c r="M550" s="249"/>
      <c r="N550" s="250"/>
      <c r="O550" s="317"/>
      <c r="P550" s="249"/>
      <c r="Q550" s="249"/>
      <c r="R550" s="250"/>
      <c r="S550" s="317"/>
      <c r="T550" s="249"/>
      <c r="U550" s="249"/>
      <c r="V550" s="250"/>
      <c r="W550" s="317"/>
      <c r="X550" s="249"/>
      <c r="Y550" s="249"/>
      <c r="Z550" s="250"/>
      <c r="AA550" s="317"/>
      <c r="AB550" s="249"/>
      <c r="AC550" s="249"/>
      <c r="AD550" s="250"/>
      <c r="AG550">
        <f>IF(AND(SUM($S$208)&gt;0,R230&gt;0,COUNTA(O550:AD550)=4),0,IF(AND(SUM($S$208)=0,COUNTA(O550:AD550)=0),0,IF(AND(SUM($S$208)&gt;0,R230=0,COUNTA(O550:AD550)=0),0,1)))</f>
        <v>0</v>
      </c>
      <c r="AH550">
        <f t="shared" si="25"/>
        <v>0</v>
      </c>
      <c r="AI550">
        <f t="shared" si="26"/>
        <v>0</v>
      </c>
      <c r="AJ550">
        <f t="shared" si="27"/>
        <v>0</v>
      </c>
      <c r="AK550">
        <f t="shared" si="28"/>
        <v>0</v>
      </c>
    </row>
    <row r="551" spans="1:37" s="4" customFormat="1" ht="15" customHeight="1">
      <c r="A551" s="107"/>
      <c r="C551" s="110" t="s">
        <v>235</v>
      </c>
      <c r="D551" s="318" t="str">
        <f>IF(CNGE_2023_M4_Secc1!D58="","",CNGE_2023_M4_Secc1!D58)</f>
        <v/>
      </c>
      <c r="E551" s="249"/>
      <c r="F551" s="249"/>
      <c r="G551" s="249"/>
      <c r="H551" s="249"/>
      <c r="I551" s="249"/>
      <c r="J551" s="249"/>
      <c r="K551" s="249"/>
      <c r="L551" s="249"/>
      <c r="M551" s="249"/>
      <c r="N551" s="250"/>
      <c r="O551" s="317"/>
      <c r="P551" s="249"/>
      <c r="Q551" s="249"/>
      <c r="R551" s="250"/>
      <c r="S551" s="317"/>
      <c r="T551" s="249"/>
      <c r="U551" s="249"/>
      <c r="V551" s="250"/>
      <c r="W551" s="317"/>
      <c r="X551" s="249"/>
      <c r="Y551" s="249"/>
      <c r="Z551" s="250"/>
      <c r="AA551" s="317"/>
      <c r="AB551" s="249"/>
      <c r="AC551" s="249"/>
      <c r="AD551" s="250"/>
      <c r="AG551">
        <f>IF(AND(SUM($S$208)&gt;0,R230&gt;0,COUNTA(O551:AD551)=4),0,IF(AND(SUM($S$208)=0,COUNTA(O551:AD551)=0),0,IF(AND(SUM($S$208)&gt;0,R230=0,COUNTA(O551:AD551)=0),0,1)))</f>
        <v>0</v>
      </c>
      <c r="AH551">
        <f t="shared" si="25"/>
        <v>0</v>
      </c>
      <c r="AI551">
        <f t="shared" si="26"/>
        <v>0</v>
      </c>
      <c r="AJ551">
        <f t="shared" si="27"/>
        <v>0</v>
      </c>
      <c r="AK551">
        <f t="shared" si="28"/>
        <v>0</v>
      </c>
    </row>
    <row r="552" spans="1:37" s="4" customFormat="1" ht="15" customHeight="1">
      <c r="A552" s="107"/>
      <c r="C552" s="110" t="s">
        <v>236</v>
      </c>
      <c r="D552" s="318" t="str">
        <f>IF(CNGE_2023_M4_Secc1!D59="","",CNGE_2023_M4_Secc1!D59)</f>
        <v/>
      </c>
      <c r="E552" s="249"/>
      <c r="F552" s="249"/>
      <c r="G552" s="249"/>
      <c r="H552" s="249"/>
      <c r="I552" s="249"/>
      <c r="J552" s="249"/>
      <c r="K552" s="249"/>
      <c r="L552" s="249"/>
      <c r="M552" s="249"/>
      <c r="N552" s="250"/>
      <c r="O552" s="317"/>
      <c r="P552" s="249"/>
      <c r="Q552" s="249"/>
      <c r="R552" s="250"/>
      <c r="S552" s="317"/>
      <c r="T552" s="249"/>
      <c r="U552" s="249"/>
      <c r="V552" s="250"/>
      <c r="W552" s="317"/>
      <c r="X552" s="249"/>
      <c r="Y552" s="249"/>
      <c r="Z552" s="250"/>
      <c r="AA552" s="317"/>
      <c r="AB552" s="249"/>
      <c r="AC552" s="249"/>
      <c r="AD552" s="250"/>
      <c r="AG552">
        <f>IF(AND(SUM($S$208)&gt;0,R230&gt;0,COUNTA(O552:AD552)=4),0,IF(AND(SUM($S$208)=0,COUNTA(O552:AD552)=0),0,IF(AND(SUM($S$208)&gt;0,R230=0,COUNTA(O552:AD552)=0),0,1)))</f>
        <v>0</v>
      </c>
      <c r="AH552">
        <f t="shared" si="25"/>
        <v>0</v>
      </c>
      <c r="AI552">
        <f t="shared" si="26"/>
        <v>0</v>
      </c>
      <c r="AJ552">
        <f t="shared" si="27"/>
        <v>0</v>
      </c>
      <c r="AK552">
        <f t="shared" si="28"/>
        <v>0</v>
      </c>
    </row>
    <row r="553" spans="1:37" s="4" customFormat="1" ht="15" customHeight="1">
      <c r="A553" s="107"/>
      <c r="C553" s="110" t="s">
        <v>237</v>
      </c>
      <c r="D553" s="318" t="str">
        <f>IF(CNGE_2023_M4_Secc1!D60="","",CNGE_2023_M4_Secc1!D60)</f>
        <v/>
      </c>
      <c r="E553" s="249"/>
      <c r="F553" s="249"/>
      <c r="G553" s="249"/>
      <c r="H553" s="249"/>
      <c r="I553" s="249"/>
      <c r="J553" s="249"/>
      <c r="K553" s="249"/>
      <c r="L553" s="249"/>
      <c r="M553" s="249"/>
      <c r="N553" s="250"/>
      <c r="O553" s="317"/>
      <c r="P553" s="249"/>
      <c r="Q553" s="249"/>
      <c r="R553" s="250"/>
      <c r="S553" s="317"/>
      <c r="T553" s="249"/>
      <c r="U553" s="249"/>
      <c r="V553" s="250"/>
      <c r="W553" s="317"/>
      <c r="X553" s="249"/>
      <c r="Y553" s="249"/>
      <c r="Z553" s="250"/>
      <c r="AA553" s="317"/>
      <c r="AB553" s="249"/>
      <c r="AC553" s="249"/>
      <c r="AD553" s="250"/>
      <c r="AG553">
        <f>IF(AND(SUM($S$208)&gt;0,R230&gt;0,COUNTA(O553:AD553)=4),0,IF(AND(SUM($S$208)=0,COUNTA(O553:AD553)=0),0,IF(AND(SUM($S$208)&gt;0,R230=0,COUNTA(O553:AD553)=0),0,1)))</f>
        <v>0</v>
      </c>
      <c r="AH553">
        <f t="shared" si="25"/>
        <v>0</v>
      </c>
      <c r="AI553">
        <f t="shared" si="26"/>
        <v>0</v>
      </c>
      <c r="AJ553">
        <f t="shared" si="27"/>
        <v>0</v>
      </c>
      <c r="AK553">
        <f t="shared" si="28"/>
        <v>0</v>
      </c>
    </row>
    <row r="554" spans="1:37" s="4" customFormat="1" ht="15" customHeight="1">
      <c r="A554" s="107"/>
      <c r="C554" s="110" t="s">
        <v>238</v>
      </c>
      <c r="D554" s="318" t="str">
        <f>IF(CNGE_2023_M4_Secc1!D61="","",CNGE_2023_M4_Secc1!D61)</f>
        <v/>
      </c>
      <c r="E554" s="249"/>
      <c r="F554" s="249"/>
      <c r="G554" s="249"/>
      <c r="H554" s="249"/>
      <c r="I554" s="249"/>
      <c r="J554" s="249"/>
      <c r="K554" s="249"/>
      <c r="L554" s="249"/>
      <c r="M554" s="249"/>
      <c r="N554" s="250"/>
      <c r="O554" s="317"/>
      <c r="P554" s="249"/>
      <c r="Q554" s="249"/>
      <c r="R554" s="250"/>
      <c r="S554" s="317"/>
      <c r="T554" s="249"/>
      <c r="U554" s="249"/>
      <c r="V554" s="250"/>
      <c r="W554" s="317"/>
      <c r="X554" s="249"/>
      <c r="Y554" s="249"/>
      <c r="Z554" s="250"/>
      <c r="AA554" s="317"/>
      <c r="AB554" s="249"/>
      <c r="AC554" s="249"/>
      <c r="AD554" s="250"/>
      <c r="AG554">
        <f>IF(AND(SUM($S$208)&gt;0,R230&gt;0,COUNTA(O554:AD554)=4),0,IF(AND(SUM($S$208)=0,COUNTA(O554:AD554)=0),0,IF(AND(SUM($S$208)&gt;0,R230=0,COUNTA(O554:AD554)=0),0,1)))</f>
        <v>0</v>
      </c>
      <c r="AH554">
        <f t="shared" si="25"/>
        <v>0</v>
      </c>
      <c r="AI554">
        <f t="shared" si="26"/>
        <v>0</v>
      </c>
      <c r="AJ554">
        <f t="shared" si="27"/>
        <v>0</v>
      </c>
      <c r="AK554">
        <f t="shared" si="28"/>
        <v>0</v>
      </c>
    </row>
    <row r="555" spans="1:37" s="4" customFormat="1" ht="15" customHeight="1">
      <c r="A555" s="107"/>
      <c r="C555" s="110" t="s">
        <v>239</v>
      </c>
      <c r="D555" s="318" t="str">
        <f>IF(CNGE_2023_M4_Secc1!D62="","",CNGE_2023_M4_Secc1!D62)</f>
        <v/>
      </c>
      <c r="E555" s="249"/>
      <c r="F555" s="249"/>
      <c r="G555" s="249"/>
      <c r="H555" s="249"/>
      <c r="I555" s="249"/>
      <c r="J555" s="249"/>
      <c r="K555" s="249"/>
      <c r="L555" s="249"/>
      <c r="M555" s="249"/>
      <c r="N555" s="250"/>
      <c r="O555" s="317"/>
      <c r="P555" s="249"/>
      <c r="Q555" s="249"/>
      <c r="R555" s="250"/>
      <c r="S555" s="317"/>
      <c r="T555" s="249"/>
      <c r="U555" s="249"/>
      <c r="V555" s="250"/>
      <c r="W555" s="317"/>
      <c r="X555" s="249"/>
      <c r="Y555" s="249"/>
      <c r="Z555" s="250"/>
      <c r="AA555" s="317"/>
      <c r="AB555" s="249"/>
      <c r="AC555" s="249"/>
      <c r="AD555" s="250"/>
      <c r="AG555">
        <f>IF(AND(SUM($S$208)&gt;0,R230&gt;0,COUNTA(O555:AD555)=4),0,IF(AND(SUM($S$208)=0,COUNTA(O555:AD555)=0),0,IF(AND(SUM($S$208)&gt;0,R230=0,COUNTA(O555:AD555)=0),0,1)))</f>
        <v>0</v>
      </c>
      <c r="AH555">
        <f t="shared" si="25"/>
        <v>0</v>
      </c>
      <c r="AI555">
        <f t="shared" si="26"/>
        <v>0</v>
      </c>
      <c r="AJ555">
        <f t="shared" si="27"/>
        <v>0</v>
      </c>
      <c r="AK555">
        <f t="shared" si="28"/>
        <v>0</v>
      </c>
    </row>
    <row r="556" spans="1:37" s="4" customFormat="1" ht="15" customHeight="1">
      <c r="A556" s="107"/>
      <c r="C556" s="110" t="s">
        <v>240</v>
      </c>
      <c r="D556" s="318" t="str">
        <f>IF(CNGE_2023_M4_Secc1!D63="","",CNGE_2023_M4_Secc1!D63)</f>
        <v/>
      </c>
      <c r="E556" s="249"/>
      <c r="F556" s="249"/>
      <c r="G556" s="249"/>
      <c r="H556" s="249"/>
      <c r="I556" s="249"/>
      <c r="J556" s="249"/>
      <c r="K556" s="249"/>
      <c r="L556" s="249"/>
      <c r="M556" s="249"/>
      <c r="N556" s="250"/>
      <c r="O556" s="317"/>
      <c r="P556" s="249"/>
      <c r="Q556" s="249"/>
      <c r="R556" s="250"/>
      <c r="S556" s="317"/>
      <c r="T556" s="249"/>
      <c r="U556" s="249"/>
      <c r="V556" s="250"/>
      <c r="W556" s="317"/>
      <c r="X556" s="249"/>
      <c r="Y556" s="249"/>
      <c r="Z556" s="250"/>
      <c r="AA556" s="317"/>
      <c r="AB556" s="249"/>
      <c r="AC556" s="249"/>
      <c r="AD556" s="250"/>
      <c r="AG556">
        <f>IF(AND(SUM($S$208)&gt;0,R230&gt;0,COUNTA(O556:AD556)=4),0,IF(AND(SUM($S$208)=0,COUNTA(O556:AD556)=0),0,IF(AND(SUM($S$208)&gt;0,R230=0,COUNTA(O556:AD556)=0),0,1)))</f>
        <v>0</v>
      </c>
      <c r="AH556">
        <f t="shared" si="25"/>
        <v>0</v>
      </c>
      <c r="AI556">
        <f t="shared" si="26"/>
        <v>0</v>
      </c>
      <c r="AJ556">
        <f t="shared" si="27"/>
        <v>0</v>
      </c>
      <c r="AK556">
        <f t="shared" si="28"/>
        <v>0</v>
      </c>
    </row>
    <row r="557" spans="1:37" s="4" customFormat="1" ht="15" customHeight="1">
      <c r="A557" s="107"/>
      <c r="C557" s="110" t="s">
        <v>241</v>
      </c>
      <c r="D557" s="318" t="str">
        <f>IF(CNGE_2023_M4_Secc1!D64="","",CNGE_2023_M4_Secc1!D64)</f>
        <v/>
      </c>
      <c r="E557" s="249"/>
      <c r="F557" s="249"/>
      <c r="G557" s="249"/>
      <c r="H557" s="249"/>
      <c r="I557" s="249"/>
      <c r="J557" s="249"/>
      <c r="K557" s="249"/>
      <c r="L557" s="249"/>
      <c r="M557" s="249"/>
      <c r="N557" s="250"/>
      <c r="O557" s="317"/>
      <c r="P557" s="249"/>
      <c r="Q557" s="249"/>
      <c r="R557" s="250"/>
      <c r="S557" s="317"/>
      <c r="T557" s="249"/>
      <c r="U557" s="249"/>
      <c r="V557" s="250"/>
      <c r="W557" s="317"/>
      <c r="X557" s="249"/>
      <c r="Y557" s="249"/>
      <c r="Z557" s="250"/>
      <c r="AA557" s="317"/>
      <c r="AB557" s="249"/>
      <c r="AC557" s="249"/>
      <c r="AD557" s="250"/>
      <c r="AG557">
        <f>IF(AND(SUM($S$208)&gt;0,R230&gt;0,COUNTA(O557:AD557)=4),0,IF(AND(SUM($S$208)=0,COUNTA(O557:AD557)=0),0,IF(AND(SUM($S$208)&gt;0,R230=0,COUNTA(O557:AD557)=0),0,1)))</f>
        <v>0</v>
      </c>
      <c r="AH557">
        <f t="shared" si="25"/>
        <v>0</v>
      </c>
      <c r="AI557">
        <f t="shared" si="26"/>
        <v>0</v>
      </c>
      <c r="AJ557">
        <f t="shared" si="27"/>
        <v>0</v>
      </c>
      <c r="AK557">
        <f t="shared" si="28"/>
        <v>0</v>
      </c>
    </row>
    <row r="558" spans="1:37" s="4" customFormat="1" ht="15" customHeight="1">
      <c r="A558" s="107"/>
      <c r="C558" s="110" t="s">
        <v>242</v>
      </c>
      <c r="D558" s="318" t="str">
        <f>IF(CNGE_2023_M4_Secc1!D65="","",CNGE_2023_M4_Secc1!D65)</f>
        <v/>
      </c>
      <c r="E558" s="249"/>
      <c r="F558" s="249"/>
      <c r="G558" s="249"/>
      <c r="H558" s="249"/>
      <c r="I558" s="249"/>
      <c r="J558" s="249"/>
      <c r="K558" s="249"/>
      <c r="L558" s="249"/>
      <c r="M558" s="249"/>
      <c r="N558" s="250"/>
      <c r="O558" s="317"/>
      <c r="P558" s="249"/>
      <c r="Q558" s="249"/>
      <c r="R558" s="250"/>
      <c r="S558" s="317"/>
      <c r="T558" s="249"/>
      <c r="U558" s="249"/>
      <c r="V558" s="250"/>
      <c r="W558" s="317"/>
      <c r="X558" s="249"/>
      <c r="Y558" s="249"/>
      <c r="Z558" s="250"/>
      <c r="AA558" s="317"/>
      <c r="AB558" s="249"/>
      <c r="AC558" s="249"/>
      <c r="AD558" s="250"/>
      <c r="AG558">
        <f>IF(AND(SUM($S$208)&gt;0,R230&gt;0,COUNTA(O558:AD558)=4),0,IF(AND(SUM($S$208)=0,COUNTA(O558:AD558)=0),0,IF(AND(SUM($S$208)&gt;0,R230=0,COUNTA(O558:AD558)=0),0,1)))</f>
        <v>0</v>
      </c>
      <c r="AH558">
        <f t="shared" si="25"/>
        <v>0</v>
      </c>
      <c r="AI558">
        <f t="shared" si="26"/>
        <v>0</v>
      </c>
      <c r="AJ558">
        <f t="shared" si="27"/>
        <v>0</v>
      </c>
      <c r="AK558">
        <f t="shared" si="28"/>
        <v>0</v>
      </c>
    </row>
    <row r="559" spans="1:37" s="4" customFormat="1" ht="15" customHeight="1">
      <c r="A559" s="107"/>
      <c r="C559" s="110" t="s">
        <v>243</v>
      </c>
      <c r="D559" s="318" t="str">
        <f>IF(CNGE_2023_M4_Secc1!D66="","",CNGE_2023_M4_Secc1!D66)</f>
        <v/>
      </c>
      <c r="E559" s="249"/>
      <c r="F559" s="249"/>
      <c r="G559" s="249"/>
      <c r="H559" s="249"/>
      <c r="I559" s="249"/>
      <c r="J559" s="249"/>
      <c r="K559" s="249"/>
      <c r="L559" s="249"/>
      <c r="M559" s="249"/>
      <c r="N559" s="250"/>
      <c r="O559" s="317"/>
      <c r="P559" s="249"/>
      <c r="Q559" s="249"/>
      <c r="R559" s="250"/>
      <c r="S559" s="317"/>
      <c r="T559" s="249"/>
      <c r="U559" s="249"/>
      <c r="V559" s="250"/>
      <c r="W559" s="317"/>
      <c r="X559" s="249"/>
      <c r="Y559" s="249"/>
      <c r="Z559" s="250"/>
      <c r="AA559" s="317"/>
      <c r="AB559" s="249"/>
      <c r="AC559" s="249"/>
      <c r="AD559" s="250"/>
      <c r="AG559">
        <f>IF(AND(SUM($S$208)&gt;0,R230&gt;0,COUNTA(O559:AD559)=4),0,IF(AND(SUM($S$208)=0,COUNTA(O559:AD559)=0),0,IF(AND(SUM($S$208)&gt;0,R230=0,COUNTA(O559:AD559)=0),0,1)))</f>
        <v>0</v>
      </c>
      <c r="AH559">
        <f t="shared" si="25"/>
        <v>0</v>
      </c>
      <c r="AI559">
        <f t="shared" si="26"/>
        <v>0</v>
      </c>
      <c r="AJ559">
        <f t="shared" si="27"/>
        <v>0</v>
      </c>
      <c r="AK559">
        <f t="shared" si="28"/>
        <v>0</v>
      </c>
    </row>
    <row r="560" spans="1:37" s="4" customFormat="1" ht="15" customHeight="1">
      <c r="A560" s="107"/>
      <c r="C560" s="110" t="s">
        <v>244</v>
      </c>
      <c r="D560" s="318" t="str">
        <f>IF(CNGE_2023_M4_Secc1!D67="","",CNGE_2023_M4_Secc1!D67)</f>
        <v/>
      </c>
      <c r="E560" s="249"/>
      <c r="F560" s="249"/>
      <c r="G560" s="249"/>
      <c r="H560" s="249"/>
      <c r="I560" s="249"/>
      <c r="J560" s="249"/>
      <c r="K560" s="249"/>
      <c r="L560" s="249"/>
      <c r="M560" s="249"/>
      <c r="N560" s="250"/>
      <c r="O560" s="317"/>
      <c r="P560" s="249"/>
      <c r="Q560" s="249"/>
      <c r="R560" s="250"/>
      <c r="S560" s="317"/>
      <c r="T560" s="249"/>
      <c r="U560" s="249"/>
      <c r="V560" s="250"/>
      <c r="W560" s="317"/>
      <c r="X560" s="249"/>
      <c r="Y560" s="249"/>
      <c r="Z560" s="250"/>
      <c r="AA560" s="317"/>
      <c r="AB560" s="249"/>
      <c r="AC560" s="249"/>
      <c r="AD560" s="250"/>
      <c r="AG560">
        <f>IF(AND(SUM($S$208)&gt;0,R230&gt;0,COUNTA(O560:AD560)=4),0,IF(AND(SUM($S$208)=0,COUNTA(O560:AD560)=0),0,IF(AND(SUM($S$208)&gt;0,R230=0,COUNTA(O560:AD560)=0),0,1)))</f>
        <v>0</v>
      </c>
      <c r="AH560">
        <f t="shared" si="25"/>
        <v>0</v>
      </c>
      <c r="AI560">
        <f t="shared" si="26"/>
        <v>0</v>
      </c>
      <c r="AJ560">
        <f t="shared" si="27"/>
        <v>0</v>
      </c>
      <c r="AK560">
        <f t="shared" si="28"/>
        <v>0</v>
      </c>
    </row>
    <row r="561" spans="1:37" s="4" customFormat="1" ht="15" customHeight="1">
      <c r="A561" s="107"/>
      <c r="C561" s="110" t="s">
        <v>245</v>
      </c>
      <c r="D561" s="318" t="str">
        <f>IF(CNGE_2023_M4_Secc1!D68="","",CNGE_2023_M4_Secc1!D68)</f>
        <v/>
      </c>
      <c r="E561" s="249"/>
      <c r="F561" s="249"/>
      <c r="G561" s="249"/>
      <c r="H561" s="249"/>
      <c r="I561" s="249"/>
      <c r="J561" s="249"/>
      <c r="K561" s="249"/>
      <c r="L561" s="249"/>
      <c r="M561" s="249"/>
      <c r="N561" s="250"/>
      <c r="O561" s="317"/>
      <c r="P561" s="249"/>
      <c r="Q561" s="249"/>
      <c r="R561" s="250"/>
      <c r="S561" s="317"/>
      <c r="T561" s="249"/>
      <c r="U561" s="249"/>
      <c r="V561" s="250"/>
      <c r="W561" s="317"/>
      <c r="X561" s="249"/>
      <c r="Y561" s="249"/>
      <c r="Z561" s="250"/>
      <c r="AA561" s="317"/>
      <c r="AB561" s="249"/>
      <c r="AC561" s="249"/>
      <c r="AD561" s="250"/>
      <c r="AG561">
        <f>IF(AND(SUM($S$208)&gt;0,R230&gt;0,COUNTA(O561:AD561)=4),0,IF(AND(SUM($S$208)=0,COUNTA(O561:AD561)=0),0,IF(AND(SUM($S$208)&gt;0,R230=0,COUNTA(O561:AD561)=0),0,1)))</f>
        <v>0</v>
      </c>
      <c r="AH561">
        <f t="shared" si="25"/>
        <v>0</v>
      </c>
      <c r="AI561">
        <f t="shared" si="26"/>
        <v>0</v>
      </c>
      <c r="AJ561">
        <f t="shared" si="27"/>
        <v>0</v>
      </c>
      <c r="AK561">
        <f t="shared" si="28"/>
        <v>0</v>
      </c>
    </row>
    <row r="562" spans="1:37" s="4" customFormat="1" ht="15" customHeight="1">
      <c r="A562" s="107"/>
      <c r="C562" s="110" t="s">
        <v>246</v>
      </c>
      <c r="D562" s="318" t="str">
        <f>IF(CNGE_2023_M4_Secc1!D69="","",CNGE_2023_M4_Secc1!D69)</f>
        <v/>
      </c>
      <c r="E562" s="249"/>
      <c r="F562" s="249"/>
      <c r="G562" s="249"/>
      <c r="H562" s="249"/>
      <c r="I562" s="249"/>
      <c r="J562" s="249"/>
      <c r="K562" s="249"/>
      <c r="L562" s="249"/>
      <c r="M562" s="249"/>
      <c r="N562" s="250"/>
      <c r="O562" s="317"/>
      <c r="P562" s="249"/>
      <c r="Q562" s="249"/>
      <c r="R562" s="250"/>
      <c r="S562" s="317"/>
      <c r="T562" s="249"/>
      <c r="U562" s="249"/>
      <c r="V562" s="250"/>
      <c r="W562" s="317"/>
      <c r="X562" s="249"/>
      <c r="Y562" s="249"/>
      <c r="Z562" s="250"/>
      <c r="AA562" s="317"/>
      <c r="AB562" s="249"/>
      <c r="AC562" s="249"/>
      <c r="AD562" s="250"/>
      <c r="AG562">
        <f>IF(AND(SUM($S$208)&gt;0,R230&gt;0,COUNTA(O562:AD562)=4),0,IF(AND(SUM($S$208)=0,COUNTA(O562:AD562)=0),0,IF(AND(SUM($S$208)&gt;0,R230=0,COUNTA(O562:AD562)=0),0,1)))</f>
        <v>0</v>
      </c>
      <c r="AH562">
        <f t="shared" si="25"/>
        <v>0</v>
      </c>
      <c r="AI562">
        <f t="shared" si="26"/>
        <v>0</v>
      </c>
      <c r="AJ562">
        <f t="shared" si="27"/>
        <v>0</v>
      </c>
      <c r="AK562">
        <f t="shared" si="28"/>
        <v>0</v>
      </c>
    </row>
    <row r="563" spans="1:37" s="4" customFormat="1" ht="15" customHeight="1">
      <c r="A563" s="107"/>
      <c r="C563" s="110" t="s">
        <v>247</v>
      </c>
      <c r="D563" s="318" t="str">
        <f>IF(CNGE_2023_M4_Secc1!D70="","",CNGE_2023_M4_Secc1!D70)</f>
        <v/>
      </c>
      <c r="E563" s="249"/>
      <c r="F563" s="249"/>
      <c r="G563" s="249"/>
      <c r="H563" s="249"/>
      <c r="I563" s="249"/>
      <c r="J563" s="249"/>
      <c r="K563" s="249"/>
      <c r="L563" s="249"/>
      <c r="M563" s="249"/>
      <c r="N563" s="250"/>
      <c r="O563" s="317"/>
      <c r="P563" s="249"/>
      <c r="Q563" s="249"/>
      <c r="R563" s="250"/>
      <c r="S563" s="317"/>
      <c r="T563" s="249"/>
      <c r="U563" s="249"/>
      <c r="V563" s="250"/>
      <c r="W563" s="317"/>
      <c r="X563" s="249"/>
      <c r="Y563" s="249"/>
      <c r="Z563" s="250"/>
      <c r="AA563" s="317"/>
      <c r="AB563" s="249"/>
      <c r="AC563" s="249"/>
      <c r="AD563" s="250"/>
      <c r="AG563">
        <f>IF(AND(SUM($S$208)&gt;0,R230&gt;0,COUNTA(O563:AD563)=4),0,IF(AND(SUM($S$208)=0,COUNTA(O563:AD563)=0),0,IF(AND(SUM($S$208)&gt;0,R230=0,COUNTA(O563:AD563)=0),0,1)))</f>
        <v>0</v>
      </c>
      <c r="AH563">
        <f t="shared" si="25"/>
        <v>0</v>
      </c>
      <c r="AI563">
        <f t="shared" si="26"/>
        <v>0</v>
      </c>
      <c r="AJ563">
        <f t="shared" si="27"/>
        <v>0</v>
      </c>
      <c r="AK563">
        <f t="shared" si="28"/>
        <v>0</v>
      </c>
    </row>
    <row r="564" spans="1:37" s="4" customFormat="1" ht="15" customHeight="1">
      <c r="A564" s="107"/>
      <c r="C564" s="110" t="s">
        <v>248</v>
      </c>
      <c r="D564" s="318" t="str">
        <f>IF(CNGE_2023_M4_Secc1!D71="","",CNGE_2023_M4_Secc1!D71)</f>
        <v/>
      </c>
      <c r="E564" s="249"/>
      <c r="F564" s="249"/>
      <c r="G564" s="249"/>
      <c r="H564" s="249"/>
      <c r="I564" s="249"/>
      <c r="J564" s="249"/>
      <c r="K564" s="249"/>
      <c r="L564" s="249"/>
      <c r="M564" s="249"/>
      <c r="N564" s="250"/>
      <c r="O564" s="317"/>
      <c r="P564" s="249"/>
      <c r="Q564" s="249"/>
      <c r="R564" s="250"/>
      <c r="S564" s="317"/>
      <c r="T564" s="249"/>
      <c r="U564" s="249"/>
      <c r="V564" s="250"/>
      <c r="W564" s="317"/>
      <c r="X564" s="249"/>
      <c r="Y564" s="249"/>
      <c r="Z564" s="250"/>
      <c r="AA564" s="317"/>
      <c r="AB564" s="249"/>
      <c r="AC564" s="249"/>
      <c r="AD564" s="250"/>
      <c r="AG564">
        <f>IF(AND(SUM($S$208)&gt;0,R230&gt;0,COUNTA(O564:AD564)=4),0,IF(AND(SUM($S$208)=0,COUNTA(O564:AD564)=0),0,IF(AND(SUM($S$208)&gt;0,R230=0,COUNTA(O564:AD564)=0),0,1)))</f>
        <v>0</v>
      </c>
      <c r="AH564">
        <f t="shared" ref="AH564:AH592" si="29">IF(COUNTIF(O564:AD564,"NS"),1,0)</f>
        <v>0</v>
      </c>
      <c r="AI564">
        <f t="shared" ref="AI564:AI592" si="30">COUNTIF(S564:AD564,"NS")</f>
        <v>0</v>
      </c>
      <c r="AJ564">
        <f t="shared" ref="AJ564:AJ592" si="31">SUM(S564:AD564)</f>
        <v>0</v>
      </c>
      <c r="AK564">
        <f t="shared" ref="AK564:AK592" si="32">IF(COUNTA(O564:AD564)=0,0,IF(OR(AND(O564=0,AI564&gt;0),AND(O564="ns",AJ564&gt;0),AND(O564="ns",AI564=0,AJ564=0)),1,IF(OR(AND(AI564&gt;=2,O564&gt;AJ564),AND(O564="ns",AJ564=0,AI564&gt;0),O564=AJ564),0,1)))</f>
        <v>0</v>
      </c>
    </row>
    <row r="565" spans="1:37" s="4" customFormat="1" ht="15" customHeight="1">
      <c r="A565" s="107"/>
      <c r="C565" s="110" t="s">
        <v>249</v>
      </c>
      <c r="D565" s="318" t="str">
        <f>IF(CNGE_2023_M4_Secc1!D72="","",CNGE_2023_M4_Secc1!D72)</f>
        <v/>
      </c>
      <c r="E565" s="249"/>
      <c r="F565" s="249"/>
      <c r="G565" s="249"/>
      <c r="H565" s="249"/>
      <c r="I565" s="249"/>
      <c r="J565" s="249"/>
      <c r="K565" s="249"/>
      <c r="L565" s="249"/>
      <c r="M565" s="249"/>
      <c r="N565" s="250"/>
      <c r="O565" s="317"/>
      <c r="P565" s="249"/>
      <c r="Q565" s="249"/>
      <c r="R565" s="250"/>
      <c r="S565" s="317"/>
      <c r="T565" s="249"/>
      <c r="U565" s="249"/>
      <c r="V565" s="250"/>
      <c r="W565" s="317"/>
      <c r="X565" s="249"/>
      <c r="Y565" s="249"/>
      <c r="Z565" s="250"/>
      <c r="AA565" s="317"/>
      <c r="AB565" s="249"/>
      <c r="AC565" s="249"/>
      <c r="AD565" s="250"/>
      <c r="AG565">
        <f>IF(AND(SUM($S$208)&gt;0,R230&gt;0,COUNTA(O565:AD565)=4),0,IF(AND(SUM($S$208)=0,COUNTA(O565:AD565)=0),0,IF(AND(SUM($S$208)&gt;0,R230=0,COUNTA(O565:AD565)=0),0,1)))</f>
        <v>0</v>
      </c>
      <c r="AH565">
        <f t="shared" si="29"/>
        <v>0</v>
      </c>
      <c r="AI565">
        <f t="shared" si="30"/>
        <v>0</v>
      </c>
      <c r="AJ565">
        <f t="shared" si="31"/>
        <v>0</v>
      </c>
      <c r="AK565">
        <f t="shared" si="32"/>
        <v>0</v>
      </c>
    </row>
    <row r="566" spans="1:37" s="4" customFormat="1" ht="15" customHeight="1">
      <c r="A566" s="107"/>
      <c r="C566" s="110" t="s">
        <v>250</v>
      </c>
      <c r="D566" s="318" t="str">
        <f>IF(CNGE_2023_M4_Secc1!D73="","",CNGE_2023_M4_Secc1!D73)</f>
        <v/>
      </c>
      <c r="E566" s="249"/>
      <c r="F566" s="249"/>
      <c r="G566" s="249"/>
      <c r="H566" s="249"/>
      <c r="I566" s="249"/>
      <c r="J566" s="249"/>
      <c r="K566" s="249"/>
      <c r="L566" s="249"/>
      <c r="M566" s="249"/>
      <c r="N566" s="250"/>
      <c r="O566" s="317"/>
      <c r="P566" s="249"/>
      <c r="Q566" s="249"/>
      <c r="R566" s="250"/>
      <c r="S566" s="317"/>
      <c r="T566" s="249"/>
      <c r="U566" s="249"/>
      <c r="V566" s="250"/>
      <c r="W566" s="317"/>
      <c r="X566" s="249"/>
      <c r="Y566" s="249"/>
      <c r="Z566" s="250"/>
      <c r="AA566" s="317"/>
      <c r="AB566" s="249"/>
      <c r="AC566" s="249"/>
      <c r="AD566" s="250"/>
      <c r="AG566">
        <f>IF(AND(SUM($S$208)&gt;0,R230&gt;0,COUNTA(O566:AD566)=4),0,IF(AND(SUM($S$208)=0,COUNTA(O566:AD566)=0),0,IF(AND(SUM($S$208)&gt;0,R230=0,COUNTA(O566:AD566)=0),0,1)))</f>
        <v>0</v>
      </c>
      <c r="AH566">
        <f t="shared" si="29"/>
        <v>0</v>
      </c>
      <c r="AI566">
        <f t="shared" si="30"/>
        <v>0</v>
      </c>
      <c r="AJ566">
        <f t="shared" si="31"/>
        <v>0</v>
      </c>
      <c r="AK566">
        <f t="shared" si="32"/>
        <v>0</v>
      </c>
    </row>
    <row r="567" spans="1:37" s="4" customFormat="1" ht="15" customHeight="1">
      <c r="A567" s="107"/>
      <c r="C567" s="110" t="s">
        <v>251</v>
      </c>
      <c r="D567" s="318" t="str">
        <f>IF(CNGE_2023_M4_Secc1!D74="","",CNGE_2023_M4_Secc1!D74)</f>
        <v/>
      </c>
      <c r="E567" s="249"/>
      <c r="F567" s="249"/>
      <c r="G567" s="249"/>
      <c r="H567" s="249"/>
      <c r="I567" s="249"/>
      <c r="J567" s="249"/>
      <c r="K567" s="249"/>
      <c r="L567" s="249"/>
      <c r="M567" s="249"/>
      <c r="N567" s="250"/>
      <c r="O567" s="317"/>
      <c r="P567" s="249"/>
      <c r="Q567" s="249"/>
      <c r="R567" s="250"/>
      <c r="S567" s="317"/>
      <c r="T567" s="249"/>
      <c r="U567" s="249"/>
      <c r="V567" s="250"/>
      <c r="W567" s="317"/>
      <c r="X567" s="249"/>
      <c r="Y567" s="249"/>
      <c r="Z567" s="250"/>
      <c r="AA567" s="317"/>
      <c r="AB567" s="249"/>
      <c r="AC567" s="249"/>
      <c r="AD567" s="250"/>
      <c r="AG567">
        <f>IF(AND(SUM($S$208)&gt;0,R230&gt;0,COUNTA(O567:AD567)=4),0,IF(AND(SUM($S$208)=0,COUNTA(O567:AD567)=0),0,IF(AND(SUM($S$208)&gt;0,R230=0,COUNTA(O567:AD567)=0),0,1)))</f>
        <v>0</v>
      </c>
      <c r="AH567">
        <f t="shared" si="29"/>
        <v>0</v>
      </c>
      <c r="AI567">
        <f t="shared" si="30"/>
        <v>0</v>
      </c>
      <c r="AJ567">
        <f t="shared" si="31"/>
        <v>0</v>
      </c>
      <c r="AK567">
        <f t="shared" si="32"/>
        <v>0</v>
      </c>
    </row>
    <row r="568" spans="1:37" s="4" customFormat="1" ht="15" customHeight="1">
      <c r="A568" s="107"/>
      <c r="C568" s="110" t="s">
        <v>284</v>
      </c>
      <c r="D568" s="318" t="str">
        <f>IF(CNGE_2023_M4_Secc1!D75="","",CNGE_2023_M4_Secc1!D75)</f>
        <v/>
      </c>
      <c r="E568" s="249"/>
      <c r="F568" s="249"/>
      <c r="G568" s="249"/>
      <c r="H568" s="249"/>
      <c r="I568" s="249"/>
      <c r="J568" s="249"/>
      <c r="K568" s="249"/>
      <c r="L568" s="249"/>
      <c r="M568" s="249"/>
      <c r="N568" s="250"/>
      <c r="O568" s="317"/>
      <c r="P568" s="249"/>
      <c r="Q568" s="249"/>
      <c r="R568" s="250"/>
      <c r="S568" s="317"/>
      <c r="T568" s="249"/>
      <c r="U568" s="249"/>
      <c r="V568" s="250"/>
      <c r="W568" s="317"/>
      <c r="X568" s="249"/>
      <c r="Y568" s="249"/>
      <c r="Z568" s="250"/>
      <c r="AA568" s="317"/>
      <c r="AB568" s="249"/>
      <c r="AC568" s="249"/>
      <c r="AD568" s="250"/>
      <c r="AG568">
        <f>IF(AND(SUM($S$208)&gt;0,R230&gt;0,COUNTA(O568:AD568)=4),0,IF(AND(SUM($S$208)=0,COUNTA(O568:AD568)=0),0,IF(AND(SUM($S$208)&gt;0,R230=0,COUNTA(O568:AD568)=0),0,1)))</f>
        <v>0</v>
      </c>
      <c r="AH568">
        <f t="shared" si="29"/>
        <v>0</v>
      </c>
      <c r="AI568">
        <f t="shared" si="30"/>
        <v>0</v>
      </c>
      <c r="AJ568">
        <f t="shared" si="31"/>
        <v>0</v>
      </c>
      <c r="AK568">
        <f t="shared" si="32"/>
        <v>0</v>
      </c>
    </row>
    <row r="569" spans="1:37" s="4" customFormat="1" ht="15" customHeight="1">
      <c r="A569" s="107"/>
      <c r="C569" s="110" t="s">
        <v>285</v>
      </c>
      <c r="D569" s="318" t="str">
        <f>IF(CNGE_2023_M4_Secc1!D76="","",CNGE_2023_M4_Secc1!D76)</f>
        <v/>
      </c>
      <c r="E569" s="249"/>
      <c r="F569" s="249"/>
      <c r="G569" s="249"/>
      <c r="H569" s="249"/>
      <c r="I569" s="249"/>
      <c r="J569" s="249"/>
      <c r="K569" s="249"/>
      <c r="L569" s="249"/>
      <c r="M569" s="249"/>
      <c r="N569" s="250"/>
      <c r="O569" s="317"/>
      <c r="P569" s="249"/>
      <c r="Q569" s="249"/>
      <c r="R569" s="250"/>
      <c r="S569" s="317"/>
      <c r="T569" s="249"/>
      <c r="U569" s="249"/>
      <c r="V569" s="250"/>
      <c r="W569" s="317"/>
      <c r="X569" s="249"/>
      <c r="Y569" s="249"/>
      <c r="Z569" s="250"/>
      <c r="AA569" s="317"/>
      <c r="AB569" s="249"/>
      <c r="AC569" s="249"/>
      <c r="AD569" s="250"/>
      <c r="AG569">
        <f>IF(AND(SUM($S$208)&gt;0,R230&gt;0,COUNTA(O569:AD569)=4),0,IF(AND(SUM($S$208)=0,COUNTA(O569:AD569)=0),0,IF(AND(SUM($S$208)&gt;0,R230=0,COUNTA(O569:AD569)=0),0,1)))</f>
        <v>0</v>
      </c>
      <c r="AH569">
        <f t="shared" si="29"/>
        <v>0</v>
      </c>
      <c r="AI569">
        <f t="shared" si="30"/>
        <v>0</v>
      </c>
      <c r="AJ569">
        <f t="shared" si="31"/>
        <v>0</v>
      </c>
      <c r="AK569">
        <f t="shared" si="32"/>
        <v>0</v>
      </c>
    </row>
    <row r="570" spans="1:37" s="4" customFormat="1" ht="15" customHeight="1">
      <c r="A570" s="107"/>
      <c r="C570" s="110" t="s">
        <v>286</v>
      </c>
      <c r="D570" s="318" t="str">
        <f>IF(CNGE_2023_M4_Secc1!D77="","",CNGE_2023_M4_Secc1!D77)</f>
        <v/>
      </c>
      <c r="E570" s="249"/>
      <c r="F570" s="249"/>
      <c r="G570" s="249"/>
      <c r="H570" s="249"/>
      <c r="I570" s="249"/>
      <c r="J570" s="249"/>
      <c r="K570" s="249"/>
      <c r="L570" s="249"/>
      <c r="M570" s="249"/>
      <c r="N570" s="250"/>
      <c r="O570" s="317"/>
      <c r="P570" s="249"/>
      <c r="Q570" s="249"/>
      <c r="R570" s="250"/>
      <c r="S570" s="317"/>
      <c r="T570" s="249"/>
      <c r="U570" s="249"/>
      <c r="V570" s="250"/>
      <c r="W570" s="317"/>
      <c r="X570" s="249"/>
      <c r="Y570" s="249"/>
      <c r="Z570" s="250"/>
      <c r="AA570" s="317"/>
      <c r="AB570" s="249"/>
      <c r="AC570" s="249"/>
      <c r="AD570" s="250"/>
      <c r="AG570">
        <f>IF(AND(SUM($S$208)&gt;0,R230&gt;0,COUNTA(O570:AD570)=4),0,IF(AND(SUM($S$208)=0,COUNTA(O570:AD570)=0),0,IF(AND(SUM($S$208)&gt;0,R230=0,COUNTA(O570:AD570)=0),0,1)))</f>
        <v>0</v>
      </c>
      <c r="AH570">
        <f t="shared" si="29"/>
        <v>0</v>
      </c>
      <c r="AI570">
        <f t="shared" si="30"/>
        <v>0</v>
      </c>
      <c r="AJ570">
        <f t="shared" si="31"/>
        <v>0</v>
      </c>
      <c r="AK570">
        <f t="shared" si="32"/>
        <v>0</v>
      </c>
    </row>
    <row r="571" spans="1:37" s="4" customFormat="1" ht="15" customHeight="1">
      <c r="A571" s="107"/>
      <c r="C571" s="110" t="s">
        <v>287</v>
      </c>
      <c r="D571" s="318" t="str">
        <f>IF(CNGE_2023_M4_Secc1!D78="","",CNGE_2023_M4_Secc1!D78)</f>
        <v/>
      </c>
      <c r="E571" s="249"/>
      <c r="F571" s="249"/>
      <c r="G571" s="249"/>
      <c r="H571" s="249"/>
      <c r="I571" s="249"/>
      <c r="J571" s="249"/>
      <c r="K571" s="249"/>
      <c r="L571" s="249"/>
      <c r="M571" s="249"/>
      <c r="N571" s="250"/>
      <c r="O571" s="317"/>
      <c r="P571" s="249"/>
      <c r="Q571" s="249"/>
      <c r="R571" s="250"/>
      <c r="S571" s="317"/>
      <c r="T571" s="249"/>
      <c r="U571" s="249"/>
      <c r="V571" s="250"/>
      <c r="W571" s="317"/>
      <c r="X571" s="249"/>
      <c r="Y571" s="249"/>
      <c r="Z571" s="250"/>
      <c r="AA571" s="317"/>
      <c r="AB571" s="249"/>
      <c r="AC571" s="249"/>
      <c r="AD571" s="250"/>
      <c r="AG571">
        <f>IF(AND(SUM($S$208)&gt;0,R230&gt;0,COUNTA(O571:AD571)=4),0,IF(AND(SUM($S$208)=0,COUNTA(O571:AD571)=0),0,IF(AND(SUM($S$208)&gt;0,R230=0,COUNTA(O571:AD571)=0),0,1)))</f>
        <v>0</v>
      </c>
      <c r="AH571">
        <f t="shared" si="29"/>
        <v>0</v>
      </c>
      <c r="AI571">
        <f t="shared" si="30"/>
        <v>0</v>
      </c>
      <c r="AJ571">
        <f t="shared" si="31"/>
        <v>0</v>
      </c>
      <c r="AK571">
        <f t="shared" si="32"/>
        <v>0</v>
      </c>
    </row>
    <row r="572" spans="1:37" s="4" customFormat="1" ht="15" customHeight="1">
      <c r="A572" s="107"/>
      <c r="C572" s="110" t="s">
        <v>288</v>
      </c>
      <c r="D572" s="318" t="str">
        <f>IF(CNGE_2023_M4_Secc1!D79="","",CNGE_2023_M4_Secc1!D79)</f>
        <v/>
      </c>
      <c r="E572" s="249"/>
      <c r="F572" s="249"/>
      <c r="G572" s="249"/>
      <c r="H572" s="249"/>
      <c r="I572" s="249"/>
      <c r="J572" s="249"/>
      <c r="K572" s="249"/>
      <c r="L572" s="249"/>
      <c r="M572" s="249"/>
      <c r="N572" s="250"/>
      <c r="O572" s="317"/>
      <c r="P572" s="249"/>
      <c r="Q572" s="249"/>
      <c r="R572" s="250"/>
      <c r="S572" s="317"/>
      <c r="T572" s="249"/>
      <c r="U572" s="249"/>
      <c r="V572" s="250"/>
      <c r="W572" s="317"/>
      <c r="X572" s="249"/>
      <c r="Y572" s="249"/>
      <c r="Z572" s="250"/>
      <c r="AA572" s="317"/>
      <c r="AB572" s="249"/>
      <c r="AC572" s="249"/>
      <c r="AD572" s="250"/>
      <c r="AG572">
        <f>IF(AND(SUM($S$208)&gt;0,R230&gt;0,COUNTA(O572:AD572)=4),0,IF(AND(SUM($S$208)=0,COUNTA(O572:AD572)=0),0,IF(AND(SUM($S$208)&gt;0,R230=0,COUNTA(O572:AD572)=0),0,1)))</f>
        <v>0</v>
      </c>
      <c r="AH572">
        <f t="shared" si="29"/>
        <v>0</v>
      </c>
      <c r="AI572">
        <f t="shared" si="30"/>
        <v>0</v>
      </c>
      <c r="AJ572">
        <f t="shared" si="31"/>
        <v>0</v>
      </c>
      <c r="AK572">
        <f t="shared" si="32"/>
        <v>0</v>
      </c>
    </row>
    <row r="573" spans="1:37" s="4" customFormat="1" ht="15" customHeight="1">
      <c r="A573" s="107"/>
      <c r="C573" s="110" t="s">
        <v>289</v>
      </c>
      <c r="D573" s="318" t="str">
        <f>IF(CNGE_2023_M4_Secc1!D80="","",CNGE_2023_M4_Secc1!D80)</f>
        <v/>
      </c>
      <c r="E573" s="249"/>
      <c r="F573" s="249"/>
      <c r="G573" s="249"/>
      <c r="H573" s="249"/>
      <c r="I573" s="249"/>
      <c r="J573" s="249"/>
      <c r="K573" s="249"/>
      <c r="L573" s="249"/>
      <c r="M573" s="249"/>
      <c r="N573" s="250"/>
      <c r="O573" s="317"/>
      <c r="P573" s="249"/>
      <c r="Q573" s="249"/>
      <c r="R573" s="250"/>
      <c r="S573" s="317"/>
      <c r="T573" s="249"/>
      <c r="U573" s="249"/>
      <c r="V573" s="250"/>
      <c r="W573" s="317"/>
      <c r="X573" s="249"/>
      <c r="Y573" s="249"/>
      <c r="Z573" s="250"/>
      <c r="AA573" s="317"/>
      <c r="AB573" s="249"/>
      <c r="AC573" s="249"/>
      <c r="AD573" s="250"/>
      <c r="AG573">
        <f>IF(AND(SUM($S$208)&gt;0,R230&gt;0,COUNTA(O573:AD573)=4),0,IF(AND(SUM($S$208)=0,COUNTA(O573:AD573)=0),0,IF(AND(SUM($S$208)&gt;0,R230=0,COUNTA(O573:AD573)=0),0,1)))</f>
        <v>0</v>
      </c>
      <c r="AH573">
        <f t="shared" si="29"/>
        <v>0</v>
      </c>
      <c r="AI573">
        <f t="shared" si="30"/>
        <v>0</v>
      </c>
      <c r="AJ573">
        <f t="shared" si="31"/>
        <v>0</v>
      </c>
      <c r="AK573">
        <f t="shared" si="32"/>
        <v>0</v>
      </c>
    </row>
    <row r="574" spans="1:37" s="4" customFormat="1" ht="15" customHeight="1">
      <c r="A574" s="107"/>
      <c r="C574" s="110" t="s">
        <v>290</v>
      </c>
      <c r="D574" s="318" t="str">
        <f>IF(CNGE_2023_M4_Secc1!D81="","",CNGE_2023_M4_Secc1!D81)</f>
        <v/>
      </c>
      <c r="E574" s="249"/>
      <c r="F574" s="249"/>
      <c r="G574" s="249"/>
      <c r="H574" s="249"/>
      <c r="I574" s="249"/>
      <c r="J574" s="249"/>
      <c r="K574" s="249"/>
      <c r="L574" s="249"/>
      <c r="M574" s="249"/>
      <c r="N574" s="250"/>
      <c r="O574" s="317"/>
      <c r="P574" s="249"/>
      <c r="Q574" s="249"/>
      <c r="R574" s="250"/>
      <c r="S574" s="317"/>
      <c r="T574" s="249"/>
      <c r="U574" s="249"/>
      <c r="V574" s="250"/>
      <c r="W574" s="317"/>
      <c r="X574" s="249"/>
      <c r="Y574" s="249"/>
      <c r="Z574" s="250"/>
      <c r="AA574" s="317"/>
      <c r="AB574" s="249"/>
      <c r="AC574" s="249"/>
      <c r="AD574" s="250"/>
      <c r="AG574">
        <f>IF(AND(SUM($S$208)&gt;0,R230&gt;0,COUNTA(O574:AD574)=4),0,IF(AND(SUM($S$208)=0,COUNTA(O574:AD574)=0),0,IF(AND(SUM($S$208)&gt;0,R230=0,COUNTA(O574:AD574)=0),0,1)))</f>
        <v>0</v>
      </c>
      <c r="AH574">
        <f t="shared" si="29"/>
        <v>0</v>
      </c>
      <c r="AI574">
        <f t="shared" si="30"/>
        <v>0</v>
      </c>
      <c r="AJ574">
        <f t="shared" si="31"/>
        <v>0</v>
      </c>
      <c r="AK574">
        <f t="shared" si="32"/>
        <v>0</v>
      </c>
    </row>
    <row r="575" spans="1:37" s="4" customFormat="1" ht="15" customHeight="1">
      <c r="A575" s="107"/>
      <c r="C575" s="110" t="s">
        <v>291</v>
      </c>
      <c r="D575" s="318" t="str">
        <f>IF(CNGE_2023_M4_Secc1!D82="","",CNGE_2023_M4_Secc1!D82)</f>
        <v/>
      </c>
      <c r="E575" s="249"/>
      <c r="F575" s="249"/>
      <c r="G575" s="249"/>
      <c r="H575" s="249"/>
      <c r="I575" s="249"/>
      <c r="J575" s="249"/>
      <c r="K575" s="249"/>
      <c r="L575" s="249"/>
      <c r="M575" s="249"/>
      <c r="N575" s="250"/>
      <c r="O575" s="317"/>
      <c r="P575" s="249"/>
      <c r="Q575" s="249"/>
      <c r="R575" s="250"/>
      <c r="S575" s="317"/>
      <c r="T575" s="249"/>
      <c r="U575" s="249"/>
      <c r="V575" s="250"/>
      <c r="W575" s="317"/>
      <c r="X575" s="249"/>
      <c r="Y575" s="249"/>
      <c r="Z575" s="250"/>
      <c r="AA575" s="317"/>
      <c r="AB575" s="249"/>
      <c r="AC575" s="249"/>
      <c r="AD575" s="250"/>
      <c r="AG575">
        <f>IF(AND(SUM($S$208)&gt;0,R230&gt;0,COUNTA(O575:AD575)=4),0,IF(AND(SUM($S$208)=0,COUNTA(O575:AD575)=0),0,IF(AND(SUM($S$208)&gt;0,R230=0,COUNTA(O575:AD575)=0),0,1)))</f>
        <v>0</v>
      </c>
      <c r="AH575">
        <f t="shared" si="29"/>
        <v>0</v>
      </c>
      <c r="AI575">
        <f t="shared" si="30"/>
        <v>0</v>
      </c>
      <c r="AJ575">
        <f t="shared" si="31"/>
        <v>0</v>
      </c>
      <c r="AK575">
        <f t="shared" si="32"/>
        <v>0</v>
      </c>
    </row>
    <row r="576" spans="1:37" s="4" customFormat="1" ht="15" customHeight="1">
      <c r="A576" s="107"/>
      <c r="C576" s="110" t="s">
        <v>292</v>
      </c>
      <c r="D576" s="318" t="str">
        <f>IF(CNGE_2023_M4_Secc1!D83="","",CNGE_2023_M4_Secc1!D83)</f>
        <v/>
      </c>
      <c r="E576" s="249"/>
      <c r="F576" s="249"/>
      <c r="G576" s="249"/>
      <c r="H576" s="249"/>
      <c r="I576" s="249"/>
      <c r="J576" s="249"/>
      <c r="K576" s="249"/>
      <c r="L576" s="249"/>
      <c r="M576" s="249"/>
      <c r="N576" s="250"/>
      <c r="O576" s="317"/>
      <c r="P576" s="249"/>
      <c r="Q576" s="249"/>
      <c r="R576" s="250"/>
      <c r="S576" s="317"/>
      <c r="T576" s="249"/>
      <c r="U576" s="249"/>
      <c r="V576" s="250"/>
      <c r="W576" s="317"/>
      <c r="X576" s="249"/>
      <c r="Y576" s="249"/>
      <c r="Z576" s="250"/>
      <c r="AA576" s="317"/>
      <c r="AB576" s="249"/>
      <c r="AC576" s="249"/>
      <c r="AD576" s="250"/>
      <c r="AG576">
        <f>IF(AND(SUM($S$208)&gt;0,R230&gt;0,COUNTA(O576:AD576)=4),0,IF(AND(SUM($S$208)=0,COUNTA(O576:AD576)=0),0,IF(AND(SUM($S$208)&gt;0,R230=0,COUNTA(O576:AD576)=0),0,1)))</f>
        <v>0</v>
      </c>
      <c r="AH576">
        <f t="shared" si="29"/>
        <v>0</v>
      </c>
      <c r="AI576">
        <f t="shared" si="30"/>
        <v>0</v>
      </c>
      <c r="AJ576">
        <f t="shared" si="31"/>
        <v>0</v>
      </c>
      <c r="AK576">
        <f t="shared" si="32"/>
        <v>0</v>
      </c>
    </row>
    <row r="577" spans="1:37" s="4" customFormat="1" ht="15" customHeight="1">
      <c r="A577" s="107"/>
      <c r="C577" s="110" t="s">
        <v>293</v>
      </c>
      <c r="D577" s="318" t="str">
        <f>IF(CNGE_2023_M4_Secc1!D84="","",CNGE_2023_M4_Secc1!D84)</f>
        <v/>
      </c>
      <c r="E577" s="249"/>
      <c r="F577" s="249"/>
      <c r="G577" s="249"/>
      <c r="H577" s="249"/>
      <c r="I577" s="249"/>
      <c r="J577" s="249"/>
      <c r="K577" s="249"/>
      <c r="L577" s="249"/>
      <c r="M577" s="249"/>
      <c r="N577" s="250"/>
      <c r="O577" s="317"/>
      <c r="P577" s="249"/>
      <c r="Q577" s="249"/>
      <c r="R577" s="250"/>
      <c r="S577" s="317"/>
      <c r="T577" s="249"/>
      <c r="U577" s="249"/>
      <c r="V577" s="250"/>
      <c r="W577" s="317"/>
      <c r="X577" s="249"/>
      <c r="Y577" s="249"/>
      <c r="Z577" s="250"/>
      <c r="AA577" s="317"/>
      <c r="AB577" s="249"/>
      <c r="AC577" s="249"/>
      <c r="AD577" s="250"/>
      <c r="AG577">
        <f>IF(AND(SUM($S$208)&gt;0,R230&gt;0,COUNTA(O577:AD577)=4),0,IF(AND(SUM($S$208)=0,COUNTA(O577:AD577)=0),0,IF(AND(SUM($S$208)&gt;0,R230=0,COUNTA(O577:AD577)=0),0,1)))</f>
        <v>0</v>
      </c>
      <c r="AH577">
        <f t="shared" si="29"/>
        <v>0</v>
      </c>
      <c r="AI577">
        <f t="shared" si="30"/>
        <v>0</v>
      </c>
      <c r="AJ577">
        <f t="shared" si="31"/>
        <v>0</v>
      </c>
      <c r="AK577">
        <f t="shared" si="32"/>
        <v>0</v>
      </c>
    </row>
    <row r="578" spans="1:37" s="4" customFormat="1" ht="15" customHeight="1">
      <c r="A578" s="107"/>
      <c r="C578" s="110" t="s">
        <v>294</v>
      </c>
      <c r="D578" s="318" t="str">
        <f>IF(CNGE_2023_M4_Secc1!D85="","",CNGE_2023_M4_Secc1!D85)</f>
        <v/>
      </c>
      <c r="E578" s="249"/>
      <c r="F578" s="249"/>
      <c r="G578" s="249"/>
      <c r="H578" s="249"/>
      <c r="I578" s="249"/>
      <c r="J578" s="249"/>
      <c r="K578" s="249"/>
      <c r="L578" s="249"/>
      <c r="M578" s="249"/>
      <c r="N578" s="250"/>
      <c r="O578" s="317"/>
      <c r="P578" s="249"/>
      <c r="Q578" s="249"/>
      <c r="R578" s="250"/>
      <c r="S578" s="317"/>
      <c r="T578" s="249"/>
      <c r="U578" s="249"/>
      <c r="V578" s="250"/>
      <c r="W578" s="317"/>
      <c r="X578" s="249"/>
      <c r="Y578" s="249"/>
      <c r="Z578" s="250"/>
      <c r="AA578" s="317"/>
      <c r="AB578" s="249"/>
      <c r="AC578" s="249"/>
      <c r="AD578" s="250"/>
      <c r="AG578">
        <f>IF(AND(SUM($S$208)&gt;0,R230&gt;0,COUNTA(O578:AD578)=4),0,IF(AND(SUM($S$208)=0,COUNTA(O578:AD578)=0),0,IF(AND(SUM($S$208)&gt;0,R230=0,COUNTA(O578:AD578)=0),0,1)))</f>
        <v>0</v>
      </c>
      <c r="AH578">
        <f t="shared" si="29"/>
        <v>0</v>
      </c>
      <c r="AI578">
        <f t="shared" si="30"/>
        <v>0</v>
      </c>
      <c r="AJ578">
        <f t="shared" si="31"/>
        <v>0</v>
      </c>
      <c r="AK578">
        <f t="shared" si="32"/>
        <v>0</v>
      </c>
    </row>
    <row r="579" spans="1:37" s="4" customFormat="1" ht="15" customHeight="1">
      <c r="A579" s="107"/>
      <c r="C579" s="110" t="s">
        <v>295</v>
      </c>
      <c r="D579" s="318" t="str">
        <f>IF(CNGE_2023_M4_Secc1!D86="","",CNGE_2023_M4_Secc1!D86)</f>
        <v/>
      </c>
      <c r="E579" s="249"/>
      <c r="F579" s="249"/>
      <c r="G579" s="249"/>
      <c r="H579" s="249"/>
      <c r="I579" s="249"/>
      <c r="J579" s="249"/>
      <c r="K579" s="249"/>
      <c r="L579" s="249"/>
      <c r="M579" s="249"/>
      <c r="N579" s="250"/>
      <c r="O579" s="317"/>
      <c r="P579" s="249"/>
      <c r="Q579" s="249"/>
      <c r="R579" s="250"/>
      <c r="S579" s="317"/>
      <c r="T579" s="249"/>
      <c r="U579" s="249"/>
      <c r="V579" s="250"/>
      <c r="W579" s="317"/>
      <c r="X579" s="249"/>
      <c r="Y579" s="249"/>
      <c r="Z579" s="250"/>
      <c r="AA579" s="317"/>
      <c r="AB579" s="249"/>
      <c r="AC579" s="249"/>
      <c r="AD579" s="250"/>
      <c r="AG579">
        <f>IF(AND(SUM($S$208)&gt;0,R230&gt;0,COUNTA(O579:AD579)=4),0,IF(AND(SUM($S$208)=0,COUNTA(O579:AD579)=0),0,IF(AND(SUM($S$208)&gt;0,R230=0,COUNTA(O579:AD579)=0),0,1)))</f>
        <v>0</v>
      </c>
      <c r="AH579">
        <f t="shared" si="29"/>
        <v>0</v>
      </c>
      <c r="AI579">
        <f t="shared" si="30"/>
        <v>0</v>
      </c>
      <c r="AJ579">
        <f t="shared" si="31"/>
        <v>0</v>
      </c>
      <c r="AK579">
        <f t="shared" si="32"/>
        <v>0</v>
      </c>
    </row>
    <row r="580" spans="1:37" s="4" customFormat="1" ht="15" customHeight="1">
      <c r="A580" s="107"/>
      <c r="C580" s="110" t="s">
        <v>296</v>
      </c>
      <c r="D580" s="318" t="str">
        <f>IF(CNGE_2023_M4_Secc1!D87="","",CNGE_2023_M4_Secc1!D87)</f>
        <v/>
      </c>
      <c r="E580" s="249"/>
      <c r="F580" s="249"/>
      <c r="G580" s="249"/>
      <c r="H580" s="249"/>
      <c r="I580" s="249"/>
      <c r="J580" s="249"/>
      <c r="K580" s="249"/>
      <c r="L580" s="249"/>
      <c r="M580" s="249"/>
      <c r="N580" s="250"/>
      <c r="O580" s="317"/>
      <c r="P580" s="249"/>
      <c r="Q580" s="249"/>
      <c r="R580" s="250"/>
      <c r="S580" s="317"/>
      <c r="T580" s="249"/>
      <c r="U580" s="249"/>
      <c r="V580" s="250"/>
      <c r="W580" s="317"/>
      <c r="X580" s="249"/>
      <c r="Y580" s="249"/>
      <c r="Z580" s="250"/>
      <c r="AA580" s="317"/>
      <c r="AB580" s="249"/>
      <c r="AC580" s="249"/>
      <c r="AD580" s="250"/>
      <c r="AG580">
        <f>IF(AND(SUM($S$208)&gt;0,R230&gt;0,COUNTA(O580:AD580)=4),0,IF(AND(SUM($S$208)=0,COUNTA(O580:AD580)=0),0,IF(AND(SUM($S$208)&gt;0,R230=0,COUNTA(O580:AD580)=0),0,1)))</f>
        <v>0</v>
      </c>
      <c r="AH580">
        <f t="shared" si="29"/>
        <v>0</v>
      </c>
      <c r="AI580">
        <f t="shared" si="30"/>
        <v>0</v>
      </c>
      <c r="AJ580">
        <f t="shared" si="31"/>
        <v>0</v>
      </c>
      <c r="AK580">
        <f t="shared" si="32"/>
        <v>0</v>
      </c>
    </row>
    <row r="581" spans="1:37" s="4" customFormat="1" ht="15" customHeight="1">
      <c r="A581" s="107"/>
      <c r="C581" s="110" t="s">
        <v>297</v>
      </c>
      <c r="D581" s="318" t="str">
        <f>IF(CNGE_2023_M4_Secc1!D88="","",CNGE_2023_M4_Secc1!D88)</f>
        <v/>
      </c>
      <c r="E581" s="249"/>
      <c r="F581" s="249"/>
      <c r="G581" s="249"/>
      <c r="H581" s="249"/>
      <c r="I581" s="249"/>
      <c r="J581" s="249"/>
      <c r="K581" s="249"/>
      <c r="L581" s="249"/>
      <c r="M581" s="249"/>
      <c r="N581" s="250"/>
      <c r="O581" s="317"/>
      <c r="P581" s="249"/>
      <c r="Q581" s="249"/>
      <c r="R581" s="250"/>
      <c r="S581" s="317"/>
      <c r="T581" s="249"/>
      <c r="U581" s="249"/>
      <c r="V581" s="250"/>
      <c r="W581" s="317"/>
      <c r="X581" s="249"/>
      <c r="Y581" s="249"/>
      <c r="Z581" s="250"/>
      <c r="AA581" s="317"/>
      <c r="AB581" s="249"/>
      <c r="AC581" s="249"/>
      <c r="AD581" s="250"/>
      <c r="AG581">
        <f>IF(AND(SUM($S$208)&gt;0,R230&gt;0,COUNTA(O581:AD581)=4),0,IF(AND(SUM($S$208)=0,COUNTA(O581:AD581)=0),0,IF(AND(SUM($S$208)&gt;0,R230=0,COUNTA(O581:AD581)=0),0,1)))</f>
        <v>0</v>
      </c>
      <c r="AH581">
        <f t="shared" si="29"/>
        <v>0</v>
      </c>
      <c r="AI581">
        <f t="shared" si="30"/>
        <v>0</v>
      </c>
      <c r="AJ581">
        <f t="shared" si="31"/>
        <v>0</v>
      </c>
      <c r="AK581">
        <f t="shared" si="32"/>
        <v>0</v>
      </c>
    </row>
    <row r="582" spans="1:37" s="4" customFormat="1" ht="15" customHeight="1">
      <c r="A582" s="107"/>
      <c r="C582" s="110" t="s">
        <v>298</v>
      </c>
      <c r="D582" s="318" t="str">
        <f>IF(CNGE_2023_M4_Secc1!D89="","",CNGE_2023_M4_Secc1!D89)</f>
        <v/>
      </c>
      <c r="E582" s="249"/>
      <c r="F582" s="249"/>
      <c r="G582" s="249"/>
      <c r="H582" s="249"/>
      <c r="I582" s="249"/>
      <c r="J582" s="249"/>
      <c r="K582" s="249"/>
      <c r="L582" s="249"/>
      <c r="M582" s="249"/>
      <c r="N582" s="250"/>
      <c r="O582" s="317"/>
      <c r="P582" s="249"/>
      <c r="Q582" s="249"/>
      <c r="R582" s="250"/>
      <c r="S582" s="317"/>
      <c r="T582" s="249"/>
      <c r="U582" s="249"/>
      <c r="V582" s="250"/>
      <c r="W582" s="317"/>
      <c r="X582" s="249"/>
      <c r="Y582" s="249"/>
      <c r="Z582" s="250"/>
      <c r="AA582" s="317"/>
      <c r="AB582" s="249"/>
      <c r="AC582" s="249"/>
      <c r="AD582" s="250"/>
      <c r="AG582">
        <f>IF(AND(SUM($S$208)&gt;0,R230&gt;0,COUNTA(O582:AD582)=4),0,IF(AND(SUM($S$208)=0,COUNTA(O582:AD582)=0),0,IF(AND(SUM($S$208)&gt;0,R230=0,COUNTA(O582:AD582)=0),0,1)))</f>
        <v>0</v>
      </c>
      <c r="AH582">
        <f t="shared" si="29"/>
        <v>0</v>
      </c>
      <c r="AI582">
        <f t="shared" si="30"/>
        <v>0</v>
      </c>
      <c r="AJ582">
        <f t="shared" si="31"/>
        <v>0</v>
      </c>
      <c r="AK582">
        <f t="shared" si="32"/>
        <v>0</v>
      </c>
    </row>
    <row r="583" spans="1:37" s="4" customFormat="1" ht="15" customHeight="1">
      <c r="A583" s="107"/>
      <c r="C583" s="110" t="s">
        <v>299</v>
      </c>
      <c r="D583" s="318" t="str">
        <f>IF(CNGE_2023_M4_Secc1!D90="","",CNGE_2023_M4_Secc1!D90)</f>
        <v/>
      </c>
      <c r="E583" s="249"/>
      <c r="F583" s="249"/>
      <c r="G583" s="249"/>
      <c r="H583" s="249"/>
      <c r="I583" s="249"/>
      <c r="J583" s="249"/>
      <c r="K583" s="249"/>
      <c r="L583" s="249"/>
      <c r="M583" s="249"/>
      <c r="N583" s="250"/>
      <c r="O583" s="317"/>
      <c r="P583" s="249"/>
      <c r="Q583" s="249"/>
      <c r="R583" s="250"/>
      <c r="S583" s="317"/>
      <c r="T583" s="249"/>
      <c r="U583" s="249"/>
      <c r="V583" s="250"/>
      <c r="W583" s="317"/>
      <c r="X583" s="249"/>
      <c r="Y583" s="249"/>
      <c r="Z583" s="250"/>
      <c r="AA583" s="317"/>
      <c r="AB583" s="249"/>
      <c r="AC583" s="249"/>
      <c r="AD583" s="250"/>
      <c r="AG583">
        <f>IF(AND(SUM($S$208)&gt;0,R230&gt;0,COUNTA(O583:AD583)=4),0,IF(AND(SUM($S$208)=0,COUNTA(O583:AD583)=0),0,IF(AND(SUM($S$208)&gt;0,R230=0,COUNTA(O583:AD583)=0),0,1)))</f>
        <v>0</v>
      </c>
      <c r="AH583">
        <f t="shared" si="29"/>
        <v>0</v>
      </c>
      <c r="AI583">
        <f t="shared" si="30"/>
        <v>0</v>
      </c>
      <c r="AJ583">
        <f t="shared" si="31"/>
        <v>0</v>
      </c>
      <c r="AK583">
        <f t="shared" si="32"/>
        <v>0</v>
      </c>
    </row>
    <row r="584" spans="1:37" s="4" customFormat="1" ht="15" customHeight="1">
      <c r="A584" s="107"/>
      <c r="C584" s="110" t="s">
        <v>300</v>
      </c>
      <c r="D584" s="318" t="str">
        <f>IF(CNGE_2023_M4_Secc1!D91="","",CNGE_2023_M4_Secc1!D91)</f>
        <v/>
      </c>
      <c r="E584" s="249"/>
      <c r="F584" s="249"/>
      <c r="G584" s="249"/>
      <c r="H584" s="249"/>
      <c r="I584" s="249"/>
      <c r="J584" s="249"/>
      <c r="K584" s="249"/>
      <c r="L584" s="249"/>
      <c r="M584" s="249"/>
      <c r="N584" s="250"/>
      <c r="O584" s="317"/>
      <c r="P584" s="249"/>
      <c r="Q584" s="249"/>
      <c r="R584" s="250"/>
      <c r="S584" s="317"/>
      <c r="T584" s="249"/>
      <c r="U584" s="249"/>
      <c r="V584" s="250"/>
      <c r="W584" s="317"/>
      <c r="X584" s="249"/>
      <c r="Y584" s="249"/>
      <c r="Z584" s="250"/>
      <c r="AA584" s="317"/>
      <c r="AB584" s="249"/>
      <c r="AC584" s="249"/>
      <c r="AD584" s="250"/>
      <c r="AG584">
        <f>IF(AND(SUM($S$208)&gt;0,R230&gt;0,COUNTA(O584:AD584)=4),0,IF(AND(SUM($S$208)=0,COUNTA(O584:AD584)=0),0,IF(AND(SUM($S$208)&gt;0,R230=0,COUNTA(O584:AD584)=0),0,1)))</f>
        <v>0</v>
      </c>
      <c r="AH584">
        <f t="shared" si="29"/>
        <v>0</v>
      </c>
      <c r="AI584">
        <f t="shared" si="30"/>
        <v>0</v>
      </c>
      <c r="AJ584">
        <f t="shared" si="31"/>
        <v>0</v>
      </c>
      <c r="AK584">
        <f t="shared" si="32"/>
        <v>0</v>
      </c>
    </row>
    <row r="585" spans="1:37" s="4" customFormat="1" ht="15" customHeight="1">
      <c r="A585" s="107"/>
      <c r="C585" s="110" t="s">
        <v>301</v>
      </c>
      <c r="D585" s="318" t="str">
        <f>IF(CNGE_2023_M4_Secc1!D92="","",CNGE_2023_M4_Secc1!D92)</f>
        <v/>
      </c>
      <c r="E585" s="249"/>
      <c r="F585" s="249"/>
      <c r="G585" s="249"/>
      <c r="H585" s="249"/>
      <c r="I585" s="249"/>
      <c r="J585" s="249"/>
      <c r="K585" s="249"/>
      <c r="L585" s="249"/>
      <c r="M585" s="249"/>
      <c r="N585" s="250"/>
      <c r="O585" s="317"/>
      <c r="P585" s="249"/>
      <c r="Q585" s="249"/>
      <c r="R585" s="250"/>
      <c r="S585" s="317"/>
      <c r="T585" s="249"/>
      <c r="U585" s="249"/>
      <c r="V585" s="250"/>
      <c r="W585" s="317"/>
      <c r="X585" s="249"/>
      <c r="Y585" s="249"/>
      <c r="Z585" s="250"/>
      <c r="AA585" s="317"/>
      <c r="AB585" s="249"/>
      <c r="AC585" s="249"/>
      <c r="AD585" s="250"/>
      <c r="AG585">
        <f>IF(AND(SUM($S$208)&gt;0,R230&gt;0,COUNTA(O585:AD585)=4),0,IF(AND(SUM($S$208)=0,COUNTA(O585:AD585)=0),0,IF(AND(SUM($S$208)&gt;0,R230=0,COUNTA(O585:AD585)=0),0,1)))</f>
        <v>0</v>
      </c>
      <c r="AH585">
        <f t="shared" si="29"/>
        <v>0</v>
      </c>
      <c r="AI585">
        <f t="shared" si="30"/>
        <v>0</v>
      </c>
      <c r="AJ585">
        <f t="shared" si="31"/>
        <v>0</v>
      </c>
      <c r="AK585">
        <f t="shared" si="32"/>
        <v>0</v>
      </c>
    </row>
    <row r="586" spans="1:37" s="4" customFormat="1" ht="15" customHeight="1">
      <c r="A586" s="107"/>
      <c r="C586" s="110" t="s">
        <v>302</v>
      </c>
      <c r="D586" s="318" t="str">
        <f>IF(CNGE_2023_M4_Secc1!D93="","",CNGE_2023_M4_Secc1!D93)</f>
        <v/>
      </c>
      <c r="E586" s="249"/>
      <c r="F586" s="249"/>
      <c r="G586" s="249"/>
      <c r="H586" s="249"/>
      <c r="I586" s="249"/>
      <c r="J586" s="249"/>
      <c r="K586" s="249"/>
      <c r="L586" s="249"/>
      <c r="M586" s="249"/>
      <c r="N586" s="250"/>
      <c r="O586" s="317"/>
      <c r="P586" s="249"/>
      <c r="Q586" s="249"/>
      <c r="R586" s="250"/>
      <c r="S586" s="317"/>
      <c r="T586" s="249"/>
      <c r="U586" s="249"/>
      <c r="V586" s="250"/>
      <c r="W586" s="317"/>
      <c r="X586" s="249"/>
      <c r="Y586" s="249"/>
      <c r="Z586" s="250"/>
      <c r="AA586" s="317"/>
      <c r="AB586" s="249"/>
      <c r="AC586" s="249"/>
      <c r="AD586" s="250"/>
      <c r="AG586">
        <f>IF(AND(SUM($S$208)&gt;0,R230&gt;0,COUNTA(O586:AD586)=4),0,IF(AND(SUM($S$208)=0,COUNTA(O586:AD586)=0),0,IF(AND(SUM($S$208)&gt;0,R230=0,COUNTA(O586:AD586)=0),0,1)))</f>
        <v>0</v>
      </c>
      <c r="AH586">
        <f t="shared" si="29"/>
        <v>0</v>
      </c>
      <c r="AI586">
        <f t="shared" si="30"/>
        <v>0</v>
      </c>
      <c r="AJ586">
        <f t="shared" si="31"/>
        <v>0</v>
      </c>
      <c r="AK586">
        <f t="shared" si="32"/>
        <v>0</v>
      </c>
    </row>
    <row r="587" spans="1:37" s="4" customFormat="1" ht="15" customHeight="1">
      <c r="A587" s="107"/>
      <c r="C587" s="110" t="s">
        <v>303</v>
      </c>
      <c r="D587" s="318" t="str">
        <f>IF(CNGE_2023_M4_Secc1!D94="","",CNGE_2023_M4_Secc1!D94)</f>
        <v/>
      </c>
      <c r="E587" s="249"/>
      <c r="F587" s="249"/>
      <c r="G587" s="249"/>
      <c r="H587" s="249"/>
      <c r="I587" s="249"/>
      <c r="J587" s="249"/>
      <c r="K587" s="249"/>
      <c r="L587" s="249"/>
      <c r="M587" s="249"/>
      <c r="N587" s="250"/>
      <c r="O587" s="317"/>
      <c r="P587" s="249"/>
      <c r="Q587" s="249"/>
      <c r="R587" s="250"/>
      <c r="S587" s="317"/>
      <c r="T587" s="249"/>
      <c r="U587" s="249"/>
      <c r="V587" s="250"/>
      <c r="W587" s="317"/>
      <c r="X587" s="249"/>
      <c r="Y587" s="249"/>
      <c r="Z587" s="250"/>
      <c r="AA587" s="317"/>
      <c r="AB587" s="249"/>
      <c r="AC587" s="249"/>
      <c r="AD587" s="250"/>
      <c r="AG587">
        <f>IF(AND(SUM($S$208)&gt;0,R230&gt;0,COUNTA(O587:AD587)=4),0,IF(AND(SUM($S$208)=0,COUNTA(O587:AD587)=0),0,IF(AND(SUM($S$208)&gt;0,R230=0,COUNTA(O587:AD587)=0),0,1)))</f>
        <v>0</v>
      </c>
      <c r="AH587">
        <f t="shared" si="29"/>
        <v>0</v>
      </c>
      <c r="AI587">
        <f t="shared" si="30"/>
        <v>0</v>
      </c>
      <c r="AJ587">
        <f t="shared" si="31"/>
        <v>0</v>
      </c>
      <c r="AK587">
        <f t="shared" si="32"/>
        <v>0</v>
      </c>
    </row>
    <row r="588" spans="1:37" s="4" customFormat="1" ht="15" customHeight="1">
      <c r="A588" s="107"/>
      <c r="C588" s="110" t="s">
        <v>304</v>
      </c>
      <c r="D588" s="318" t="str">
        <f>IF(CNGE_2023_M4_Secc1!D95="","",CNGE_2023_M4_Secc1!D95)</f>
        <v/>
      </c>
      <c r="E588" s="249"/>
      <c r="F588" s="249"/>
      <c r="G588" s="249"/>
      <c r="H588" s="249"/>
      <c r="I588" s="249"/>
      <c r="J588" s="249"/>
      <c r="K588" s="249"/>
      <c r="L588" s="249"/>
      <c r="M588" s="249"/>
      <c r="N588" s="250"/>
      <c r="O588" s="317"/>
      <c r="P588" s="249"/>
      <c r="Q588" s="249"/>
      <c r="R588" s="250"/>
      <c r="S588" s="317"/>
      <c r="T588" s="249"/>
      <c r="U588" s="249"/>
      <c r="V588" s="250"/>
      <c r="W588" s="317"/>
      <c r="X588" s="249"/>
      <c r="Y588" s="249"/>
      <c r="Z588" s="250"/>
      <c r="AA588" s="317"/>
      <c r="AB588" s="249"/>
      <c r="AC588" s="249"/>
      <c r="AD588" s="250"/>
      <c r="AG588">
        <f>IF(AND(SUM($S$208)&gt;0,R230&gt;0,COUNTA(O588:AD588)=4),0,IF(AND(SUM($S$208)=0,COUNTA(O588:AD588)=0),0,IF(AND(SUM($S$208)&gt;0,R230=0,COUNTA(O588:AD588)=0),0,1)))</f>
        <v>0</v>
      </c>
      <c r="AH588">
        <f t="shared" si="29"/>
        <v>0</v>
      </c>
      <c r="AI588">
        <f t="shared" si="30"/>
        <v>0</v>
      </c>
      <c r="AJ588">
        <f t="shared" si="31"/>
        <v>0</v>
      </c>
      <c r="AK588">
        <f t="shared" si="32"/>
        <v>0</v>
      </c>
    </row>
    <row r="589" spans="1:37" s="4" customFormat="1" ht="15" customHeight="1">
      <c r="A589" s="107"/>
      <c r="C589" s="110" t="s">
        <v>305</v>
      </c>
      <c r="D589" s="318" t="str">
        <f>IF(CNGE_2023_M4_Secc1!D96="","",CNGE_2023_M4_Secc1!D96)</f>
        <v/>
      </c>
      <c r="E589" s="249"/>
      <c r="F589" s="249"/>
      <c r="G589" s="249"/>
      <c r="H589" s="249"/>
      <c r="I589" s="249"/>
      <c r="J589" s="249"/>
      <c r="K589" s="249"/>
      <c r="L589" s="249"/>
      <c r="M589" s="249"/>
      <c r="N589" s="250"/>
      <c r="O589" s="317"/>
      <c r="P589" s="249"/>
      <c r="Q589" s="249"/>
      <c r="R589" s="250"/>
      <c r="S589" s="317"/>
      <c r="T589" s="249"/>
      <c r="U589" s="249"/>
      <c r="V589" s="250"/>
      <c r="W589" s="317"/>
      <c r="X589" s="249"/>
      <c r="Y589" s="249"/>
      <c r="Z589" s="250"/>
      <c r="AA589" s="317"/>
      <c r="AB589" s="249"/>
      <c r="AC589" s="249"/>
      <c r="AD589" s="250"/>
      <c r="AG589">
        <f>IF(AND(SUM($S$208)&gt;0,R230&gt;0,COUNTA(O589:AD589)=4),0,IF(AND(SUM($S$208)=0,COUNTA(O589:AD589)=0),0,IF(AND(SUM($S$208)&gt;0,R230=0,COUNTA(O589:AD589)=0),0,1)))</f>
        <v>0</v>
      </c>
      <c r="AH589">
        <f t="shared" si="29"/>
        <v>0</v>
      </c>
      <c r="AI589">
        <f t="shared" si="30"/>
        <v>0</v>
      </c>
      <c r="AJ589">
        <f t="shared" si="31"/>
        <v>0</v>
      </c>
      <c r="AK589">
        <f t="shared" si="32"/>
        <v>0</v>
      </c>
    </row>
    <row r="590" spans="1:37" s="4" customFormat="1" ht="15" customHeight="1">
      <c r="A590" s="107"/>
      <c r="C590" s="110" t="s">
        <v>306</v>
      </c>
      <c r="D590" s="318" t="str">
        <f>IF(CNGE_2023_M4_Secc1!D97="","",CNGE_2023_M4_Secc1!D97)</f>
        <v/>
      </c>
      <c r="E590" s="249"/>
      <c r="F590" s="249"/>
      <c r="G590" s="249"/>
      <c r="H590" s="249"/>
      <c r="I590" s="249"/>
      <c r="J590" s="249"/>
      <c r="K590" s="249"/>
      <c r="L590" s="249"/>
      <c r="M590" s="249"/>
      <c r="N590" s="250"/>
      <c r="O590" s="317"/>
      <c r="P590" s="249"/>
      <c r="Q590" s="249"/>
      <c r="R590" s="250"/>
      <c r="S590" s="317"/>
      <c r="T590" s="249"/>
      <c r="U590" s="249"/>
      <c r="V590" s="250"/>
      <c r="W590" s="317"/>
      <c r="X590" s="249"/>
      <c r="Y590" s="249"/>
      <c r="Z590" s="250"/>
      <c r="AA590" s="317"/>
      <c r="AB590" s="249"/>
      <c r="AC590" s="249"/>
      <c r="AD590" s="250"/>
      <c r="AG590">
        <f>IF(AND(SUM($S$208)&gt;0,R230&gt;0,COUNTA(O590:AD590)=4),0,IF(AND(SUM($S$208)=0,COUNTA(O590:AD590)=0),0,IF(AND(SUM($S$208)&gt;0,R230=0,COUNTA(O590:AD590)=0),0,1)))</f>
        <v>0</v>
      </c>
      <c r="AH590">
        <f t="shared" si="29"/>
        <v>0</v>
      </c>
      <c r="AI590">
        <f t="shared" si="30"/>
        <v>0</v>
      </c>
      <c r="AJ590">
        <f t="shared" si="31"/>
        <v>0</v>
      </c>
      <c r="AK590">
        <f t="shared" si="32"/>
        <v>0</v>
      </c>
    </row>
    <row r="591" spans="1:37" s="4" customFormat="1" ht="15" customHeight="1">
      <c r="A591" s="107"/>
      <c r="C591" s="110" t="s">
        <v>307</v>
      </c>
      <c r="D591" s="318" t="str">
        <f>IF(CNGE_2023_M4_Secc1!D98="","",CNGE_2023_M4_Secc1!D98)</f>
        <v/>
      </c>
      <c r="E591" s="249"/>
      <c r="F591" s="249"/>
      <c r="G591" s="249"/>
      <c r="H591" s="249"/>
      <c r="I591" s="249"/>
      <c r="J591" s="249"/>
      <c r="K591" s="249"/>
      <c r="L591" s="249"/>
      <c r="M591" s="249"/>
      <c r="N591" s="250"/>
      <c r="O591" s="317"/>
      <c r="P591" s="249"/>
      <c r="Q591" s="249"/>
      <c r="R591" s="250"/>
      <c r="S591" s="317"/>
      <c r="T591" s="249"/>
      <c r="U591" s="249"/>
      <c r="V591" s="250"/>
      <c r="W591" s="317"/>
      <c r="X591" s="249"/>
      <c r="Y591" s="249"/>
      <c r="Z591" s="250"/>
      <c r="AA591" s="317"/>
      <c r="AB591" s="249"/>
      <c r="AC591" s="249"/>
      <c r="AD591" s="250"/>
      <c r="AG591">
        <f>IF(AND(SUM($S$208)&gt;0,R230&gt;0,COUNTA(O591:AD591)=4),0,IF(AND(SUM($S$208)=0,COUNTA(O591:AD591)=0),0,IF(AND(SUM($S$208)&gt;0,R230=0,COUNTA(O591:AD591)=0),0,1)))</f>
        <v>0</v>
      </c>
      <c r="AH591">
        <f t="shared" si="29"/>
        <v>0</v>
      </c>
      <c r="AI591">
        <f t="shared" si="30"/>
        <v>0</v>
      </c>
      <c r="AJ591">
        <f t="shared" si="31"/>
        <v>0</v>
      </c>
      <c r="AK591">
        <f t="shared" si="32"/>
        <v>0</v>
      </c>
    </row>
    <row r="592" spans="1:37" s="4" customFormat="1" ht="15" customHeight="1">
      <c r="A592" s="107"/>
      <c r="C592" s="110" t="s">
        <v>308</v>
      </c>
      <c r="D592" s="318" t="str">
        <f>IF(CNGE_2023_M4_Secc1!D99="","",CNGE_2023_M4_Secc1!D99)</f>
        <v/>
      </c>
      <c r="E592" s="249"/>
      <c r="F592" s="249"/>
      <c r="G592" s="249"/>
      <c r="H592" s="249"/>
      <c r="I592" s="249"/>
      <c r="J592" s="249"/>
      <c r="K592" s="249"/>
      <c r="L592" s="249"/>
      <c r="M592" s="249"/>
      <c r="N592" s="250"/>
      <c r="O592" s="317"/>
      <c r="P592" s="249"/>
      <c r="Q592" s="249"/>
      <c r="R592" s="250"/>
      <c r="S592" s="317"/>
      <c r="T592" s="249"/>
      <c r="U592" s="249"/>
      <c r="V592" s="250"/>
      <c r="W592" s="317"/>
      <c r="X592" s="249"/>
      <c r="Y592" s="249"/>
      <c r="Z592" s="250"/>
      <c r="AA592" s="317"/>
      <c r="AB592" s="249"/>
      <c r="AC592" s="249"/>
      <c r="AD592" s="250"/>
      <c r="AG592">
        <f>IF(AND(SUM($S$208)&gt;0,R230&gt;0,COUNTA(O592:AD592)=4),0,IF(AND(SUM($S$208)=0,COUNTA(O592:AD592)=0),0,IF(AND(SUM($S$208)&gt;0,R230=0,COUNTA(O592:AD592)=0),0,1)))</f>
        <v>0</v>
      </c>
      <c r="AH592">
        <f t="shared" si="29"/>
        <v>0</v>
      </c>
      <c r="AI592">
        <f t="shared" si="30"/>
        <v>0</v>
      </c>
      <c r="AJ592">
        <f t="shared" si="31"/>
        <v>0</v>
      </c>
      <c r="AK592">
        <f t="shared" si="32"/>
        <v>0</v>
      </c>
    </row>
    <row r="593" spans="1:37" s="4" customFormat="1" ht="15" customHeight="1">
      <c r="A593" s="107"/>
      <c r="C593" s="9"/>
      <c r="D593" s="9"/>
      <c r="E593" s="9"/>
      <c r="F593" s="141"/>
      <c r="G593" s="9"/>
      <c r="H593" s="9"/>
      <c r="I593" s="9"/>
      <c r="J593" s="9"/>
      <c r="M593" s="9"/>
      <c r="N593" s="122" t="s">
        <v>456</v>
      </c>
      <c r="O593" s="325">
        <f>IF(AND(SUM(O532:O592)=0,COUNTIF(O532:O592,"NS")&gt;0),"NS",IF(AND(SUM(O532:O592)=0,COUNTIF(O532:O592,0)&gt;0),0,IF(AND(SUM(O532:O592)=0,COUNTIF(O532:O592,"NA")&gt;0),"NA",SUM(O532:O592))))</f>
        <v>0</v>
      </c>
      <c r="P593" s="249"/>
      <c r="Q593" s="249"/>
      <c r="R593" s="250"/>
      <c r="S593" s="325">
        <f>IF(AND(SUM(S532:S592)=0,COUNTIF(S532:S592,"NS")&gt;0),"NS",IF(AND(SUM(S532:S592)=0,COUNTIF(S532:S592,0)&gt;0),0,IF(AND(SUM(S532:S592)=0,COUNTIF(S532:S592,"NA")&gt;0),"NA",SUM(S532:S592))))</f>
        <v>0</v>
      </c>
      <c r="T593" s="249"/>
      <c r="U593" s="249"/>
      <c r="V593" s="250"/>
      <c r="W593" s="325">
        <f>IF(AND(SUM(W532:W592)=0,COUNTIF(W532:W592,"NS")&gt;0),"NS",IF(AND(SUM(W532:W592)=0,COUNTIF(W532:W592,0)&gt;0),0,IF(AND(SUM(W532:W592)=0,COUNTIF(W532:W592,"NA")&gt;0),"NA",SUM(W532:W592))))</f>
        <v>0</v>
      </c>
      <c r="X593" s="249"/>
      <c r="Y593" s="249"/>
      <c r="Z593" s="250"/>
      <c r="AA593" s="325">
        <f>IF(AND(SUM(AA532:AA592)=0,COUNTIF(AA532:AA592,"NS")&gt;0),"NS",IF(AND(SUM(AA532:AA592)=0,COUNTIF(AA532:AA592,0)&gt;0),0,IF(AND(SUM(AA532:AA592)=0,COUNTIF(AA532:AA592,"NA")&gt;0),"NA",SUM(AA532:AA592))))</f>
        <v>0</v>
      </c>
      <c r="AB593" s="249"/>
      <c r="AC593" s="249"/>
      <c r="AD593" s="250"/>
      <c r="AG593">
        <f>SUM(AG532:AG592)</f>
        <v>0</v>
      </c>
      <c r="AH593" s="198">
        <f>SUM(AH532:AH592)</f>
        <v>0</v>
      </c>
      <c r="AI593">
        <f>SUM(AI532:AI592)</f>
        <v>0</v>
      </c>
      <c r="AK593">
        <f>SUM(AK532:AK592)</f>
        <v>0</v>
      </c>
    </row>
    <row r="594" spans="1:37" ht="15" customHeight="1"/>
    <row r="595" spans="1:37" s="4" customFormat="1" ht="24" customHeight="1">
      <c r="A595" s="107"/>
      <c r="C595" s="333" t="s">
        <v>310</v>
      </c>
      <c r="D595" s="231"/>
      <c r="E595" s="231"/>
      <c r="F595" s="231"/>
      <c r="G595" s="231"/>
      <c r="H595" s="231"/>
      <c r="I595" s="231"/>
      <c r="J595" s="231"/>
      <c r="K595" s="231"/>
      <c r="L595" s="231"/>
      <c r="M595" s="231"/>
      <c r="N595" s="231"/>
      <c r="O595" s="231"/>
      <c r="P595" s="231"/>
      <c r="Q595" s="231"/>
      <c r="R595" s="231"/>
      <c r="S595" s="231"/>
      <c r="T595" s="231"/>
      <c r="U595" s="231"/>
      <c r="V595" s="231"/>
      <c r="W595" s="231"/>
      <c r="X595" s="231"/>
      <c r="Y595" s="231"/>
      <c r="Z595" s="231"/>
      <c r="AA595" s="231"/>
      <c r="AB595" s="231"/>
      <c r="AC595" s="231"/>
      <c r="AD595" s="231"/>
    </row>
    <row r="596" spans="1:37" s="4" customFormat="1" ht="60" customHeight="1">
      <c r="A596" s="107"/>
      <c r="C596" s="323"/>
      <c r="D596" s="249"/>
      <c r="E596" s="249"/>
      <c r="F596" s="249"/>
      <c r="G596" s="249"/>
      <c r="H596" s="249"/>
      <c r="I596" s="249"/>
      <c r="J596" s="249"/>
      <c r="K596" s="249"/>
      <c r="L596" s="249"/>
      <c r="M596" s="249"/>
      <c r="N596" s="249"/>
      <c r="O596" s="249"/>
      <c r="P596" s="249"/>
      <c r="Q596" s="249"/>
      <c r="R596" s="249"/>
      <c r="S596" s="249"/>
      <c r="T596" s="249"/>
      <c r="U596" s="249"/>
      <c r="V596" s="249"/>
      <c r="W596" s="249"/>
      <c r="X596" s="249"/>
      <c r="Y596" s="249"/>
      <c r="Z596" s="249"/>
      <c r="AA596" s="249"/>
      <c r="AB596" s="249"/>
      <c r="AC596" s="249"/>
      <c r="AD596" s="250"/>
    </row>
    <row r="597" spans="1:37" ht="15" customHeight="1">
      <c r="B597" s="199" t="str">
        <f>IF(AG593&gt;0,"Favor de ingresar toda la información requerida en la pregunta y/o verifique que no tenga información en celdas sombreadas.","")</f>
        <v/>
      </c>
      <c r="C597" s="199"/>
    </row>
    <row r="598" spans="1:37" ht="15" customHeight="1">
      <c r="B598" s="199" t="str">
        <f>IF(AND(AH593&lt;&gt;0,C596=""),"Alerta: Debido a que cuenta con registros NS, debe proporcionar una justificación en el area de comentarios al final de la pregunta.","")</f>
        <v/>
      </c>
      <c r="C598" s="199"/>
    </row>
    <row r="599" spans="1:37" ht="15" customHeight="1">
      <c r="B599" s="199" t="str">
        <f>IF(AND(O532=R230,O533=R231,O534=R232,O535=R233,O536=R234,O537=R235,O538=R236,O539=R237,O540=R238,O541=R239,O542=R240,O543=R241,O544=R242,O545=R243,O546=R244,O547=R245,O548=R246,O549=R247,O550=R248,O551=R249,O552=R250,O553=R251,O554=R252,O555=R253,O556=R254,O557=R255,O558=R256,O559=R257,O560=R258,O561=R259,O562=R260,O563=R261,O564=R262,O565=R263,O566=R264,O567=R265,O568=R266,O569=R267,O570=R268,O571=R269,O572=R270,O573=R271,O574=R272,O575=R273,O576=R274,O577=R275,O578=R276,O579=R277,O580=R278,O581=R279,O582=R280,O583=R281,O584=R282,O585=R283,O586=R284,O587=R285,O588=R286,O589=R287,O590=R288,O591=R289,O592=R290),"","Revise la instrucción 5, ya que los totales de la tabla 1 deben coincidir con lo reportado en el apartado Atendidos de la pregunta anterior")</f>
        <v/>
      </c>
      <c r="C599" s="199"/>
    </row>
    <row r="600" spans="1:37" ht="15" customHeight="1">
      <c r="B600" s="199" t="str">
        <f>IF(AK593&gt;=1,"Favor de revisar la sumatoria y consistencia de totales y/o subtotales por filas (numéricos y NS).","")</f>
        <v/>
      </c>
      <c r="C600" s="199"/>
    </row>
    <row r="601" spans="1:37" ht="15" customHeight="1">
      <c r="B601" s="199"/>
      <c r="C601" s="199"/>
    </row>
    <row r="602" spans="1:37" ht="15" customHeight="1">
      <c r="B602" s="199"/>
      <c r="C602" s="199"/>
    </row>
    <row r="603" spans="1:37" s="4" customFormat="1" ht="36" customHeight="1">
      <c r="A603" s="105" t="s">
        <v>1046</v>
      </c>
      <c r="B603" s="338" t="s">
        <v>1047</v>
      </c>
      <c r="C603" s="231"/>
      <c r="D603" s="231"/>
      <c r="E603" s="231"/>
      <c r="F603" s="231"/>
      <c r="G603" s="231"/>
      <c r="H603" s="231"/>
      <c r="I603" s="231"/>
      <c r="J603" s="231"/>
      <c r="K603" s="231"/>
      <c r="L603" s="231"/>
      <c r="M603" s="231"/>
      <c r="N603" s="231"/>
      <c r="O603" s="231"/>
      <c r="P603" s="231"/>
      <c r="Q603" s="231"/>
      <c r="R603" s="231"/>
      <c r="S603" s="231"/>
      <c r="T603" s="231"/>
      <c r="U603" s="231"/>
      <c r="V603" s="231"/>
      <c r="W603" s="231"/>
      <c r="X603" s="231"/>
      <c r="Y603" s="231"/>
      <c r="Z603" s="231"/>
      <c r="AA603" s="231"/>
      <c r="AB603" s="231"/>
      <c r="AC603" s="231"/>
      <c r="AD603" s="231"/>
    </row>
    <row r="604" spans="1:37" s="4" customFormat="1" ht="24" customHeight="1">
      <c r="A604" s="105"/>
      <c r="B604" s="137"/>
      <c r="C604" s="333" t="s">
        <v>1048</v>
      </c>
      <c r="D604" s="231"/>
      <c r="E604" s="231"/>
      <c r="F604" s="231"/>
      <c r="G604" s="231"/>
      <c r="H604" s="231"/>
      <c r="I604" s="231"/>
      <c r="J604" s="231"/>
      <c r="K604" s="231"/>
      <c r="L604" s="231"/>
      <c r="M604" s="231"/>
      <c r="N604" s="231"/>
      <c r="O604" s="231"/>
      <c r="P604" s="231"/>
      <c r="Q604" s="231"/>
      <c r="R604" s="231"/>
      <c r="S604" s="231"/>
      <c r="T604" s="231"/>
      <c r="U604" s="231"/>
      <c r="V604" s="231"/>
      <c r="W604" s="231"/>
      <c r="X604" s="231"/>
      <c r="Y604" s="231"/>
      <c r="Z604" s="231"/>
      <c r="AA604" s="231"/>
      <c r="AB604" s="231"/>
      <c r="AC604" s="231"/>
      <c r="AD604" s="231"/>
    </row>
    <row r="605" spans="1:37" s="4" customFormat="1" ht="24" customHeight="1">
      <c r="A605" s="107"/>
      <c r="C605" s="319" t="s">
        <v>1049</v>
      </c>
      <c r="D605" s="231"/>
      <c r="E605" s="231"/>
      <c r="F605" s="231"/>
      <c r="G605" s="231"/>
      <c r="H605" s="231"/>
      <c r="I605" s="231"/>
      <c r="J605" s="231"/>
      <c r="K605" s="231"/>
      <c r="L605" s="231"/>
      <c r="M605" s="231"/>
      <c r="N605" s="231"/>
      <c r="O605" s="231"/>
      <c r="P605" s="231"/>
      <c r="Q605" s="231"/>
      <c r="R605" s="231"/>
      <c r="S605" s="231"/>
      <c r="T605" s="231"/>
      <c r="U605" s="231"/>
      <c r="V605" s="231"/>
      <c r="W605" s="231"/>
      <c r="X605" s="231"/>
      <c r="Y605" s="231"/>
      <c r="Z605" s="231"/>
      <c r="AA605" s="231"/>
      <c r="AB605" s="231"/>
      <c r="AC605" s="231"/>
      <c r="AD605" s="231"/>
    </row>
    <row r="606" spans="1:37" s="4" customFormat="1" ht="36" customHeight="1">
      <c r="A606" s="107"/>
      <c r="C606" s="319" t="s">
        <v>1050</v>
      </c>
      <c r="D606" s="231"/>
      <c r="E606" s="231"/>
      <c r="F606" s="231"/>
      <c r="G606" s="231"/>
      <c r="H606" s="231"/>
      <c r="I606" s="231"/>
      <c r="J606" s="231"/>
      <c r="K606" s="231"/>
      <c r="L606" s="231"/>
      <c r="M606" s="231"/>
      <c r="N606" s="231"/>
      <c r="O606" s="231"/>
      <c r="P606" s="231"/>
      <c r="Q606" s="231"/>
      <c r="R606" s="231"/>
      <c r="S606" s="231"/>
      <c r="T606" s="231"/>
      <c r="U606" s="231"/>
      <c r="V606" s="231"/>
      <c r="W606" s="231"/>
      <c r="X606" s="231"/>
      <c r="Y606" s="231"/>
      <c r="Z606" s="231"/>
      <c r="AA606" s="231"/>
      <c r="AB606" s="231"/>
      <c r="AC606" s="231"/>
      <c r="AD606" s="231"/>
    </row>
    <row r="607" spans="1:37" ht="15" customHeight="1">
      <c r="C607" s="78"/>
      <c r="D607" s="78"/>
      <c r="E607" s="78"/>
      <c r="F607" s="78"/>
      <c r="G607" s="78"/>
      <c r="H607" s="78"/>
      <c r="I607" s="78"/>
      <c r="J607" s="78"/>
      <c r="K607" s="78"/>
      <c r="L607" s="78"/>
      <c r="M607" s="78"/>
      <c r="N607" s="78"/>
      <c r="O607" s="78"/>
      <c r="P607" s="78"/>
      <c r="Q607" s="78"/>
      <c r="R607" s="78"/>
      <c r="S607" s="78"/>
      <c r="T607" s="78"/>
      <c r="U607" s="78"/>
      <c r="V607" s="78"/>
      <c r="W607" s="78"/>
      <c r="X607" s="78"/>
      <c r="Y607" s="78"/>
      <c r="Z607" s="78"/>
      <c r="AA607" s="78"/>
      <c r="AB607" s="78"/>
      <c r="AC607" s="78"/>
      <c r="AD607" s="78"/>
    </row>
    <row r="608" spans="1:37" s="4" customFormat="1" ht="24" customHeight="1">
      <c r="A608" s="107"/>
      <c r="C608" s="316" t="s">
        <v>566</v>
      </c>
      <c r="D608" s="262"/>
      <c r="E608" s="262"/>
      <c r="F608" s="262"/>
      <c r="G608" s="262"/>
      <c r="H608" s="262"/>
      <c r="I608" s="262"/>
      <c r="J608" s="262"/>
      <c r="K608" s="262"/>
      <c r="L608" s="262"/>
      <c r="M608" s="262"/>
      <c r="N608" s="263"/>
      <c r="O608" s="248" t="s">
        <v>1045</v>
      </c>
      <c r="P608" s="249"/>
      <c r="Q608" s="249"/>
      <c r="R608" s="249"/>
      <c r="S608" s="249"/>
      <c r="T608" s="249"/>
      <c r="U608" s="249"/>
      <c r="V608" s="249"/>
      <c r="W608" s="249"/>
      <c r="X608" s="249"/>
      <c r="Y608" s="249"/>
      <c r="Z608" s="249"/>
      <c r="AA608" s="249"/>
      <c r="AB608" s="249"/>
      <c r="AC608" s="249"/>
      <c r="AD608" s="250"/>
    </row>
    <row r="609" spans="1:37" s="4" customFormat="1" ht="15" customHeight="1">
      <c r="A609" s="107"/>
      <c r="C609" s="266"/>
      <c r="D609" s="252"/>
      <c r="E609" s="252"/>
      <c r="F609" s="252"/>
      <c r="G609" s="252"/>
      <c r="H609" s="252"/>
      <c r="I609" s="252"/>
      <c r="J609" s="252"/>
      <c r="K609" s="252"/>
      <c r="L609" s="252"/>
      <c r="M609" s="252"/>
      <c r="N609" s="267"/>
      <c r="O609" s="248" t="s">
        <v>444</v>
      </c>
      <c r="P609" s="249"/>
      <c r="Q609" s="249"/>
      <c r="R609" s="250"/>
      <c r="S609" s="251" t="s">
        <v>445</v>
      </c>
      <c r="T609" s="249"/>
      <c r="U609" s="249"/>
      <c r="V609" s="250"/>
      <c r="W609" s="251" t="s">
        <v>446</v>
      </c>
      <c r="X609" s="249"/>
      <c r="Y609" s="249"/>
      <c r="Z609" s="250"/>
      <c r="AA609" s="251" t="s">
        <v>357</v>
      </c>
      <c r="AB609" s="249"/>
      <c r="AC609" s="249"/>
      <c r="AD609" s="250"/>
      <c r="AG609" t="s">
        <v>282</v>
      </c>
      <c r="AH609" t="s">
        <v>283</v>
      </c>
      <c r="AI609" t="s">
        <v>283</v>
      </c>
      <c r="AJ609" t="s">
        <v>447</v>
      </c>
      <c r="AK609" t="s">
        <v>448</v>
      </c>
    </row>
    <row r="610" spans="1:37" s="4" customFormat="1" ht="15" customHeight="1">
      <c r="A610" s="107"/>
      <c r="C610" s="139" t="s">
        <v>209</v>
      </c>
      <c r="D610" s="321" t="s">
        <v>570</v>
      </c>
      <c r="E610" s="249"/>
      <c r="F610" s="249"/>
      <c r="G610" s="249"/>
      <c r="H610" s="249"/>
      <c r="I610" s="249"/>
      <c r="J610" s="249"/>
      <c r="K610" s="249"/>
      <c r="L610" s="249"/>
      <c r="M610" s="249"/>
      <c r="N610" s="250"/>
      <c r="O610" s="261"/>
      <c r="P610" s="249"/>
      <c r="Q610" s="249"/>
      <c r="R610" s="250"/>
      <c r="S610" s="261"/>
      <c r="T610" s="249"/>
      <c r="U610" s="249"/>
      <c r="V610" s="250"/>
      <c r="W610" s="261"/>
      <c r="X610" s="249"/>
      <c r="Y610" s="249"/>
      <c r="Z610" s="250"/>
      <c r="AA610" s="261"/>
      <c r="AB610" s="249"/>
      <c r="AC610" s="249"/>
      <c r="AD610" s="250"/>
      <c r="AG610">
        <f t="shared" ref="AG610:AG621" si="33">IF(AND(SUM(S196)&gt;0,COUNTA(O610:AD610)=4),0,IF(AND(SUM(S196)=0,COUNTA(O610:AD610)=0),0,1))</f>
        <v>0</v>
      </c>
      <c r="AH610">
        <f t="shared" ref="AH610:AH621" si="34">IF(COUNTIF(O610:AD610,"NS"),1,0)</f>
        <v>0</v>
      </c>
      <c r="AI610">
        <f t="shared" ref="AI610:AI621" si="35">COUNTIF(S610:AD610,"NS")</f>
        <v>0</v>
      </c>
      <c r="AJ610">
        <f t="shared" ref="AJ610:AJ621" si="36">SUM(S610:AD610)</f>
        <v>0</v>
      </c>
      <c r="AK610">
        <f t="shared" ref="AK610:AK621" si="37">IF(COUNTA(O610:AD610)=0,0,IF(OR(AND(O610=0,AI610&gt;0),AND(O610="ns",AJ610&gt;0),AND(O610="ns",AI610=0,AJ610=0)),1,IF(OR(AND(AI610&gt;=2,O610&gt;AJ610),AND(O610="ns",AJ610=0,AI610&gt;0),O610=AJ610),0,1)))</f>
        <v>0</v>
      </c>
    </row>
    <row r="611" spans="1:37" s="4" customFormat="1" ht="15" customHeight="1">
      <c r="A611" s="107"/>
      <c r="C611" s="121" t="s">
        <v>210</v>
      </c>
      <c r="D611" s="321" t="s">
        <v>571</v>
      </c>
      <c r="E611" s="249"/>
      <c r="F611" s="249"/>
      <c r="G611" s="249"/>
      <c r="H611" s="249"/>
      <c r="I611" s="249"/>
      <c r="J611" s="249"/>
      <c r="K611" s="249"/>
      <c r="L611" s="249"/>
      <c r="M611" s="249"/>
      <c r="N611" s="250"/>
      <c r="O611" s="261"/>
      <c r="P611" s="249"/>
      <c r="Q611" s="249"/>
      <c r="R611" s="250"/>
      <c r="S611" s="261"/>
      <c r="T611" s="249"/>
      <c r="U611" s="249"/>
      <c r="V611" s="250"/>
      <c r="W611" s="261"/>
      <c r="X611" s="249"/>
      <c r="Y611" s="249"/>
      <c r="Z611" s="250"/>
      <c r="AA611" s="261"/>
      <c r="AB611" s="249"/>
      <c r="AC611" s="249"/>
      <c r="AD611" s="250"/>
      <c r="AG611">
        <f t="shared" si="33"/>
        <v>0</v>
      </c>
      <c r="AH611">
        <f t="shared" si="34"/>
        <v>0</v>
      </c>
      <c r="AI611">
        <f t="shared" si="35"/>
        <v>0</v>
      </c>
      <c r="AJ611">
        <f t="shared" si="36"/>
        <v>0</v>
      </c>
      <c r="AK611">
        <f t="shared" si="37"/>
        <v>0</v>
      </c>
    </row>
    <row r="612" spans="1:37" s="4" customFormat="1" ht="15" customHeight="1">
      <c r="A612" s="107"/>
      <c r="C612" s="121" t="s">
        <v>212</v>
      </c>
      <c r="D612" s="321" t="s">
        <v>572</v>
      </c>
      <c r="E612" s="249"/>
      <c r="F612" s="249"/>
      <c r="G612" s="249"/>
      <c r="H612" s="249"/>
      <c r="I612" s="249"/>
      <c r="J612" s="249"/>
      <c r="K612" s="249"/>
      <c r="L612" s="249"/>
      <c r="M612" s="249"/>
      <c r="N612" s="250"/>
      <c r="O612" s="261"/>
      <c r="P612" s="249"/>
      <c r="Q612" s="249"/>
      <c r="R612" s="250"/>
      <c r="S612" s="261"/>
      <c r="T612" s="249"/>
      <c r="U612" s="249"/>
      <c r="V612" s="250"/>
      <c r="W612" s="261"/>
      <c r="X612" s="249"/>
      <c r="Y612" s="249"/>
      <c r="Z612" s="250"/>
      <c r="AA612" s="261"/>
      <c r="AB612" s="249"/>
      <c r="AC612" s="249"/>
      <c r="AD612" s="250"/>
      <c r="AG612">
        <f t="shared" si="33"/>
        <v>0</v>
      </c>
      <c r="AH612">
        <f t="shared" si="34"/>
        <v>0</v>
      </c>
      <c r="AI612">
        <f t="shared" si="35"/>
        <v>0</v>
      </c>
      <c r="AJ612">
        <f t="shared" si="36"/>
        <v>0</v>
      </c>
      <c r="AK612">
        <f t="shared" si="37"/>
        <v>0</v>
      </c>
    </row>
    <row r="613" spans="1:37" s="4" customFormat="1" ht="15" customHeight="1">
      <c r="A613" s="107"/>
      <c r="C613" s="121" t="s">
        <v>214</v>
      </c>
      <c r="D613" s="321" t="s">
        <v>573</v>
      </c>
      <c r="E613" s="249"/>
      <c r="F613" s="249"/>
      <c r="G613" s="249"/>
      <c r="H613" s="249"/>
      <c r="I613" s="249"/>
      <c r="J613" s="249"/>
      <c r="K613" s="249"/>
      <c r="L613" s="249"/>
      <c r="M613" s="249"/>
      <c r="N613" s="250"/>
      <c r="O613" s="261"/>
      <c r="P613" s="249"/>
      <c r="Q613" s="249"/>
      <c r="R613" s="250"/>
      <c r="S613" s="261"/>
      <c r="T613" s="249"/>
      <c r="U613" s="249"/>
      <c r="V613" s="250"/>
      <c r="W613" s="261"/>
      <c r="X613" s="249"/>
      <c r="Y613" s="249"/>
      <c r="Z613" s="250"/>
      <c r="AA613" s="261"/>
      <c r="AB613" s="249"/>
      <c r="AC613" s="249"/>
      <c r="AD613" s="250"/>
      <c r="AG613">
        <f t="shared" si="33"/>
        <v>0</v>
      </c>
      <c r="AH613">
        <f t="shared" si="34"/>
        <v>0</v>
      </c>
      <c r="AI613">
        <f t="shared" si="35"/>
        <v>0</v>
      </c>
      <c r="AJ613">
        <f t="shared" si="36"/>
        <v>0</v>
      </c>
      <c r="AK613">
        <f t="shared" si="37"/>
        <v>0</v>
      </c>
    </row>
    <row r="614" spans="1:37" s="4" customFormat="1" ht="15" customHeight="1">
      <c r="A614" s="107"/>
      <c r="C614" s="121" t="s">
        <v>215</v>
      </c>
      <c r="D614" s="321" t="s">
        <v>574</v>
      </c>
      <c r="E614" s="249"/>
      <c r="F614" s="249"/>
      <c r="G614" s="249"/>
      <c r="H614" s="249"/>
      <c r="I614" s="249"/>
      <c r="J614" s="249"/>
      <c r="K614" s="249"/>
      <c r="L614" s="249"/>
      <c r="M614" s="249"/>
      <c r="N614" s="250"/>
      <c r="O614" s="261"/>
      <c r="P614" s="249"/>
      <c r="Q614" s="249"/>
      <c r="R614" s="250"/>
      <c r="S614" s="261"/>
      <c r="T614" s="249"/>
      <c r="U614" s="249"/>
      <c r="V614" s="250"/>
      <c r="W614" s="261"/>
      <c r="X614" s="249"/>
      <c r="Y614" s="249"/>
      <c r="Z614" s="250"/>
      <c r="AA614" s="261"/>
      <c r="AB614" s="249"/>
      <c r="AC614" s="249"/>
      <c r="AD614" s="250"/>
      <c r="AG614">
        <f t="shared" si="33"/>
        <v>0</v>
      </c>
      <c r="AH614">
        <f t="shared" si="34"/>
        <v>0</v>
      </c>
      <c r="AI614">
        <f t="shared" si="35"/>
        <v>0</v>
      </c>
      <c r="AJ614">
        <f t="shared" si="36"/>
        <v>0</v>
      </c>
      <c r="AK614">
        <f t="shared" si="37"/>
        <v>0</v>
      </c>
    </row>
    <row r="615" spans="1:37" s="4" customFormat="1" ht="15" customHeight="1">
      <c r="A615" s="107"/>
      <c r="C615" s="121" t="s">
        <v>217</v>
      </c>
      <c r="D615" s="321" t="s">
        <v>575</v>
      </c>
      <c r="E615" s="249"/>
      <c r="F615" s="249"/>
      <c r="G615" s="249"/>
      <c r="H615" s="249"/>
      <c r="I615" s="249"/>
      <c r="J615" s="249"/>
      <c r="K615" s="249"/>
      <c r="L615" s="249"/>
      <c r="M615" s="249"/>
      <c r="N615" s="250"/>
      <c r="O615" s="261"/>
      <c r="P615" s="249"/>
      <c r="Q615" s="249"/>
      <c r="R615" s="250"/>
      <c r="S615" s="261"/>
      <c r="T615" s="249"/>
      <c r="U615" s="249"/>
      <c r="V615" s="250"/>
      <c r="W615" s="261"/>
      <c r="X615" s="249"/>
      <c r="Y615" s="249"/>
      <c r="Z615" s="250"/>
      <c r="AA615" s="261"/>
      <c r="AB615" s="249"/>
      <c r="AC615" s="249"/>
      <c r="AD615" s="250"/>
      <c r="AG615">
        <f t="shared" si="33"/>
        <v>0</v>
      </c>
      <c r="AH615">
        <f t="shared" si="34"/>
        <v>0</v>
      </c>
      <c r="AI615">
        <f t="shared" si="35"/>
        <v>0</v>
      </c>
      <c r="AJ615">
        <f t="shared" si="36"/>
        <v>0</v>
      </c>
      <c r="AK615">
        <f t="shared" si="37"/>
        <v>0</v>
      </c>
    </row>
    <row r="616" spans="1:37" s="4" customFormat="1" ht="15" customHeight="1">
      <c r="A616" s="107"/>
      <c r="C616" s="121" t="s">
        <v>219</v>
      </c>
      <c r="D616" s="321" t="s">
        <v>576</v>
      </c>
      <c r="E616" s="249"/>
      <c r="F616" s="249"/>
      <c r="G616" s="249"/>
      <c r="H616" s="249"/>
      <c r="I616" s="249"/>
      <c r="J616" s="249"/>
      <c r="K616" s="249"/>
      <c r="L616" s="249"/>
      <c r="M616" s="249"/>
      <c r="N616" s="250"/>
      <c r="O616" s="261"/>
      <c r="P616" s="249"/>
      <c r="Q616" s="249"/>
      <c r="R616" s="250"/>
      <c r="S616" s="261"/>
      <c r="T616" s="249"/>
      <c r="U616" s="249"/>
      <c r="V616" s="250"/>
      <c r="W616" s="261"/>
      <c r="X616" s="249"/>
      <c r="Y616" s="249"/>
      <c r="Z616" s="250"/>
      <c r="AA616" s="261"/>
      <c r="AB616" s="249"/>
      <c r="AC616" s="249"/>
      <c r="AD616" s="250"/>
      <c r="AG616">
        <f t="shared" si="33"/>
        <v>0</v>
      </c>
      <c r="AH616">
        <f t="shared" si="34"/>
        <v>0</v>
      </c>
      <c r="AI616">
        <f t="shared" si="35"/>
        <v>0</v>
      </c>
      <c r="AJ616">
        <f t="shared" si="36"/>
        <v>0</v>
      </c>
      <c r="AK616">
        <f t="shared" si="37"/>
        <v>0</v>
      </c>
    </row>
    <row r="617" spans="1:37" s="4" customFormat="1" ht="15" customHeight="1">
      <c r="A617" s="107"/>
      <c r="C617" s="121" t="s">
        <v>221</v>
      </c>
      <c r="D617" s="321" t="s">
        <v>577</v>
      </c>
      <c r="E617" s="249"/>
      <c r="F617" s="249"/>
      <c r="G617" s="249"/>
      <c r="H617" s="249"/>
      <c r="I617" s="249"/>
      <c r="J617" s="249"/>
      <c r="K617" s="249"/>
      <c r="L617" s="249"/>
      <c r="M617" s="249"/>
      <c r="N617" s="250"/>
      <c r="O617" s="261"/>
      <c r="P617" s="249"/>
      <c r="Q617" s="249"/>
      <c r="R617" s="250"/>
      <c r="S617" s="261"/>
      <c r="T617" s="249"/>
      <c r="U617" s="249"/>
      <c r="V617" s="250"/>
      <c r="W617" s="261"/>
      <c r="X617" s="249"/>
      <c r="Y617" s="249"/>
      <c r="Z617" s="250"/>
      <c r="AA617" s="261"/>
      <c r="AB617" s="249"/>
      <c r="AC617" s="249"/>
      <c r="AD617" s="250"/>
      <c r="AG617">
        <f t="shared" si="33"/>
        <v>0</v>
      </c>
      <c r="AH617">
        <f t="shared" si="34"/>
        <v>0</v>
      </c>
      <c r="AI617">
        <f t="shared" si="35"/>
        <v>0</v>
      </c>
      <c r="AJ617">
        <f t="shared" si="36"/>
        <v>0</v>
      </c>
      <c r="AK617">
        <f t="shared" si="37"/>
        <v>0</v>
      </c>
    </row>
    <row r="618" spans="1:37" s="4" customFormat="1" ht="15" customHeight="1">
      <c r="A618" s="107"/>
      <c r="C618" s="121" t="s">
        <v>223</v>
      </c>
      <c r="D618" s="321" t="s">
        <v>578</v>
      </c>
      <c r="E618" s="249"/>
      <c r="F618" s="249"/>
      <c r="G618" s="249"/>
      <c r="H618" s="249"/>
      <c r="I618" s="249"/>
      <c r="J618" s="249"/>
      <c r="K618" s="249"/>
      <c r="L618" s="249"/>
      <c r="M618" s="249"/>
      <c r="N618" s="250"/>
      <c r="O618" s="261"/>
      <c r="P618" s="249"/>
      <c r="Q618" s="249"/>
      <c r="R618" s="250"/>
      <c r="S618" s="261"/>
      <c r="T618" s="249"/>
      <c r="U618" s="249"/>
      <c r="V618" s="250"/>
      <c r="W618" s="261"/>
      <c r="X618" s="249"/>
      <c r="Y618" s="249"/>
      <c r="Z618" s="250"/>
      <c r="AA618" s="261"/>
      <c r="AB618" s="249"/>
      <c r="AC618" s="249"/>
      <c r="AD618" s="250"/>
      <c r="AG618">
        <f t="shared" si="33"/>
        <v>0</v>
      </c>
      <c r="AH618">
        <f t="shared" si="34"/>
        <v>0</v>
      </c>
      <c r="AI618">
        <f t="shared" si="35"/>
        <v>0</v>
      </c>
      <c r="AJ618">
        <f t="shared" si="36"/>
        <v>0</v>
      </c>
      <c r="AK618">
        <f t="shared" si="37"/>
        <v>0</v>
      </c>
    </row>
    <row r="619" spans="1:37" s="4" customFormat="1" ht="15" customHeight="1">
      <c r="A619" s="107"/>
      <c r="C619" s="121" t="s">
        <v>225</v>
      </c>
      <c r="D619" s="321" t="s">
        <v>579</v>
      </c>
      <c r="E619" s="249"/>
      <c r="F619" s="249"/>
      <c r="G619" s="249"/>
      <c r="H619" s="249"/>
      <c r="I619" s="249"/>
      <c r="J619" s="249"/>
      <c r="K619" s="249"/>
      <c r="L619" s="249"/>
      <c r="M619" s="249"/>
      <c r="N619" s="250"/>
      <c r="O619" s="261"/>
      <c r="P619" s="249"/>
      <c r="Q619" s="249"/>
      <c r="R619" s="250"/>
      <c r="S619" s="261"/>
      <c r="T619" s="249"/>
      <c r="U619" s="249"/>
      <c r="V619" s="250"/>
      <c r="W619" s="261"/>
      <c r="X619" s="249"/>
      <c r="Y619" s="249"/>
      <c r="Z619" s="250"/>
      <c r="AA619" s="261"/>
      <c r="AB619" s="249"/>
      <c r="AC619" s="249"/>
      <c r="AD619" s="250"/>
      <c r="AG619">
        <f t="shared" si="33"/>
        <v>0</v>
      </c>
      <c r="AH619">
        <f t="shared" si="34"/>
        <v>0</v>
      </c>
      <c r="AI619">
        <f t="shared" si="35"/>
        <v>0</v>
      </c>
      <c r="AJ619">
        <f t="shared" si="36"/>
        <v>0</v>
      </c>
      <c r="AK619">
        <f t="shared" si="37"/>
        <v>0</v>
      </c>
    </row>
    <row r="620" spans="1:37" s="4" customFormat="1" ht="15" customHeight="1">
      <c r="A620" s="107"/>
      <c r="C620" s="121" t="s">
        <v>227</v>
      </c>
      <c r="D620" s="321" t="s">
        <v>879</v>
      </c>
      <c r="E620" s="249"/>
      <c r="F620" s="249"/>
      <c r="G620" s="249"/>
      <c r="H620" s="249"/>
      <c r="I620" s="249"/>
      <c r="J620" s="249"/>
      <c r="K620" s="249"/>
      <c r="L620" s="249"/>
      <c r="M620" s="249"/>
      <c r="N620" s="250"/>
      <c r="O620" s="261"/>
      <c r="P620" s="249"/>
      <c r="Q620" s="249"/>
      <c r="R620" s="250"/>
      <c r="S620" s="261"/>
      <c r="T620" s="249"/>
      <c r="U620" s="249"/>
      <c r="V620" s="250"/>
      <c r="W620" s="261"/>
      <c r="X620" s="249"/>
      <c r="Y620" s="249"/>
      <c r="Z620" s="250"/>
      <c r="AA620" s="261"/>
      <c r="AB620" s="249"/>
      <c r="AC620" s="249"/>
      <c r="AD620" s="250"/>
      <c r="AG620">
        <f t="shared" si="33"/>
        <v>0</v>
      </c>
      <c r="AH620">
        <f t="shared" si="34"/>
        <v>0</v>
      </c>
      <c r="AI620">
        <f t="shared" si="35"/>
        <v>0</v>
      </c>
      <c r="AJ620">
        <f t="shared" si="36"/>
        <v>0</v>
      </c>
      <c r="AK620">
        <f t="shared" si="37"/>
        <v>0</v>
      </c>
    </row>
    <row r="621" spans="1:37" s="4" customFormat="1" ht="15" customHeight="1">
      <c r="A621" s="107"/>
      <c r="C621" s="121" t="s">
        <v>228</v>
      </c>
      <c r="D621" s="321" t="s">
        <v>357</v>
      </c>
      <c r="E621" s="249"/>
      <c r="F621" s="249"/>
      <c r="G621" s="249"/>
      <c r="H621" s="249"/>
      <c r="I621" s="249"/>
      <c r="J621" s="249"/>
      <c r="K621" s="249"/>
      <c r="L621" s="249"/>
      <c r="M621" s="249"/>
      <c r="N621" s="250"/>
      <c r="O621" s="261"/>
      <c r="P621" s="249"/>
      <c r="Q621" s="249"/>
      <c r="R621" s="250"/>
      <c r="S621" s="261"/>
      <c r="T621" s="249"/>
      <c r="U621" s="249"/>
      <c r="V621" s="250"/>
      <c r="W621" s="261"/>
      <c r="X621" s="249"/>
      <c r="Y621" s="249"/>
      <c r="Z621" s="250"/>
      <c r="AA621" s="261"/>
      <c r="AB621" s="249"/>
      <c r="AC621" s="249"/>
      <c r="AD621" s="250"/>
      <c r="AG621">
        <f t="shared" si="33"/>
        <v>0</v>
      </c>
      <c r="AH621">
        <f t="shared" si="34"/>
        <v>0</v>
      </c>
      <c r="AI621">
        <f t="shared" si="35"/>
        <v>0</v>
      </c>
      <c r="AJ621">
        <f t="shared" si="36"/>
        <v>0</v>
      </c>
      <c r="AK621">
        <f t="shared" si="37"/>
        <v>0</v>
      </c>
    </row>
    <row r="622" spans="1:37" s="4" customFormat="1" ht="15" customHeight="1">
      <c r="A622" s="107"/>
      <c r="C622" s="9"/>
      <c r="D622" s="9"/>
      <c r="E622" s="9"/>
      <c r="F622" s="9"/>
      <c r="G622" s="9"/>
      <c r="H622" s="141"/>
      <c r="I622" s="141"/>
      <c r="N622" s="122" t="s">
        <v>456</v>
      </c>
      <c r="O622" s="251">
        <f>IF(AND(SUM(O610:O621)=0,COUNTIF(O610:O621,"NS")&gt;0),"NS",IF(AND(SUM(O610:O621)=0,COUNTIF(O610:O621,0)&gt;0),0,IF(AND(SUM(O610:O621)=0,COUNTIF(O610:O621,"NA")&gt;0),"NA",SUM(O610:O621))))</f>
        <v>0</v>
      </c>
      <c r="P622" s="249"/>
      <c r="Q622" s="249"/>
      <c r="R622" s="250"/>
      <c r="S622" s="251">
        <f>IF(AND(SUM(S610:S621)=0,COUNTIF(S610:S621,"NS")&gt;0),"NS",IF(AND(SUM(S610:S621)=0,COUNTIF(S610:S621,0)&gt;0),0,IF(AND(SUM(S610:S621)=0,COUNTIF(S610:S621,"NA")&gt;0),"NA",SUM(S610:S621))))</f>
        <v>0</v>
      </c>
      <c r="T622" s="249"/>
      <c r="U622" s="249"/>
      <c r="V622" s="250"/>
      <c r="W622" s="251">
        <f>IF(AND(SUM(W610:W621)=0,COUNTIF(W610:W621,"NS")&gt;0),"NS",IF(AND(SUM(W610:W621)=0,COUNTIF(W610:W621,0)&gt;0),0,IF(AND(SUM(W610:W621)=0,COUNTIF(W610:W621,"NA")&gt;0),"NA",SUM(W610:W621))))</f>
        <v>0</v>
      </c>
      <c r="X622" s="249"/>
      <c r="Y622" s="249"/>
      <c r="Z622" s="250"/>
      <c r="AA622" s="251">
        <f>IF(AND(SUM(AA610:AA621)=0,COUNTIF(AA610:AA621,"NS")&gt;0),"NS",IF(AND(SUM(AA610:AA621)=0,COUNTIF(AA610:AA621,0)&gt;0),0,IF(AND(SUM(AA610:AA621)=0,COUNTIF(AA610:AA621,"NA")&gt;0),"NA",SUM(AA610:AA621))))</f>
        <v>0</v>
      </c>
      <c r="AB622" s="249"/>
      <c r="AC622" s="249"/>
      <c r="AD622" s="250"/>
      <c r="AG622">
        <f>SUM(AG610:AG621)</f>
        <v>0</v>
      </c>
      <c r="AH622" s="198">
        <f>SUM(AH610:AH621)</f>
        <v>0</v>
      </c>
      <c r="AI622">
        <f>SUM(AI610:AI621)</f>
        <v>0</v>
      </c>
      <c r="AK622">
        <f>SUM(AK610:AK621)</f>
        <v>0</v>
      </c>
    </row>
    <row r="623" spans="1:37" ht="15" customHeight="1"/>
    <row r="624" spans="1:37" s="4" customFormat="1" ht="24" customHeight="1">
      <c r="A624" s="107"/>
      <c r="C624" s="333" t="s">
        <v>310</v>
      </c>
      <c r="D624" s="231"/>
      <c r="E624" s="231"/>
      <c r="F624" s="231"/>
      <c r="G624" s="231"/>
      <c r="H624" s="231"/>
      <c r="I624" s="231"/>
      <c r="J624" s="231"/>
      <c r="K624" s="231"/>
      <c r="L624" s="231"/>
      <c r="M624" s="231"/>
      <c r="N624" s="231"/>
      <c r="O624" s="231"/>
      <c r="P624" s="231"/>
      <c r="Q624" s="231"/>
      <c r="R624" s="231"/>
      <c r="S624" s="231"/>
      <c r="T624" s="231"/>
      <c r="U624" s="231"/>
      <c r="V624" s="231"/>
      <c r="W624" s="231"/>
      <c r="X624" s="231"/>
      <c r="Y624" s="231"/>
      <c r="Z624" s="231"/>
      <c r="AA624" s="231"/>
      <c r="AB624" s="231"/>
      <c r="AC624" s="231"/>
      <c r="AD624" s="231"/>
    </row>
    <row r="625" spans="1:47" s="4" customFormat="1" ht="60" customHeight="1">
      <c r="A625" s="107"/>
      <c r="C625" s="323"/>
      <c r="D625" s="249"/>
      <c r="E625" s="249"/>
      <c r="F625" s="249"/>
      <c r="G625" s="249"/>
      <c r="H625" s="249"/>
      <c r="I625" s="249"/>
      <c r="J625" s="249"/>
      <c r="K625" s="249"/>
      <c r="L625" s="249"/>
      <c r="M625" s="249"/>
      <c r="N625" s="249"/>
      <c r="O625" s="249"/>
      <c r="P625" s="249"/>
      <c r="Q625" s="249"/>
      <c r="R625" s="249"/>
      <c r="S625" s="249"/>
      <c r="T625" s="249"/>
      <c r="U625" s="249"/>
      <c r="V625" s="249"/>
      <c r="W625" s="249"/>
      <c r="X625" s="249"/>
      <c r="Y625" s="249"/>
      <c r="Z625" s="249"/>
      <c r="AA625" s="249"/>
      <c r="AB625" s="249"/>
      <c r="AC625" s="249"/>
      <c r="AD625" s="250"/>
    </row>
    <row r="626" spans="1:47" ht="15" customHeight="1">
      <c r="B626" s="199" t="str">
        <f>IF(AG622&gt;0,"Favor de ingresar toda la información requerida en la pregunta y/o verifique que no tenga información en celdas sombreadas.","")</f>
        <v/>
      </c>
      <c r="C626" s="199"/>
    </row>
    <row r="627" spans="1:47" ht="15" customHeight="1">
      <c r="B627" s="199" t="str">
        <f>IF(AND(AH622&lt;&gt;0,C625=""),"Alerta: Debido a que cuenta con registros NS, debe proporcionar una justificación en el area de comentarios al final de la pregunta.","")</f>
        <v/>
      </c>
      <c r="C627" s="199"/>
    </row>
    <row r="628" spans="1:47" ht="15" customHeight="1">
      <c r="B628" s="199" t="str">
        <f>IF(AK622&gt;=1,"Favor de revisar la sumatoria y consistencia de totales y/o subtotales por filas (numéricos y NS).","")</f>
        <v/>
      </c>
      <c r="C628" s="199"/>
    </row>
    <row r="629" spans="1:47" ht="15" customHeight="1">
      <c r="B629" s="199"/>
      <c r="C629" s="199"/>
    </row>
    <row r="630" spans="1:47" ht="15" customHeight="1">
      <c r="B630" s="199"/>
      <c r="C630" s="199"/>
    </row>
    <row r="631" spans="1:47" ht="15" customHeight="1">
      <c r="B631" s="199"/>
      <c r="C631" s="199"/>
    </row>
    <row r="632" spans="1:47" s="4" customFormat="1" ht="36" customHeight="1">
      <c r="A632" s="48" t="s">
        <v>1051</v>
      </c>
      <c r="B632" s="338" t="s">
        <v>1052</v>
      </c>
      <c r="C632" s="231"/>
      <c r="D632" s="231"/>
      <c r="E632" s="231"/>
      <c r="F632" s="231"/>
      <c r="G632" s="231"/>
      <c r="H632" s="231"/>
      <c r="I632" s="231"/>
      <c r="J632" s="231"/>
      <c r="K632" s="231"/>
      <c r="L632" s="231"/>
      <c r="M632" s="231"/>
      <c r="N632" s="231"/>
      <c r="O632" s="231"/>
      <c r="P632" s="231"/>
      <c r="Q632" s="231"/>
      <c r="R632" s="231"/>
      <c r="S632" s="231"/>
      <c r="T632" s="231"/>
      <c r="U632" s="231"/>
      <c r="V632" s="231"/>
      <c r="W632" s="231"/>
      <c r="X632" s="231"/>
      <c r="Y632" s="231"/>
      <c r="Z632" s="231"/>
      <c r="AA632" s="231"/>
      <c r="AB632" s="231"/>
      <c r="AC632" s="231"/>
      <c r="AD632" s="231"/>
    </row>
    <row r="633" spans="1:47" s="4" customFormat="1" ht="36" customHeight="1">
      <c r="A633" s="48"/>
      <c r="B633" s="106"/>
      <c r="C633" s="333" t="s">
        <v>1053</v>
      </c>
      <c r="D633" s="231"/>
      <c r="E633" s="231"/>
      <c r="F633" s="231"/>
      <c r="G633" s="231"/>
      <c r="H633" s="231"/>
      <c r="I633" s="231"/>
      <c r="J633" s="231"/>
      <c r="K633" s="231"/>
      <c r="L633" s="231"/>
      <c r="M633" s="231"/>
      <c r="N633" s="231"/>
      <c r="O633" s="231"/>
      <c r="P633" s="231"/>
      <c r="Q633" s="231"/>
      <c r="R633" s="231"/>
      <c r="S633" s="231"/>
      <c r="T633" s="231"/>
      <c r="U633" s="231"/>
      <c r="V633" s="231"/>
      <c r="W633" s="231"/>
      <c r="X633" s="231"/>
      <c r="Y633" s="231"/>
      <c r="Z633" s="231"/>
      <c r="AA633" s="231"/>
      <c r="AB633" s="231"/>
      <c r="AC633" s="231"/>
      <c r="AD633" s="231"/>
    </row>
    <row r="634" spans="1:47" s="4" customFormat="1" ht="24" customHeight="1">
      <c r="A634" s="49"/>
      <c r="B634" s="31"/>
      <c r="C634" s="333" t="s">
        <v>1054</v>
      </c>
      <c r="D634" s="231"/>
      <c r="E634" s="231"/>
      <c r="F634" s="231"/>
      <c r="G634" s="231"/>
      <c r="H634" s="231"/>
      <c r="I634" s="231"/>
      <c r="J634" s="231"/>
      <c r="K634" s="231"/>
      <c r="L634" s="231"/>
      <c r="M634" s="231"/>
      <c r="N634" s="231"/>
      <c r="O634" s="231"/>
      <c r="P634" s="231"/>
      <c r="Q634" s="231"/>
      <c r="R634" s="231"/>
      <c r="S634" s="231"/>
      <c r="T634" s="231"/>
      <c r="U634" s="231"/>
      <c r="V634" s="231"/>
      <c r="W634" s="231"/>
      <c r="X634" s="231"/>
      <c r="Y634" s="231"/>
      <c r="Z634" s="231"/>
      <c r="AA634" s="231"/>
      <c r="AB634" s="231"/>
      <c r="AC634" s="231"/>
      <c r="AD634" s="231"/>
    </row>
    <row r="635" spans="1:47" ht="15" customHeight="1"/>
    <row r="636" spans="1:47" s="4" customFormat="1" ht="24" customHeight="1">
      <c r="A636" s="107"/>
      <c r="C636" s="316" t="s">
        <v>1055</v>
      </c>
      <c r="D636" s="249"/>
      <c r="E636" s="249"/>
      <c r="F636" s="249"/>
      <c r="G636" s="249"/>
      <c r="H636" s="249"/>
      <c r="I636" s="249"/>
      <c r="J636" s="249"/>
      <c r="K636" s="249"/>
      <c r="L636" s="249"/>
      <c r="M636" s="249"/>
      <c r="N636" s="249"/>
      <c r="O636" s="249"/>
      <c r="P636" s="249"/>
      <c r="Q636" s="249"/>
      <c r="R636" s="249"/>
      <c r="S636" s="249"/>
      <c r="T636" s="249"/>
      <c r="U636" s="249"/>
      <c r="V636" s="249"/>
      <c r="W636" s="249"/>
      <c r="X636" s="249"/>
      <c r="Y636" s="249"/>
      <c r="Z636" s="249"/>
      <c r="AA636" s="249"/>
      <c r="AB636" s="249"/>
      <c r="AC636" s="249"/>
      <c r="AD636" s="250"/>
    </row>
    <row r="637" spans="1:47" s="4" customFormat="1" ht="15" customHeight="1">
      <c r="A637" s="107"/>
      <c r="C637" s="324" t="s">
        <v>444</v>
      </c>
      <c r="D637" s="320" t="s">
        <v>445</v>
      </c>
      <c r="E637" s="320" t="s">
        <v>446</v>
      </c>
      <c r="F637" s="320" t="s">
        <v>357</v>
      </c>
      <c r="G637" s="325" t="s">
        <v>1056</v>
      </c>
      <c r="H637" s="249"/>
      <c r="I637" s="249"/>
      <c r="J637" s="249"/>
      <c r="K637" s="249"/>
      <c r="L637" s="249"/>
      <c r="M637" s="249"/>
      <c r="N637" s="250"/>
      <c r="O637" s="325" t="s">
        <v>1057</v>
      </c>
      <c r="P637" s="249"/>
      <c r="Q637" s="249"/>
      <c r="R637" s="249"/>
      <c r="S637" s="249"/>
      <c r="T637" s="249"/>
      <c r="U637" s="249"/>
      <c r="V637" s="250"/>
      <c r="W637" s="325" t="s">
        <v>357</v>
      </c>
      <c r="X637" s="249"/>
      <c r="Y637" s="249"/>
      <c r="Z637" s="249"/>
      <c r="AA637" s="249"/>
      <c r="AB637" s="249"/>
      <c r="AC637" s="249"/>
      <c r="AD637" s="250"/>
    </row>
    <row r="638" spans="1:47" s="4" customFormat="1" ht="72" customHeight="1">
      <c r="A638" s="107"/>
      <c r="C638" s="344"/>
      <c r="D638" s="344"/>
      <c r="E638" s="344"/>
      <c r="F638" s="344"/>
      <c r="G638" s="324" t="s">
        <v>464</v>
      </c>
      <c r="H638" s="250"/>
      <c r="I638" s="320" t="s">
        <v>445</v>
      </c>
      <c r="J638" s="250"/>
      <c r="K638" s="320" t="s">
        <v>446</v>
      </c>
      <c r="L638" s="250"/>
      <c r="M638" s="320" t="s">
        <v>357</v>
      </c>
      <c r="N638" s="250"/>
      <c r="O638" s="324" t="s">
        <v>464</v>
      </c>
      <c r="P638" s="250"/>
      <c r="Q638" s="320" t="s">
        <v>445</v>
      </c>
      <c r="R638" s="250"/>
      <c r="S638" s="320" t="s">
        <v>446</v>
      </c>
      <c r="T638" s="250"/>
      <c r="U638" s="320" t="s">
        <v>357</v>
      </c>
      <c r="V638" s="250"/>
      <c r="W638" s="324" t="s">
        <v>464</v>
      </c>
      <c r="X638" s="250"/>
      <c r="Y638" s="320" t="s">
        <v>445</v>
      </c>
      <c r="Z638" s="250"/>
      <c r="AA638" s="320" t="s">
        <v>446</v>
      </c>
      <c r="AB638" s="250"/>
      <c r="AC638" s="320" t="s">
        <v>357</v>
      </c>
      <c r="AD638" s="250"/>
      <c r="AG638" t="s">
        <v>282</v>
      </c>
      <c r="AH638" t="s">
        <v>283</v>
      </c>
      <c r="AI638" t="s">
        <v>283</v>
      </c>
      <c r="AJ638" t="s">
        <v>447</v>
      </c>
      <c r="AK638" t="s">
        <v>448</v>
      </c>
      <c r="AM638" t="s">
        <v>659</v>
      </c>
      <c r="AN638" t="s">
        <v>466</v>
      </c>
      <c r="AO638" t="s">
        <v>467</v>
      </c>
      <c r="AP638" t="s">
        <v>660</v>
      </c>
      <c r="AQ638" t="s">
        <v>469</v>
      </c>
      <c r="AR638" t="s">
        <v>470</v>
      </c>
      <c r="AS638" t="s">
        <v>661</v>
      </c>
      <c r="AT638" t="s">
        <v>472</v>
      </c>
      <c r="AU638" t="s">
        <v>473</v>
      </c>
    </row>
    <row r="639" spans="1:47" s="4" customFormat="1" ht="15" customHeight="1">
      <c r="A639" s="107"/>
      <c r="C639" s="201"/>
      <c r="D639" s="201"/>
      <c r="E639" s="201"/>
      <c r="F639" s="201"/>
      <c r="G639" s="317"/>
      <c r="H639" s="250"/>
      <c r="I639" s="317"/>
      <c r="J639" s="250"/>
      <c r="K639" s="317"/>
      <c r="L639" s="250"/>
      <c r="M639" s="317"/>
      <c r="N639" s="250"/>
      <c r="O639" s="317"/>
      <c r="P639" s="250"/>
      <c r="Q639" s="317"/>
      <c r="R639" s="250"/>
      <c r="S639" s="317"/>
      <c r="T639" s="250"/>
      <c r="U639" s="317"/>
      <c r="V639" s="250"/>
      <c r="W639" s="317"/>
      <c r="X639" s="250"/>
      <c r="Y639" s="317"/>
      <c r="Z639" s="250"/>
      <c r="AA639" s="317"/>
      <c r="AB639" s="250"/>
      <c r="AC639" s="317"/>
      <c r="AD639" s="250"/>
      <c r="AG639">
        <f>IF(AND(SUM(S200:V201)&gt;0,COUNTA(O610:AD610)=4),0,IF(AND(SUM(S200:V201)=0,COUNTA(O610:AD610)=0),0,1))</f>
        <v>0</v>
      </c>
      <c r="AH639">
        <f>IF(COUNTIF(C639:AD639,"NS"),1,0)</f>
        <v>0</v>
      </c>
      <c r="AI639">
        <f>COUNTIF(D639:F639,"NS")</f>
        <v>0</v>
      </c>
      <c r="AJ639">
        <f>SUM(D639:F639)</f>
        <v>0</v>
      </c>
      <c r="AK639">
        <f>IF(COUNTA(C639:F639)=0,0,IF(OR(AND(C639=0,AI639&gt;0),AND(C639="ns",AJ639&gt;0),AND(C639="ns",AI639=0,AJ639=0)),1,IF(OR(AND(AI639&gt;=2,C639&gt;AJ639),AND(C639="ns",AJ639=0,AI639&gt;0),C639=AJ639),0,1)))</f>
        <v>0</v>
      </c>
      <c r="AM639">
        <f>COUNTIF(I639:N639,"NS")</f>
        <v>0</v>
      </c>
      <c r="AN639">
        <f>SUM(I639:N639)</f>
        <v>0</v>
      </c>
      <c r="AO639">
        <f>IF(COUNTA(G639:N639)=0,0,IF(OR(AND(G639=0,AM639&gt;0),AND(G639="ns",AN639&gt;0),AND(G639="ns",AM639=0,AN639=0)),1,IF(OR(AND(AM639&gt;=2,G639&gt;AN639),AND(G639="ns",AN639=0,AM639&gt;0),G639=AN639),0,1)))</f>
        <v>0</v>
      </c>
      <c r="AP639">
        <f>COUNTIF(Q639:V639,"NS")</f>
        <v>0</v>
      </c>
      <c r="AQ639">
        <f>SUM(Q639:V639)</f>
        <v>0</v>
      </c>
      <c r="AR639">
        <f>IF(COUNTA(O639:V639)=0,0,IF(OR(AND(O639=0,AP639&gt;0),AND(O639="ns",AQ639&gt;0),AND(O639="ns",AP639=0,AQ639=0)),1,IF(OR(AND(AP639&gt;=2,O639&gt;AQ639),AND(O639="ns",AQ639=0,AP639&gt;0),O639=AQ639),0,1)))</f>
        <v>0</v>
      </c>
      <c r="AS639">
        <f>COUNTIF(Y639:AD639,"NS")</f>
        <v>0</v>
      </c>
      <c r="AT639">
        <f>SUM(Y639:AD639)</f>
        <v>0</v>
      </c>
      <c r="AU639">
        <f>IF(COUNTA(W639:AD639)=0,0,IF(OR(AND(W639=0,AS639&gt;0),AND(W639="ns",AT639&gt;0),AND(W639="ns",AS639=0,AT639=0)),1,IF(OR(AND(AS639&gt;=2,W639&gt;AT639),AND(W639="ns",AT639=0,AS639&gt;0),W639=AT639),0,1)))</f>
        <v>0</v>
      </c>
    </row>
    <row r="640" spans="1:47" ht="15" customHeight="1">
      <c r="AH640" s="198">
        <f>SUM(AH639:AH639)</f>
        <v>0</v>
      </c>
      <c r="AI640">
        <f>SUM(AI639:AI639)</f>
        <v>0</v>
      </c>
      <c r="AK640">
        <f>SUM(AK639:AK639)</f>
        <v>0</v>
      </c>
      <c r="AM640">
        <f>SUM(AM639:AM639)</f>
        <v>0</v>
      </c>
      <c r="AO640">
        <f>SUM(AO639:AO639)</f>
        <v>0</v>
      </c>
      <c r="AP640">
        <f>SUM(AP639:AP639)</f>
        <v>0</v>
      </c>
      <c r="AR640">
        <f>SUM(AR639:AR639)</f>
        <v>0</v>
      </c>
      <c r="AS640">
        <f>SUM(AS639:AS639)</f>
        <v>0</v>
      </c>
      <c r="AU640">
        <f>SUM(AU639:AU639)</f>
        <v>0</v>
      </c>
    </row>
    <row r="641" spans="1:38" s="4" customFormat="1" ht="24" customHeight="1">
      <c r="A641" s="107"/>
      <c r="C641" s="333" t="s">
        <v>310</v>
      </c>
      <c r="D641" s="231"/>
      <c r="E641" s="231"/>
      <c r="F641" s="231"/>
      <c r="G641" s="231"/>
      <c r="H641" s="231"/>
      <c r="I641" s="231"/>
      <c r="J641" s="231"/>
      <c r="K641" s="231"/>
      <c r="L641" s="231"/>
      <c r="M641" s="231"/>
      <c r="N641" s="231"/>
      <c r="O641" s="231"/>
      <c r="P641" s="231"/>
      <c r="Q641" s="231"/>
      <c r="R641" s="231"/>
      <c r="S641" s="231"/>
      <c r="T641" s="231"/>
      <c r="U641" s="231"/>
      <c r="V641" s="231"/>
      <c r="W641" s="231"/>
      <c r="X641" s="231"/>
      <c r="Y641" s="231"/>
      <c r="Z641" s="231"/>
      <c r="AA641" s="231"/>
      <c r="AB641" s="231"/>
      <c r="AC641" s="231"/>
      <c r="AD641" s="231"/>
      <c r="AK641" t="s">
        <v>494</v>
      </c>
      <c r="AL641">
        <f>SUM(AO640,AR640,AU640)</f>
        <v>0</v>
      </c>
    </row>
    <row r="642" spans="1:38" s="4" customFormat="1" ht="60" customHeight="1">
      <c r="A642" s="107"/>
      <c r="C642" s="323"/>
      <c r="D642" s="249"/>
      <c r="E642" s="249"/>
      <c r="F642" s="249"/>
      <c r="G642" s="249"/>
      <c r="H642" s="249"/>
      <c r="I642" s="249"/>
      <c r="J642" s="249"/>
      <c r="K642" s="249"/>
      <c r="L642" s="249"/>
      <c r="M642" s="249"/>
      <c r="N642" s="249"/>
      <c r="O642" s="249"/>
      <c r="P642" s="249"/>
      <c r="Q642" s="249"/>
      <c r="R642" s="249"/>
      <c r="S642" s="249"/>
      <c r="T642" s="249"/>
      <c r="U642" s="249"/>
      <c r="V642" s="249"/>
      <c r="W642" s="249"/>
      <c r="X642" s="249"/>
      <c r="Y642" s="249"/>
      <c r="Z642" s="249"/>
      <c r="AA642" s="249"/>
      <c r="AB642" s="249"/>
      <c r="AC642" s="249"/>
      <c r="AD642" s="250"/>
    </row>
    <row r="643" spans="1:38" ht="15" customHeight="1">
      <c r="B643" s="199" t="str">
        <f>IF(AG639&gt;0,"Favor de ingresar toda la información requerida en la pregunta y/o verifique que no tenga información en celdas sombreadas.","")</f>
        <v/>
      </c>
      <c r="C643" s="199"/>
    </row>
    <row r="644" spans="1:38" ht="15" customHeight="1">
      <c r="B644" s="199" t="str">
        <f>IF(AND(AH640&lt;&gt;0,C642=""),"Alerta: Debido a que cuenta con registros NS, debe proporcionar una justificación en el area de comentarios al final de la pregunta.","")</f>
        <v/>
      </c>
      <c r="C644" s="199"/>
    </row>
    <row r="645" spans="1:38" ht="15" customHeight="1">
      <c r="B645" s="199" t="str">
        <f>IF(OR(AK640&gt;=1,AL641&gt;=1),"Favor de revisar la sumatoria y consistencia de totales y/o subtotales por filas (numéricos y NS).","")</f>
        <v/>
      </c>
      <c r="C645" s="199"/>
    </row>
    <row r="646" spans="1:38" ht="15" customHeight="1">
      <c r="B646" s="199"/>
      <c r="C646" s="199"/>
    </row>
    <row r="647" spans="1:38" ht="15" customHeight="1">
      <c r="B647" s="199"/>
      <c r="C647" s="199"/>
    </row>
    <row r="648" spans="1:38" ht="15" customHeight="1">
      <c r="B648" s="199"/>
      <c r="C648" s="199"/>
    </row>
    <row r="649" spans="1:38" s="73" customFormat="1" ht="24" customHeight="1">
      <c r="A649" s="48" t="s">
        <v>1058</v>
      </c>
      <c r="B649" s="338" t="s">
        <v>1059</v>
      </c>
      <c r="C649" s="231"/>
      <c r="D649" s="231"/>
      <c r="E649" s="231"/>
      <c r="F649" s="231"/>
      <c r="G649" s="231"/>
      <c r="H649" s="231"/>
      <c r="I649" s="231"/>
      <c r="J649" s="231"/>
      <c r="K649" s="231"/>
      <c r="L649" s="231"/>
      <c r="M649" s="231"/>
      <c r="N649" s="231"/>
      <c r="O649" s="231"/>
      <c r="P649" s="231"/>
      <c r="Q649" s="231"/>
      <c r="R649" s="231"/>
      <c r="S649" s="231"/>
      <c r="T649" s="231"/>
      <c r="U649" s="231"/>
      <c r="V649" s="231"/>
      <c r="W649" s="231"/>
      <c r="X649" s="231"/>
      <c r="Y649" s="231"/>
      <c r="Z649" s="231"/>
      <c r="AA649" s="231"/>
      <c r="AB649" s="231"/>
      <c r="AC649" s="231"/>
      <c r="AD649" s="231"/>
    </row>
    <row r="650" spans="1:38" s="73" customFormat="1" ht="36" customHeight="1">
      <c r="A650" s="177"/>
      <c r="B650" s="9"/>
      <c r="C650" s="333" t="s">
        <v>1060</v>
      </c>
      <c r="D650" s="231"/>
      <c r="E650" s="231"/>
      <c r="F650" s="231"/>
      <c r="G650" s="231"/>
      <c r="H650" s="231"/>
      <c r="I650" s="231"/>
      <c r="J650" s="231"/>
      <c r="K650" s="231"/>
      <c r="L650" s="231"/>
      <c r="M650" s="231"/>
      <c r="N650" s="231"/>
      <c r="O650" s="231"/>
      <c r="P650" s="231"/>
      <c r="Q650" s="231"/>
      <c r="R650" s="231"/>
      <c r="S650" s="231"/>
      <c r="T650" s="231"/>
      <c r="U650" s="231"/>
      <c r="V650" s="231"/>
      <c r="W650" s="231"/>
      <c r="X650" s="231"/>
      <c r="Y650" s="231"/>
      <c r="Z650" s="231"/>
      <c r="AA650" s="231"/>
      <c r="AB650" s="231"/>
      <c r="AC650" s="231"/>
      <c r="AD650" s="231"/>
    </row>
    <row r="651" spans="1:38" s="73" customFormat="1" ht="36" customHeight="1">
      <c r="A651" s="177"/>
      <c r="B651" s="9"/>
      <c r="C651" s="333" t="s">
        <v>1061</v>
      </c>
      <c r="D651" s="231"/>
      <c r="E651" s="231"/>
      <c r="F651" s="231"/>
      <c r="G651" s="231"/>
      <c r="H651" s="231"/>
      <c r="I651" s="231"/>
      <c r="J651" s="231"/>
      <c r="K651" s="231"/>
      <c r="L651" s="231"/>
      <c r="M651" s="231"/>
      <c r="N651" s="231"/>
      <c r="O651" s="231"/>
      <c r="P651" s="231"/>
      <c r="Q651" s="231"/>
      <c r="R651" s="231"/>
      <c r="S651" s="231"/>
      <c r="T651" s="231"/>
      <c r="U651" s="231"/>
      <c r="V651" s="231"/>
      <c r="W651" s="231"/>
      <c r="X651" s="231"/>
      <c r="Y651" s="231"/>
      <c r="Z651" s="231"/>
      <c r="AA651" s="231"/>
      <c r="AB651" s="231"/>
      <c r="AC651" s="231"/>
      <c r="AD651" s="231"/>
    </row>
    <row r="652" spans="1:38" s="73" customFormat="1" ht="24" customHeight="1">
      <c r="A652" s="177"/>
      <c r="B652" s="9"/>
      <c r="C652" s="319" t="s">
        <v>620</v>
      </c>
      <c r="D652" s="231"/>
      <c r="E652" s="231"/>
      <c r="F652" s="231"/>
      <c r="G652" s="231"/>
      <c r="H652" s="231"/>
      <c r="I652" s="231"/>
      <c r="J652" s="231"/>
      <c r="K652" s="231"/>
      <c r="L652" s="231"/>
      <c r="M652" s="231"/>
      <c r="N652" s="231"/>
      <c r="O652" s="231"/>
      <c r="P652" s="231"/>
      <c r="Q652" s="231"/>
      <c r="R652" s="231"/>
      <c r="S652" s="231"/>
      <c r="T652" s="231"/>
      <c r="U652" s="231"/>
      <c r="V652" s="231"/>
      <c r="W652" s="231"/>
      <c r="X652" s="231"/>
      <c r="Y652" s="231"/>
      <c r="Z652" s="231"/>
      <c r="AA652" s="231"/>
      <c r="AB652" s="231"/>
      <c r="AC652" s="231"/>
      <c r="AD652" s="231"/>
    </row>
    <row r="653" spans="1:38" s="73" customFormat="1" ht="24" customHeight="1">
      <c r="A653" s="178"/>
      <c r="B653" s="9"/>
      <c r="C653" s="319" t="s">
        <v>621</v>
      </c>
      <c r="D653" s="231"/>
      <c r="E653" s="231"/>
      <c r="F653" s="231"/>
      <c r="G653" s="231"/>
      <c r="H653" s="231"/>
      <c r="I653" s="231"/>
      <c r="J653" s="231"/>
      <c r="K653" s="231"/>
      <c r="L653" s="231"/>
      <c r="M653" s="231"/>
      <c r="N653" s="231"/>
      <c r="O653" s="231"/>
      <c r="P653" s="231"/>
      <c r="Q653" s="231"/>
      <c r="R653" s="231"/>
      <c r="S653" s="231"/>
      <c r="T653" s="231"/>
      <c r="U653" s="231"/>
      <c r="V653" s="231"/>
      <c r="W653" s="231"/>
      <c r="X653" s="231"/>
      <c r="Y653" s="231"/>
      <c r="Z653" s="231"/>
      <c r="AA653" s="231"/>
      <c r="AB653" s="231"/>
      <c r="AC653" s="231"/>
      <c r="AD653" s="231"/>
    </row>
    <row r="654" spans="1:38" ht="15" customHeight="1"/>
    <row r="655" spans="1:38" s="73" customFormat="1" ht="24" customHeight="1">
      <c r="A655" s="49"/>
      <c r="B655" s="54"/>
      <c r="C655" s="248" t="s">
        <v>622</v>
      </c>
      <c r="D655" s="262"/>
      <c r="E655" s="262"/>
      <c r="F655" s="262"/>
      <c r="G655" s="262"/>
      <c r="H655" s="262"/>
      <c r="I655" s="262"/>
      <c r="J655" s="262"/>
      <c r="K655" s="262"/>
      <c r="L655" s="262"/>
      <c r="M655" s="262"/>
      <c r="N655" s="263"/>
      <c r="O655" s="248" t="s">
        <v>1045</v>
      </c>
      <c r="P655" s="249"/>
      <c r="Q655" s="249"/>
      <c r="R655" s="249"/>
      <c r="S655" s="249"/>
      <c r="T655" s="249"/>
      <c r="U655" s="249"/>
      <c r="V655" s="249"/>
      <c r="W655" s="249"/>
      <c r="X655" s="249"/>
      <c r="Y655" s="249"/>
      <c r="Z655" s="249"/>
      <c r="AA655" s="249"/>
      <c r="AB655" s="249"/>
      <c r="AC655" s="249"/>
      <c r="AD655" s="250"/>
      <c r="AG655">
        <f>COUNTBLANK(O657:AD672)</f>
        <v>256</v>
      </c>
    </row>
    <row r="656" spans="1:38" s="73" customFormat="1" ht="15" customHeight="1">
      <c r="A656" s="48"/>
      <c r="B656" s="179"/>
      <c r="C656" s="266"/>
      <c r="D656" s="252"/>
      <c r="E656" s="252"/>
      <c r="F656" s="252"/>
      <c r="G656" s="252"/>
      <c r="H656" s="252"/>
      <c r="I656" s="252"/>
      <c r="J656" s="252"/>
      <c r="K656" s="252"/>
      <c r="L656" s="252"/>
      <c r="M656" s="252"/>
      <c r="N656" s="267"/>
      <c r="O656" s="248" t="s">
        <v>444</v>
      </c>
      <c r="P656" s="249"/>
      <c r="Q656" s="249"/>
      <c r="R656" s="250"/>
      <c r="S656" s="251" t="s">
        <v>445</v>
      </c>
      <c r="T656" s="249"/>
      <c r="U656" s="249"/>
      <c r="V656" s="250"/>
      <c r="W656" s="251" t="s">
        <v>446</v>
      </c>
      <c r="X656" s="249"/>
      <c r="Y656" s="249"/>
      <c r="Z656" s="250"/>
      <c r="AA656" s="251" t="s">
        <v>357</v>
      </c>
      <c r="AB656" s="249"/>
      <c r="AC656" s="249"/>
      <c r="AD656" s="250"/>
      <c r="AG656" t="s">
        <v>282</v>
      </c>
      <c r="AH656" t="s">
        <v>283</v>
      </c>
      <c r="AI656" t="s">
        <v>283</v>
      </c>
      <c r="AJ656" t="s">
        <v>447</v>
      </c>
      <c r="AK656" t="s">
        <v>448</v>
      </c>
    </row>
    <row r="657" spans="1:37" s="73" customFormat="1" ht="15" customHeight="1">
      <c r="A657" s="49"/>
      <c r="B657" s="54"/>
      <c r="C657" s="110" t="s">
        <v>209</v>
      </c>
      <c r="D657" s="321" t="s">
        <v>623</v>
      </c>
      <c r="E657" s="249"/>
      <c r="F657" s="249"/>
      <c r="G657" s="249"/>
      <c r="H657" s="249"/>
      <c r="I657" s="249"/>
      <c r="J657" s="249"/>
      <c r="K657" s="249"/>
      <c r="L657" s="249"/>
      <c r="M657" s="249"/>
      <c r="N657" s="250"/>
      <c r="O657" s="261"/>
      <c r="P657" s="249"/>
      <c r="Q657" s="249"/>
      <c r="R657" s="250"/>
      <c r="S657" s="261"/>
      <c r="T657" s="249"/>
      <c r="U657" s="249"/>
      <c r="V657" s="250"/>
      <c r="W657" s="261"/>
      <c r="X657" s="249"/>
      <c r="Y657" s="249"/>
      <c r="Z657" s="250"/>
      <c r="AA657" s="261"/>
      <c r="AB657" s="249"/>
      <c r="AC657" s="249"/>
      <c r="AD657" s="250"/>
      <c r="AG657">
        <f t="shared" ref="AG657:AG672" si="38">IF(OR(COUNTBLANK(O657:AD657)=16,COUNTBLANK(O657:AD657)=12),0,1)</f>
        <v>0</v>
      </c>
      <c r="AH657">
        <f t="shared" ref="AH657:AH672" si="39">IF(COUNTIF(O657:AD657,"NS"),1,0)</f>
        <v>0</v>
      </c>
      <c r="AI657">
        <f t="shared" ref="AI657:AI672" si="40">COUNTIF(S657:AD657,"NS")</f>
        <v>0</v>
      </c>
      <c r="AJ657">
        <f t="shared" ref="AJ657:AJ672" si="41">SUM(S657:AD657)</f>
        <v>0</v>
      </c>
      <c r="AK657">
        <f t="shared" ref="AK657:AK672" si="42">IF(COUNTA(O657:AD657)=0,0,IF(OR(AND(O657=0,AI657&gt;0),AND(O657="ns",AJ657&gt;0),AND(O657="ns",AI657=0,AJ657=0)),1,IF(OR(AND(AI657&gt;=2,O657&gt;AJ657),AND(O657="ns",AJ657=0,AI657&gt;0),O657=AJ657),0,1)))</f>
        <v>0</v>
      </c>
    </row>
    <row r="658" spans="1:37" s="73" customFormat="1" ht="15" customHeight="1">
      <c r="A658" s="49"/>
      <c r="B658" s="54"/>
      <c r="C658" s="110" t="s">
        <v>210</v>
      </c>
      <c r="D658" s="321" t="s">
        <v>624</v>
      </c>
      <c r="E658" s="249"/>
      <c r="F658" s="249"/>
      <c r="G658" s="249"/>
      <c r="H658" s="249"/>
      <c r="I658" s="249"/>
      <c r="J658" s="249"/>
      <c r="K658" s="249"/>
      <c r="L658" s="249"/>
      <c r="M658" s="249"/>
      <c r="N658" s="250"/>
      <c r="O658" s="261"/>
      <c r="P658" s="249"/>
      <c r="Q658" s="249"/>
      <c r="R658" s="250"/>
      <c r="S658" s="261"/>
      <c r="T658" s="249"/>
      <c r="U658" s="249"/>
      <c r="V658" s="250"/>
      <c r="W658" s="261"/>
      <c r="X658" s="249"/>
      <c r="Y658" s="249"/>
      <c r="Z658" s="250"/>
      <c r="AA658" s="261"/>
      <c r="AB658" s="249"/>
      <c r="AC658" s="249"/>
      <c r="AD658" s="250"/>
      <c r="AG658">
        <f t="shared" si="38"/>
        <v>0</v>
      </c>
      <c r="AH658">
        <f t="shared" si="39"/>
        <v>0</v>
      </c>
      <c r="AI658">
        <f t="shared" si="40"/>
        <v>0</v>
      </c>
      <c r="AJ658">
        <f t="shared" si="41"/>
        <v>0</v>
      </c>
      <c r="AK658">
        <f t="shared" si="42"/>
        <v>0</v>
      </c>
    </row>
    <row r="659" spans="1:37" s="73" customFormat="1" ht="15" customHeight="1">
      <c r="A659" s="49"/>
      <c r="B659" s="54"/>
      <c r="C659" s="110" t="s">
        <v>212</v>
      </c>
      <c r="D659" s="321" t="s">
        <v>625</v>
      </c>
      <c r="E659" s="249"/>
      <c r="F659" s="249"/>
      <c r="G659" s="249"/>
      <c r="H659" s="249"/>
      <c r="I659" s="249"/>
      <c r="J659" s="249"/>
      <c r="K659" s="249"/>
      <c r="L659" s="249"/>
      <c r="M659" s="249"/>
      <c r="N659" s="250"/>
      <c r="O659" s="261"/>
      <c r="P659" s="249"/>
      <c r="Q659" s="249"/>
      <c r="R659" s="250"/>
      <c r="S659" s="261"/>
      <c r="T659" s="249"/>
      <c r="U659" s="249"/>
      <c r="V659" s="250"/>
      <c r="W659" s="261"/>
      <c r="X659" s="249"/>
      <c r="Y659" s="249"/>
      <c r="Z659" s="250"/>
      <c r="AA659" s="261"/>
      <c r="AB659" s="249"/>
      <c r="AC659" s="249"/>
      <c r="AD659" s="250"/>
      <c r="AG659">
        <f t="shared" si="38"/>
        <v>0</v>
      </c>
      <c r="AH659">
        <f t="shared" si="39"/>
        <v>0</v>
      </c>
      <c r="AI659">
        <f t="shared" si="40"/>
        <v>0</v>
      </c>
      <c r="AJ659">
        <f t="shared" si="41"/>
        <v>0</v>
      </c>
      <c r="AK659">
        <f t="shared" si="42"/>
        <v>0</v>
      </c>
    </row>
    <row r="660" spans="1:37" s="73" customFormat="1" ht="15" customHeight="1">
      <c r="A660" s="48"/>
      <c r="B660" s="179"/>
      <c r="C660" s="110" t="s">
        <v>214</v>
      </c>
      <c r="D660" s="321" t="s">
        <v>626</v>
      </c>
      <c r="E660" s="249"/>
      <c r="F660" s="249"/>
      <c r="G660" s="249"/>
      <c r="H660" s="249"/>
      <c r="I660" s="249"/>
      <c r="J660" s="249"/>
      <c r="K660" s="249"/>
      <c r="L660" s="249"/>
      <c r="M660" s="249"/>
      <c r="N660" s="250"/>
      <c r="O660" s="261"/>
      <c r="P660" s="249"/>
      <c r="Q660" s="249"/>
      <c r="R660" s="250"/>
      <c r="S660" s="261"/>
      <c r="T660" s="249"/>
      <c r="U660" s="249"/>
      <c r="V660" s="250"/>
      <c r="W660" s="261"/>
      <c r="X660" s="249"/>
      <c r="Y660" s="249"/>
      <c r="Z660" s="250"/>
      <c r="AA660" s="261"/>
      <c r="AB660" s="249"/>
      <c r="AC660" s="249"/>
      <c r="AD660" s="250"/>
      <c r="AG660">
        <f t="shared" si="38"/>
        <v>0</v>
      </c>
      <c r="AH660">
        <f t="shared" si="39"/>
        <v>0</v>
      </c>
      <c r="AI660">
        <f t="shared" si="40"/>
        <v>0</v>
      </c>
      <c r="AJ660">
        <f t="shared" si="41"/>
        <v>0</v>
      </c>
      <c r="AK660">
        <f t="shared" si="42"/>
        <v>0</v>
      </c>
    </row>
    <row r="661" spans="1:37" s="73" customFormat="1" ht="15" customHeight="1">
      <c r="A661" s="49"/>
      <c r="B661" s="54"/>
      <c r="C661" s="110" t="s">
        <v>215</v>
      </c>
      <c r="D661" s="321" t="s">
        <v>627</v>
      </c>
      <c r="E661" s="249"/>
      <c r="F661" s="249"/>
      <c r="G661" s="249"/>
      <c r="H661" s="249"/>
      <c r="I661" s="249"/>
      <c r="J661" s="249"/>
      <c r="K661" s="249"/>
      <c r="L661" s="249"/>
      <c r="M661" s="249"/>
      <c r="N661" s="250"/>
      <c r="O661" s="261"/>
      <c r="P661" s="249"/>
      <c r="Q661" s="249"/>
      <c r="R661" s="250"/>
      <c r="S661" s="261"/>
      <c r="T661" s="249"/>
      <c r="U661" s="249"/>
      <c r="V661" s="250"/>
      <c r="W661" s="261"/>
      <c r="X661" s="249"/>
      <c r="Y661" s="249"/>
      <c r="Z661" s="250"/>
      <c r="AA661" s="261"/>
      <c r="AB661" s="249"/>
      <c r="AC661" s="249"/>
      <c r="AD661" s="250"/>
      <c r="AG661">
        <f t="shared" si="38"/>
        <v>0</v>
      </c>
      <c r="AH661">
        <f t="shared" si="39"/>
        <v>0</v>
      </c>
      <c r="AI661">
        <f t="shared" si="40"/>
        <v>0</v>
      </c>
      <c r="AJ661">
        <f t="shared" si="41"/>
        <v>0</v>
      </c>
      <c r="AK661">
        <f t="shared" si="42"/>
        <v>0</v>
      </c>
    </row>
    <row r="662" spans="1:37" s="73" customFormat="1" ht="15" customHeight="1">
      <c r="A662" s="49"/>
      <c r="B662" s="54"/>
      <c r="C662" s="110" t="s">
        <v>217</v>
      </c>
      <c r="D662" s="321" t="s">
        <v>628</v>
      </c>
      <c r="E662" s="249"/>
      <c r="F662" s="249"/>
      <c r="G662" s="249"/>
      <c r="H662" s="249"/>
      <c r="I662" s="249"/>
      <c r="J662" s="249"/>
      <c r="K662" s="249"/>
      <c r="L662" s="249"/>
      <c r="M662" s="249"/>
      <c r="N662" s="250"/>
      <c r="O662" s="261"/>
      <c r="P662" s="249"/>
      <c r="Q662" s="249"/>
      <c r="R662" s="250"/>
      <c r="S662" s="261"/>
      <c r="T662" s="249"/>
      <c r="U662" s="249"/>
      <c r="V662" s="250"/>
      <c r="W662" s="261"/>
      <c r="X662" s="249"/>
      <c r="Y662" s="249"/>
      <c r="Z662" s="250"/>
      <c r="AA662" s="261"/>
      <c r="AB662" s="249"/>
      <c r="AC662" s="249"/>
      <c r="AD662" s="250"/>
      <c r="AG662">
        <f t="shared" si="38"/>
        <v>0</v>
      </c>
      <c r="AH662">
        <f t="shared" si="39"/>
        <v>0</v>
      </c>
      <c r="AI662">
        <f t="shared" si="40"/>
        <v>0</v>
      </c>
      <c r="AJ662">
        <f t="shared" si="41"/>
        <v>0</v>
      </c>
      <c r="AK662">
        <f t="shared" si="42"/>
        <v>0</v>
      </c>
    </row>
    <row r="663" spans="1:37" s="73" customFormat="1" ht="15" customHeight="1">
      <c r="A663" s="49"/>
      <c r="B663" s="54"/>
      <c r="C663" s="110" t="s">
        <v>219</v>
      </c>
      <c r="D663" s="321" t="s">
        <v>629</v>
      </c>
      <c r="E663" s="249"/>
      <c r="F663" s="249"/>
      <c r="G663" s="249"/>
      <c r="H663" s="249"/>
      <c r="I663" s="249"/>
      <c r="J663" s="249"/>
      <c r="K663" s="249"/>
      <c r="L663" s="249"/>
      <c r="M663" s="249"/>
      <c r="N663" s="250"/>
      <c r="O663" s="261"/>
      <c r="P663" s="249"/>
      <c r="Q663" s="249"/>
      <c r="R663" s="250"/>
      <c r="S663" s="261"/>
      <c r="T663" s="249"/>
      <c r="U663" s="249"/>
      <c r="V663" s="250"/>
      <c r="W663" s="261"/>
      <c r="X663" s="249"/>
      <c r="Y663" s="249"/>
      <c r="Z663" s="250"/>
      <c r="AA663" s="261"/>
      <c r="AB663" s="249"/>
      <c r="AC663" s="249"/>
      <c r="AD663" s="250"/>
      <c r="AG663">
        <f t="shared" si="38"/>
        <v>0</v>
      </c>
      <c r="AH663">
        <f t="shared" si="39"/>
        <v>0</v>
      </c>
      <c r="AI663">
        <f t="shared" si="40"/>
        <v>0</v>
      </c>
      <c r="AJ663">
        <f t="shared" si="41"/>
        <v>0</v>
      </c>
      <c r="AK663">
        <f t="shared" si="42"/>
        <v>0</v>
      </c>
    </row>
    <row r="664" spans="1:37" s="73" customFormat="1" ht="15" customHeight="1">
      <c r="A664" s="48"/>
      <c r="B664" s="179"/>
      <c r="C664" s="110" t="s">
        <v>221</v>
      </c>
      <c r="D664" s="321" t="s">
        <v>630</v>
      </c>
      <c r="E664" s="249"/>
      <c r="F664" s="249"/>
      <c r="G664" s="249"/>
      <c r="H664" s="249"/>
      <c r="I664" s="249"/>
      <c r="J664" s="249"/>
      <c r="K664" s="249"/>
      <c r="L664" s="249"/>
      <c r="M664" s="249"/>
      <c r="N664" s="250"/>
      <c r="O664" s="261"/>
      <c r="P664" s="249"/>
      <c r="Q664" s="249"/>
      <c r="R664" s="250"/>
      <c r="S664" s="261"/>
      <c r="T664" s="249"/>
      <c r="U664" s="249"/>
      <c r="V664" s="250"/>
      <c r="W664" s="261"/>
      <c r="X664" s="249"/>
      <c r="Y664" s="249"/>
      <c r="Z664" s="250"/>
      <c r="AA664" s="261"/>
      <c r="AB664" s="249"/>
      <c r="AC664" s="249"/>
      <c r="AD664" s="250"/>
      <c r="AG664">
        <f t="shared" si="38"/>
        <v>0</v>
      </c>
      <c r="AH664">
        <f t="shared" si="39"/>
        <v>0</v>
      </c>
      <c r="AI664">
        <f t="shared" si="40"/>
        <v>0</v>
      </c>
      <c r="AJ664">
        <f t="shared" si="41"/>
        <v>0</v>
      </c>
      <c r="AK664">
        <f t="shared" si="42"/>
        <v>0</v>
      </c>
    </row>
    <row r="665" spans="1:37" s="73" customFormat="1" ht="15" customHeight="1">
      <c r="A665" s="49"/>
      <c r="B665" s="54"/>
      <c r="C665" s="110" t="s">
        <v>223</v>
      </c>
      <c r="D665" s="321" t="s">
        <v>364</v>
      </c>
      <c r="E665" s="249"/>
      <c r="F665" s="249"/>
      <c r="G665" s="249"/>
      <c r="H665" s="249"/>
      <c r="I665" s="249"/>
      <c r="J665" s="249"/>
      <c r="K665" s="249"/>
      <c r="L665" s="249"/>
      <c r="M665" s="249"/>
      <c r="N665" s="250"/>
      <c r="O665" s="261"/>
      <c r="P665" s="249"/>
      <c r="Q665" s="249"/>
      <c r="R665" s="250"/>
      <c r="S665" s="261"/>
      <c r="T665" s="249"/>
      <c r="U665" s="249"/>
      <c r="V665" s="250"/>
      <c r="W665" s="261"/>
      <c r="X665" s="249"/>
      <c r="Y665" s="249"/>
      <c r="Z665" s="250"/>
      <c r="AA665" s="261"/>
      <c r="AB665" s="249"/>
      <c r="AC665" s="249"/>
      <c r="AD665" s="250"/>
      <c r="AG665">
        <f t="shared" si="38"/>
        <v>0</v>
      </c>
      <c r="AH665">
        <f t="shared" si="39"/>
        <v>0</v>
      </c>
      <c r="AI665">
        <f t="shared" si="40"/>
        <v>0</v>
      </c>
      <c r="AJ665">
        <f t="shared" si="41"/>
        <v>0</v>
      </c>
      <c r="AK665">
        <f t="shared" si="42"/>
        <v>0</v>
      </c>
    </row>
    <row r="666" spans="1:37" s="73" customFormat="1" ht="15" customHeight="1">
      <c r="A666" s="49"/>
      <c r="B666" s="54"/>
      <c r="C666" s="110" t="s">
        <v>225</v>
      </c>
      <c r="D666" s="321" t="s">
        <v>631</v>
      </c>
      <c r="E666" s="249"/>
      <c r="F666" s="249"/>
      <c r="G666" s="249"/>
      <c r="H666" s="249"/>
      <c r="I666" s="249"/>
      <c r="J666" s="249"/>
      <c r="K666" s="249"/>
      <c r="L666" s="249"/>
      <c r="M666" s="249"/>
      <c r="N666" s="250"/>
      <c r="O666" s="261"/>
      <c r="P666" s="249"/>
      <c r="Q666" s="249"/>
      <c r="R666" s="250"/>
      <c r="S666" s="261"/>
      <c r="T666" s="249"/>
      <c r="U666" s="249"/>
      <c r="V666" s="250"/>
      <c r="W666" s="261"/>
      <c r="X666" s="249"/>
      <c r="Y666" s="249"/>
      <c r="Z666" s="250"/>
      <c r="AA666" s="261"/>
      <c r="AB666" s="249"/>
      <c r="AC666" s="249"/>
      <c r="AD666" s="250"/>
      <c r="AG666">
        <f t="shared" si="38"/>
        <v>0</v>
      </c>
      <c r="AH666">
        <f t="shared" si="39"/>
        <v>0</v>
      </c>
      <c r="AI666">
        <f t="shared" si="40"/>
        <v>0</v>
      </c>
      <c r="AJ666">
        <f t="shared" si="41"/>
        <v>0</v>
      </c>
      <c r="AK666">
        <f t="shared" si="42"/>
        <v>0</v>
      </c>
    </row>
    <row r="667" spans="1:37" s="73" customFormat="1" ht="15" customHeight="1">
      <c r="A667" s="48"/>
      <c r="B667" s="179"/>
      <c r="C667" s="110" t="s">
        <v>227</v>
      </c>
      <c r="D667" s="321" t="s">
        <v>632</v>
      </c>
      <c r="E667" s="249"/>
      <c r="F667" s="249"/>
      <c r="G667" s="249"/>
      <c r="H667" s="249"/>
      <c r="I667" s="249"/>
      <c r="J667" s="249"/>
      <c r="K667" s="249"/>
      <c r="L667" s="249"/>
      <c r="M667" s="249"/>
      <c r="N667" s="250"/>
      <c r="O667" s="261"/>
      <c r="P667" s="249"/>
      <c r="Q667" s="249"/>
      <c r="R667" s="250"/>
      <c r="S667" s="261"/>
      <c r="T667" s="249"/>
      <c r="U667" s="249"/>
      <c r="V667" s="250"/>
      <c r="W667" s="261"/>
      <c r="X667" s="249"/>
      <c r="Y667" s="249"/>
      <c r="Z667" s="250"/>
      <c r="AA667" s="261"/>
      <c r="AB667" s="249"/>
      <c r="AC667" s="249"/>
      <c r="AD667" s="250"/>
      <c r="AG667">
        <f t="shared" si="38"/>
        <v>0</v>
      </c>
      <c r="AH667">
        <f t="shared" si="39"/>
        <v>0</v>
      </c>
      <c r="AI667">
        <f t="shared" si="40"/>
        <v>0</v>
      </c>
      <c r="AJ667">
        <f t="shared" si="41"/>
        <v>0</v>
      </c>
      <c r="AK667">
        <f t="shared" si="42"/>
        <v>0</v>
      </c>
    </row>
    <row r="668" spans="1:37" s="73" customFormat="1" ht="15" customHeight="1">
      <c r="A668" s="49"/>
      <c r="B668" s="54"/>
      <c r="C668" s="110" t="s">
        <v>228</v>
      </c>
      <c r="D668" s="321" t="s">
        <v>633</v>
      </c>
      <c r="E668" s="249"/>
      <c r="F668" s="249"/>
      <c r="G668" s="249"/>
      <c r="H668" s="249"/>
      <c r="I668" s="249"/>
      <c r="J668" s="249"/>
      <c r="K668" s="249"/>
      <c r="L668" s="249"/>
      <c r="M668" s="249"/>
      <c r="N668" s="250"/>
      <c r="O668" s="261"/>
      <c r="P668" s="249"/>
      <c r="Q668" s="249"/>
      <c r="R668" s="250"/>
      <c r="S668" s="261"/>
      <c r="T668" s="249"/>
      <c r="U668" s="249"/>
      <c r="V668" s="250"/>
      <c r="W668" s="261"/>
      <c r="X668" s="249"/>
      <c r="Y668" s="249"/>
      <c r="Z668" s="250"/>
      <c r="AA668" s="261"/>
      <c r="AB668" s="249"/>
      <c r="AC668" s="249"/>
      <c r="AD668" s="250"/>
      <c r="AG668">
        <f t="shared" si="38"/>
        <v>0</v>
      </c>
      <c r="AH668">
        <f t="shared" si="39"/>
        <v>0</v>
      </c>
      <c r="AI668">
        <f t="shared" si="40"/>
        <v>0</v>
      </c>
      <c r="AJ668">
        <f t="shared" si="41"/>
        <v>0</v>
      </c>
      <c r="AK668">
        <f t="shared" si="42"/>
        <v>0</v>
      </c>
    </row>
    <row r="669" spans="1:37" s="73" customFormat="1" ht="15" customHeight="1">
      <c r="A669" s="49"/>
      <c r="B669" s="54"/>
      <c r="C669" s="110" t="s">
        <v>229</v>
      </c>
      <c r="D669" s="321" t="s">
        <v>634</v>
      </c>
      <c r="E669" s="249"/>
      <c r="F669" s="249"/>
      <c r="G669" s="249"/>
      <c r="H669" s="249"/>
      <c r="I669" s="249"/>
      <c r="J669" s="249"/>
      <c r="K669" s="249"/>
      <c r="L669" s="249"/>
      <c r="M669" s="249"/>
      <c r="N669" s="250"/>
      <c r="O669" s="261"/>
      <c r="P669" s="249"/>
      <c r="Q669" s="249"/>
      <c r="R669" s="250"/>
      <c r="S669" s="261"/>
      <c r="T669" s="249"/>
      <c r="U669" s="249"/>
      <c r="V669" s="250"/>
      <c r="W669" s="261"/>
      <c r="X669" s="249"/>
      <c r="Y669" s="249"/>
      <c r="Z669" s="250"/>
      <c r="AA669" s="261"/>
      <c r="AB669" s="249"/>
      <c r="AC669" s="249"/>
      <c r="AD669" s="250"/>
      <c r="AG669">
        <f t="shared" si="38"/>
        <v>0</v>
      </c>
      <c r="AH669">
        <f t="shared" si="39"/>
        <v>0</v>
      </c>
      <c r="AI669">
        <f t="shared" si="40"/>
        <v>0</v>
      </c>
      <c r="AJ669">
        <f t="shared" si="41"/>
        <v>0</v>
      </c>
      <c r="AK669">
        <f t="shared" si="42"/>
        <v>0</v>
      </c>
    </row>
    <row r="670" spans="1:37" s="73" customFormat="1" ht="15" customHeight="1">
      <c r="A670" s="49"/>
      <c r="B670" s="54"/>
      <c r="C670" s="110" t="s">
        <v>230</v>
      </c>
      <c r="D670" s="321" t="s">
        <v>635</v>
      </c>
      <c r="E670" s="249"/>
      <c r="F670" s="249"/>
      <c r="G670" s="249"/>
      <c r="H670" s="249"/>
      <c r="I670" s="249"/>
      <c r="J670" s="249"/>
      <c r="K670" s="249"/>
      <c r="L670" s="249"/>
      <c r="M670" s="249"/>
      <c r="N670" s="250"/>
      <c r="O670" s="261"/>
      <c r="P670" s="249"/>
      <c r="Q670" s="249"/>
      <c r="R670" s="250"/>
      <c r="S670" s="261"/>
      <c r="T670" s="249"/>
      <c r="U670" s="249"/>
      <c r="V670" s="250"/>
      <c r="W670" s="261"/>
      <c r="X670" s="249"/>
      <c r="Y670" s="249"/>
      <c r="Z670" s="250"/>
      <c r="AA670" s="261"/>
      <c r="AB670" s="249"/>
      <c r="AC670" s="249"/>
      <c r="AD670" s="250"/>
      <c r="AG670">
        <f t="shared" si="38"/>
        <v>0</v>
      </c>
      <c r="AH670">
        <f t="shared" si="39"/>
        <v>0</v>
      </c>
      <c r="AI670">
        <f t="shared" si="40"/>
        <v>0</v>
      </c>
      <c r="AJ670">
        <f t="shared" si="41"/>
        <v>0</v>
      </c>
      <c r="AK670">
        <f t="shared" si="42"/>
        <v>0</v>
      </c>
    </row>
    <row r="671" spans="1:37" s="73" customFormat="1" ht="15" customHeight="1">
      <c r="A671" s="48"/>
      <c r="B671" s="179"/>
      <c r="C671" s="110" t="s">
        <v>231</v>
      </c>
      <c r="D671" s="321" t="s">
        <v>427</v>
      </c>
      <c r="E671" s="249"/>
      <c r="F671" s="249"/>
      <c r="G671" s="249"/>
      <c r="H671" s="249"/>
      <c r="I671" s="249"/>
      <c r="J671" s="249"/>
      <c r="K671" s="249"/>
      <c r="L671" s="249"/>
      <c r="M671" s="249"/>
      <c r="N671" s="250"/>
      <c r="O671" s="261"/>
      <c r="P671" s="249"/>
      <c r="Q671" s="249"/>
      <c r="R671" s="250"/>
      <c r="S671" s="261"/>
      <c r="T671" s="249"/>
      <c r="U671" s="249"/>
      <c r="V671" s="250"/>
      <c r="W671" s="261"/>
      <c r="X671" s="249"/>
      <c r="Y671" s="249"/>
      <c r="Z671" s="250"/>
      <c r="AA671" s="261"/>
      <c r="AB671" s="249"/>
      <c r="AC671" s="249"/>
      <c r="AD671" s="250"/>
      <c r="AG671">
        <f t="shared" si="38"/>
        <v>0</v>
      </c>
      <c r="AH671">
        <f t="shared" si="39"/>
        <v>0</v>
      </c>
      <c r="AI671">
        <f t="shared" si="40"/>
        <v>0</v>
      </c>
      <c r="AJ671">
        <f t="shared" si="41"/>
        <v>0</v>
      </c>
      <c r="AK671">
        <f t="shared" si="42"/>
        <v>0</v>
      </c>
    </row>
    <row r="672" spans="1:37" s="73" customFormat="1" ht="15" customHeight="1">
      <c r="A672" s="49"/>
      <c r="B672" s="54"/>
      <c r="C672" s="110" t="s">
        <v>232</v>
      </c>
      <c r="D672" s="321" t="s">
        <v>357</v>
      </c>
      <c r="E672" s="249"/>
      <c r="F672" s="249"/>
      <c r="G672" s="249"/>
      <c r="H672" s="249"/>
      <c r="I672" s="249"/>
      <c r="J672" s="249"/>
      <c r="K672" s="249"/>
      <c r="L672" s="249"/>
      <c r="M672" s="249"/>
      <c r="N672" s="250"/>
      <c r="O672" s="261"/>
      <c r="P672" s="249"/>
      <c r="Q672" s="249"/>
      <c r="R672" s="250"/>
      <c r="S672" s="261"/>
      <c r="T672" s="249"/>
      <c r="U672" s="249"/>
      <c r="V672" s="250"/>
      <c r="W672" s="261"/>
      <c r="X672" s="249"/>
      <c r="Y672" s="249"/>
      <c r="Z672" s="250"/>
      <c r="AA672" s="261"/>
      <c r="AB672" s="249"/>
      <c r="AC672" s="249"/>
      <c r="AD672" s="250"/>
      <c r="AG672">
        <f t="shared" si="38"/>
        <v>0</v>
      </c>
      <c r="AH672">
        <f t="shared" si="39"/>
        <v>0</v>
      </c>
      <c r="AI672">
        <f t="shared" si="40"/>
        <v>0</v>
      </c>
      <c r="AJ672">
        <f t="shared" si="41"/>
        <v>0</v>
      </c>
      <c r="AK672">
        <f t="shared" si="42"/>
        <v>0</v>
      </c>
    </row>
    <row r="673" spans="1:37" s="73" customFormat="1" ht="15" customHeight="1">
      <c r="A673" s="180"/>
      <c r="B673" s="181"/>
      <c r="C673" s="77"/>
      <c r="D673" s="50"/>
      <c r="E673" s="50"/>
      <c r="F673" s="50"/>
      <c r="G673" s="50"/>
      <c r="H673" s="50"/>
      <c r="I673" s="50"/>
      <c r="J673" s="50"/>
      <c r="M673" s="50"/>
      <c r="N673" s="122" t="s">
        <v>456</v>
      </c>
      <c r="O673" s="251">
        <f>IF(AND(SUM(O657:O672)=0,COUNTIF(O657:O672,"NS")&gt;0),"NS",IF(AND(SUM(O657:O672)=0,COUNTIF(O657:O672,0)&gt;0),0,IF(AND(SUM(O657:O672)=0,COUNTIF(O657:O672,"NA")&gt;0),"NA",SUM(O657:O672))))</f>
        <v>0</v>
      </c>
      <c r="P673" s="249"/>
      <c r="Q673" s="249"/>
      <c r="R673" s="250"/>
      <c r="S673" s="251">
        <f>IF(AND(SUM(S657:S672)=0,COUNTIF(S657:S672,"NS")&gt;0),"NS",IF(AND(SUM(S657:S672)=0,COUNTIF(S657:S672,0)&gt;0),0,IF(AND(SUM(S657:S672)=0,COUNTIF(S657:S672,"NA")&gt;0),"NA",SUM(S657:S672))))</f>
        <v>0</v>
      </c>
      <c r="T673" s="249"/>
      <c r="U673" s="249"/>
      <c r="V673" s="250"/>
      <c r="W673" s="251">
        <f>IF(AND(SUM(W657:W672)=0,COUNTIF(W657:W672,"NS")&gt;0),"NS",IF(AND(SUM(W657:W672)=0,COUNTIF(W657:W672,0)&gt;0),0,IF(AND(SUM(W657:W672)=0,COUNTIF(W657:W672,"NA")&gt;0),"NA",SUM(W657:W672))))</f>
        <v>0</v>
      </c>
      <c r="X673" s="249"/>
      <c r="Y673" s="249"/>
      <c r="Z673" s="250"/>
      <c r="AA673" s="251">
        <f>IF(AND(SUM(AA657:AA672)=0,COUNTIF(AA657:AA672,"NS")&gt;0),"NS",IF(AND(SUM(AA657:AA672)=0,COUNTIF(AA657:AA672,0)&gt;0),0,IF(AND(SUM(AA657:AA672)=0,COUNTIF(AA657:AA672,"NA")&gt;0),"NA",SUM(AA657:AA672))))</f>
        <v>0</v>
      </c>
      <c r="AB673" s="249"/>
      <c r="AC673" s="249"/>
      <c r="AD673" s="250"/>
      <c r="AG673">
        <f>SUM(AG657:AG672)</f>
        <v>0</v>
      </c>
      <c r="AH673" s="198">
        <f>SUM(AH657:AH672)</f>
        <v>0</v>
      </c>
      <c r="AI673">
        <f>SUM(AI657:AI672)</f>
        <v>0</v>
      </c>
      <c r="AK673">
        <f>SUM(AK657:AK672)</f>
        <v>0</v>
      </c>
    </row>
    <row r="674" spans="1:37" ht="15" customHeight="1"/>
    <row r="675" spans="1:37" s="73" customFormat="1" ht="45" customHeight="1">
      <c r="A675" s="105"/>
      <c r="C675" s="362" t="s">
        <v>636</v>
      </c>
      <c r="D675" s="231"/>
      <c r="E675" s="231"/>
      <c r="F675" s="261"/>
      <c r="G675" s="249"/>
      <c r="H675" s="249"/>
      <c r="I675" s="249"/>
      <c r="J675" s="249"/>
      <c r="K675" s="249"/>
      <c r="L675" s="249"/>
      <c r="M675" s="249"/>
      <c r="N675" s="249"/>
      <c r="O675" s="249"/>
      <c r="P675" s="249"/>
      <c r="Q675" s="249"/>
      <c r="R675" s="249"/>
      <c r="S675" s="249"/>
      <c r="T675" s="249"/>
      <c r="U675" s="249"/>
      <c r="V675" s="249"/>
      <c r="W675" s="249"/>
      <c r="X675" s="249"/>
      <c r="Y675" s="249"/>
      <c r="Z675" s="249"/>
      <c r="AA675" s="249"/>
      <c r="AB675" s="249"/>
      <c r="AC675" s="249"/>
      <c r="AD675" s="250"/>
    </row>
    <row r="676" spans="1:37" ht="15" customHeight="1">
      <c r="B676" s="199" t="str">
        <f>IF(AND(SUM(O669:AD669)&gt;0,F675=""),"Alerta: Debido a que cuenta con un valor mayor a cero en el numeral 13, debe anotar el nombre de dicha(s) familia(s) lingüística(s).","")</f>
        <v/>
      </c>
    </row>
    <row r="677" spans="1:37" s="184" customFormat="1" ht="24" customHeight="1">
      <c r="A677" s="182"/>
      <c r="B677" s="183"/>
      <c r="C677" s="333" t="s">
        <v>310</v>
      </c>
      <c r="D677" s="231"/>
      <c r="E677" s="231"/>
      <c r="F677" s="231"/>
      <c r="G677" s="231"/>
      <c r="H677" s="231"/>
      <c r="I677" s="231"/>
      <c r="J677" s="231"/>
      <c r="K677" s="231"/>
      <c r="L677" s="231"/>
      <c r="M677" s="231"/>
      <c r="N677" s="231"/>
      <c r="O677" s="231"/>
      <c r="P677" s="231"/>
      <c r="Q677" s="231"/>
      <c r="R677" s="231"/>
      <c r="S677" s="231"/>
      <c r="T677" s="231"/>
      <c r="U677" s="231"/>
      <c r="V677" s="231"/>
      <c r="W677" s="231"/>
      <c r="X677" s="231"/>
      <c r="Y677" s="231"/>
      <c r="Z677" s="231"/>
      <c r="AA677" s="231"/>
      <c r="AB677" s="231"/>
      <c r="AC677" s="231"/>
      <c r="AD677" s="231"/>
    </row>
    <row r="678" spans="1:37" s="184" customFormat="1" ht="60" customHeight="1">
      <c r="A678" s="182"/>
      <c r="B678" s="183"/>
      <c r="C678" s="323"/>
      <c r="D678" s="249"/>
      <c r="E678" s="249"/>
      <c r="F678" s="249"/>
      <c r="G678" s="249"/>
      <c r="H678" s="249"/>
      <c r="I678" s="249"/>
      <c r="J678" s="249"/>
      <c r="K678" s="249"/>
      <c r="L678" s="249"/>
      <c r="M678" s="249"/>
      <c r="N678" s="249"/>
      <c r="O678" s="249"/>
      <c r="P678" s="249"/>
      <c r="Q678" s="249"/>
      <c r="R678" s="249"/>
      <c r="S678" s="249"/>
      <c r="T678" s="249"/>
      <c r="U678" s="249"/>
      <c r="V678" s="249"/>
      <c r="W678" s="249"/>
      <c r="X678" s="249"/>
      <c r="Y678" s="249"/>
      <c r="Z678" s="249"/>
      <c r="AA678" s="249"/>
      <c r="AB678" s="249"/>
      <c r="AC678" s="249"/>
      <c r="AD678" s="250"/>
    </row>
    <row r="679" spans="1:37" ht="15" customHeight="1">
      <c r="B679" s="199" t="str">
        <f>IF(AG673&gt;0,"Favor de ingresar toda la información requerida en la pregunta y/o verifique que no tenga información en celdas sombreadas.","")</f>
        <v/>
      </c>
      <c r="C679" s="199"/>
    </row>
    <row r="680" spans="1:37" ht="15" customHeight="1">
      <c r="B680" s="199" t="str">
        <f>IF(AND(AH673&lt;&gt;0,C678=""),"Alerta: Debido a que cuenta con registros NS, debe proporcionar una justificación en el area de comentarios al final de la pregunta.","")</f>
        <v/>
      </c>
      <c r="C680" s="199"/>
    </row>
    <row r="681" spans="1:37" ht="15" customHeight="1">
      <c r="B681" s="199" t="str">
        <f>IF(AK673&gt;=1,"Favor de revisar la sumatoria y consistencia de totales y/o subtotales por filas (numéricos y NS).","")</f>
        <v/>
      </c>
      <c r="C681" s="199"/>
    </row>
    <row r="682" spans="1:37" ht="15" customHeight="1">
      <c r="B682" s="199"/>
      <c r="C682" s="199"/>
    </row>
    <row r="683" spans="1:37" ht="15" customHeight="1">
      <c r="B683" s="199"/>
      <c r="C683" s="199"/>
    </row>
    <row r="684" spans="1:37" ht="15" customHeight="1">
      <c r="B684" s="199"/>
      <c r="C684" s="199"/>
    </row>
    <row r="685" spans="1:37" s="73" customFormat="1" ht="24" customHeight="1">
      <c r="A685" s="48" t="s">
        <v>1062</v>
      </c>
      <c r="B685" s="326" t="s">
        <v>1063</v>
      </c>
      <c r="C685" s="231"/>
      <c r="D685" s="231"/>
      <c r="E685" s="231"/>
      <c r="F685" s="231"/>
      <c r="G685" s="231"/>
      <c r="H685" s="231"/>
      <c r="I685" s="231"/>
      <c r="J685" s="231"/>
      <c r="K685" s="231"/>
      <c r="L685" s="231"/>
      <c r="M685" s="231"/>
      <c r="N685" s="231"/>
      <c r="O685" s="231"/>
      <c r="P685" s="231"/>
      <c r="Q685" s="231"/>
      <c r="R685" s="231"/>
      <c r="S685" s="231"/>
      <c r="T685" s="231"/>
      <c r="U685" s="231"/>
      <c r="V685" s="231"/>
      <c r="W685" s="231"/>
      <c r="X685" s="231"/>
      <c r="Y685" s="231"/>
      <c r="Z685" s="231"/>
      <c r="AA685" s="231"/>
      <c r="AB685" s="231"/>
      <c r="AC685" s="231"/>
      <c r="AD685" s="231"/>
    </row>
    <row r="686" spans="1:37" s="73" customFormat="1" ht="24" customHeight="1">
      <c r="A686" s="177"/>
      <c r="B686" s="9"/>
      <c r="C686" s="333" t="s">
        <v>1064</v>
      </c>
      <c r="D686" s="231"/>
      <c r="E686" s="231"/>
      <c r="F686" s="231"/>
      <c r="G686" s="231"/>
      <c r="H686" s="231"/>
      <c r="I686" s="231"/>
      <c r="J686" s="231"/>
      <c r="K686" s="231"/>
      <c r="L686" s="231"/>
      <c r="M686" s="231"/>
      <c r="N686" s="231"/>
      <c r="O686" s="231"/>
      <c r="P686" s="231"/>
      <c r="Q686" s="231"/>
      <c r="R686" s="231"/>
      <c r="S686" s="231"/>
      <c r="T686" s="231"/>
      <c r="U686" s="231"/>
      <c r="V686" s="231"/>
      <c r="W686" s="231"/>
      <c r="X686" s="231"/>
      <c r="Y686" s="231"/>
      <c r="Z686" s="231"/>
      <c r="AA686" s="231"/>
      <c r="AB686" s="231"/>
      <c r="AC686" s="231"/>
      <c r="AD686" s="231"/>
    </row>
    <row r="687" spans="1:37" ht="15" customHeight="1"/>
    <row r="688" spans="1:37" s="73" customFormat="1" ht="24" customHeight="1">
      <c r="A688" s="107"/>
      <c r="B688" s="4"/>
      <c r="C688" s="316" t="s">
        <v>547</v>
      </c>
      <c r="D688" s="262"/>
      <c r="E688" s="262"/>
      <c r="F688" s="262"/>
      <c r="G688" s="262"/>
      <c r="H688" s="262"/>
      <c r="I688" s="262"/>
      <c r="J688" s="262"/>
      <c r="K688" s="262"/>
      <c r="L688" s="262"/>
      <c r="M688" s="262"/>
      <c r="N688" s="263"/>
      <c r="O688" s="248" t="s">
        <v>1045</v>
      </c>
      <c r="P688" s="249"/>
      <c r="Q688" s="249"/>
      <c r="R688" s="249"/>
      <c r="S688" s="249"/>
      <c r="T688" s="249"/>
      <c r="U688" s="249"/>
      <c r="V688" s="249"/>
      <c r="W688" s="249"/>
      <c r="X688" s="249"/>
      <c r="Y688" s="249"/>
      <c r="Z688" s="249"/>
      <c r="AA688" s="249"/>
      <c r="AB688" s="249"/>
      <c r="AC688" s="249"/>
      <c r="AD688" s="250"/>
      <c r="AG688">
        <f>COUNTBLANK(O690:AD716)</f>
        <v>432</v>
      </c>
    </row>
    <row r="689" spans="1:38" s="73" customFormat="1" ht="15" customHeight="1">
      <c r="A689" s="107"/>
      <c r="B689" s="4"/>
      <c r="C689" s="266"/>
      <c r="D689" s="252"/>
      <c r="E689" s="252"/>
      <c r="F689" s="252"/>
      <c r="G689" s="252"/>
      <c r="H689" s="252"/>
      <c r="I689" s="252"/>
      <c r="J689" s="252"/>
      <c r="K689" s="252"/>
      <c r="L689" s="252"/>
      <c r="M689" s="252"/>
      <c r="N689" s="267"/>
      <c r="O689" s="248" t="s">
        <v>444</v>
      </c>
      <c r="P689" s="249"/>
      <c r="Q689" s="249"/>
      <c r="R689" s="250"/>
      <c r="S689" s="251" t="s">
        <v>445</v>
      </c>
      <c r="T689" s="249"/>
      <c r="U689" s="249"/>
      <c r="V689" s="250"/>
      <c r="W689" s="251" t="s">
        <v>446</v>
      </c>
      <c r="X689" s="249"/>
      <c r="Y689" s="249"/>
      <c r="Z689" s="250"/>
      <c r="AA689" s="251" t="s">
        <v>357</v>
      </c>
      <c r="AB689" s="249"/>
      <c r="AC689" s="249"/>
      <c r="AD689" s="250"/>
      <c r="AG689" t="s">
        <v>282</v>
      </c>
      <c r="AH689" t="s">
        <v>283</v>
      </c>
      <c r="AI689" t="s">
        <v>283</v>
      </c>
      <c r="AJ689" t="s">
        <v>447</v>
      </c>
      <c r="AK689" t="s">
        <v>448</v>
      </c>
      <c r="AL689" t="s">
        <v>1065</v>
      </c>
    </row>
    <row r="690" spans="1:38" s="73" customFormat="1" ht="15" customHeight="1">
      <c r="A690" s="107"/>
      <c r="B690" s="4"/>
      <c r="C690" s="128" t="s">
        <v>209</v>
      </c>
      <c r="D690" s="321" t="s">
        <v>350</v>
      </c>
      <c r="E690" s="249"/>
      <c r="F690" s="249"/>
      <c r="G690" s="249"/>
      <c r="H690" s="249"/>
      <c r="I690" s="249"/>
      <c r="J690" s="249"/>
      <c r="K690" s="249"/>
      <c r="L690" s="249"/>
      <c r="M690" s="249"/>
      <c r="N690" s="250"/>
      <c r="O690" s="261"/>
      <c r="P690" s="249"/>
      <c r="Q690" s="249"/>
      <c r="R690" s="250"/>
      <c r="S690" s="261"/>
      <c r="T690" s="249"/>
      <c r="U690" s="249"/>
      <c r="V690" s="250"/>
      <c r="W690" s="261"/>
      <c r="X690" s="249"/>
      <c r="Y690" s="249"/>
      <c r="Z690" s="250"/>
      <c r="AA690" s="261"/>
      <c r="AB690" s="249"/>
      <c r="AC690" s="249"/>
      <c r="AD690" s="250"/>
      <c r="AG690">
        <f t="shared" ref="AG690:AG716" si="43">IF(OR(COUNTBLANK(O690:AD690)=16,COUNTBLANK(O690:AD690)=12),0,1)</f>
        <v>0</v>
      </c>
      <c r="AH690">
        <f t="shared" ref="AH690:AH716" si="44">IF(COUNTIF(O690:AD690,"NS"),1,0)</f>
        <v>0</v>
      </c>
      <c r="AI690">
        <f t="shared" ref="AI690:AI716" si="45">COUNTIF(S690:AD690,"NS")</f>
        <v>0</v>
      </c>
      <c r="AJ690">
        <f t="shared" ref="AJ690:AJ716" si="46">SUM(S690:AD690)</f>
        <v>0</v>
      </c>
      <c r="AK690">
        <f t="shared" ref="AK690:AK716" si="47">IF(COUNTA(O690:AD690)=0,0,IF(OR(AND(O690=0,AI690&gt;0),AND(O690="ns",AJ690&gt;0),AND(O690="ns",AI690=0,AJ690=0)),1,IF(OR(AND(AI690&gt;=2,O690&gt;AJ690),AND(O690="ns",AJ690=0,AI690&gt;0),O690=AJ690),0,1)))</f>
        <v>0</v>
      </c>
      <c r="AL690">
        <f t="shared" ref="AL690:AL716" si="48">IF(AND(SUM(O690)=SUM(O532),SUM(S690)=SUM(S532),SUM(W690)=SUM(W532),SUM(AA690)=SUM(AA532)),0,1)</f>
        <v>0</v>
      </c>
    </row>
    <row r="691" spans="1:38" s="73" customFormat="1" ht="15" customHeight="1">
      <c r="A691" s="107"/>
      <c r="B691" s="4"/>
      <c r="C691" s="129" t="s">
        <v>210</v>
      </c>
      <c r="D691" s="321" t="s">
        <v>353</v>
      </c>
      <c r="E691" s="249"/>
      <c r="F691" s="249"/>
      <c r="G691" s="249"/>
      <c r="H691" s="249"/>
      <c r="I691" s="249"/>
      <c r="J691" s="249"/>
      <c r="K691" s="249"/>
      <c r="L691" s="249"/>
      <c r="M691" s="249"/>
      <c r="N691" s="250"/>
      <c r="O691" s="261"/>
      <c r="P691" s="249"/>
      <c r="Q691" s="249"/>
      <c r="R691" s="250"/>
      <c r="S691" s="261"/>
      <c r="T691" s="249"/>
      <c r="U691" s="249"/>
      <c r="V691" s="250"/>
      <c r="W691" s="261"/>
      <c r="X691" s="249"/>
      <c r="Y691" s="249"/>
      <c r="Z691" s="250"/>
      <c r="AA691" s="261"/>
      <c r="AB691" s="249"/>
      <c r="AC691" s="249"/>
      <c r="AD691" s="250"/>
      <c r="AG691">
        <f t="shared" si="43"/>
        <v>0</v>
      </c>
      <c r="AH691">
        <f t="shared" si="44"/>
        <v>0</v>
      </c>
      <c r="AI691">
        <f t="shared" si="45"/>
        <v>0</v>
      </c>
      <c r="AJ691">
        <f t="shared" si="46"/>
        <v>0</v>
      </c>
      <c r="AK691">
        <f t="shared" si="47"/>
        <v>0</v>
      </c>
      <c r="AL691">
        <f t="shared" si="48"/>
        <v>0</v>
      </c>
    </row>
    <row r="692" spans="1:38" s="73" customFormat="1" ht="15" customHeight="1">
      <c r="A692" s="107"/>
      <c r="B692" s="4"/>
      <c r="C692" s="129" t="s">
        <v>212</v>
      </c>
      <c r="D692" s="321" t="s">
        <v>356</v>
      </c>
      <c r="E692" s="249"/>
      <c r="F692" s="249"/>
      <c r="G692" s="249"/>
      <c r="H692" s="249"/>
      <c r="I692" s="249"/>
      <c r="J692" s="249"/>
      <c r="K692" s="249"/>
      <c r="L692" s="249"/>
      <c r="M692" s="249"/>
      <c r="N692" s="250"/>
      <c r="O692" s="261"/>
      <c r="P692" s="249"/>
      <c r="Q692" s="249"/>
      <c r="R692" s="250"/>
      <c r="S692" s="261"/>
      <c r="T692" s="249"/>
      <c r="U692" s="249"/>
      <c r="V692" s="250"/>
      <c r="W692" s="261"/>
      <c r="X692" s="249"/>
      <c r="Y692" s="249"/>
      <c r="Z692" s="250"/>
      <c r="AA692" s="261"/>
      <c r="AB692" s="249"/>
      <c r="AC692" s="249"/>
      <c r="AD692" s="250"/>
      <c r="AG692">
        <f t="shared" si="43"/>
        <v>0</v>
      </c>
      <c r="AH692">
        <f t="shared" si="44"/>
        <v>0</v>
      </c>
      <c r="AI692">
        <f t="shared" si="45"/>
        <v>0</v>
      </c>
      <c r="AJ692">
        <f t="shared" si="46"/>
        <v>0</v>
      </c>
      <c r="AK692">
        <f t="shared" si="47"/>
        <v>0</v>
      </c>
      <c r="AL692">
        <f t="shared" si="48"/>
        <v>0</v>
      </c>
    </row>
    <row r="693" spans="1:38" s="73" customFormat="1" ht="15" customHeight="1">
      <c r="A693" s="107"/>
      <c r="B693" s="4"/>
      <c r="C693" s="129" t="s">
        <v>214</v>
      </c>
      <c r="D693" s="321" t="s">
        <v>359</v>
      </c>
      <c r="E693" s="249"/>
      <c r="F693" s="249"/>
      <c r="G693" s="249"/>
      <c r="H693" s="249"/>
      <c r="I693" s="249"/>
      <c r="J693" s="249"/>
      <c r="K693" s="249"/>
      <c r="L693" s="249"/>
      <c r="M693" s="249"/>
      <c r="N693" s="250"/>
      <c r="O693" s="261"/>
      <c r="P693" s="249"/>
      <c r="Q693" s="249"/>
      <c r="R693" s="250"/>
      <c r="S693" s="261"/>
      <c r="T693" s="249"/>
      <c r="U693" s="249"/>
      <c r="V693" s="250"/>
      <c r="W693" s="261"/>
      <c r="X693" s="249"/>
      <c r="Y693" s="249"/>
      <c r="Z693" s="250"/>
      <c r="AA693" s="261"/>
      <c r="AB693" s="249"/>
      <c r="AC693" s="249"/>
      <c r="AD693" s="250"/>
      <c r="AG693">
        <f t="shared" si="43"/>
        <v>0</v>
      </c>
      <c r="AH693">
        <f t="shared" si="44"/>
        <v>0</v>
      </c>
      <c r="AI693">
        <f t="shared" si="45"/>
        <v>0</v>
      </c>
      <c r="AJ693">
        <f t="shared" si="46"/>
        <v>0</v>
      </c>
      <c r="AK693">
        <f t="shared" si="47"/>
        <v>0</v>
      </c>
      <c r="AL693">
        <f t="shared" si="48"/>
        <v>0</v>
      </c>
    </row>
    <row r="694" spans="1:38" s="73" customFormat="1" ht="15" customHeight="1">
      <c r="A694" s="107"/>
      <c r="B694" s="4"/>
      <c r="C694" s="129" t="s">
        <v>215</v>
      </c>
      <c r="D694" s="321" t="s">
        <v>361</v>
      </c>
      <c r="E694" s="249"/>
      <c r="F694" s="249"/>
      <c r="G694" s="249"/>
      <c r="H694" s="249"/>
      <c r="I694" s="249"/>
      <c r="J694" s="249"/>
      <c r="K694" s="249"/>
      <c r="L694" s="249"/>
      <c r="M694" s="249"/>
      <c r="N694" s="250"/>
      <c r="O694" s="261"/>
      <c r="P694" s="249"/>
      <c r="Q694" s="249"/>
      <c r="R694" s="250"/>
      <c r="S694" s="261"/>
      <c r="T694" s="249"/>
      <c r="U694" s="249"/>
      <c r="V694" s="250"/>
      <c r="W694" s="261"/>
      <c r="X694" s="249"/>
      <c r="Y694" s="249"/>
      <c r="Z694" s="250"/>
      <c r="AA694" s="261"/>
      <c r="AB694" s="249"/>
      <c r="AC694" s="249"/>
      <c r="AD694" s="250"/>
      <c r="AG694">
        <f t="shared" si="43"/>
        <v>0</v>
      </c>
      <c r="AH694">
        <f t="shared" si="44"/>
        <v>0</v>
      </c>
      <c r="AI694">
        <f t="shared" si="45"/>
        <v>0</v>
      </c>
      <c r="AJ694">
        <f t="shared" si="46"/>
        <v>0</v>
      </c>
      <c r="AK694">
        <f t="shared" si="47"/>
        <v>0</v>
      </c>
      <c r="AL694">
        <f t="shared" si="48"/>
        <v>0</v>
      </c>
    </row>
    <row r="695" spans="1:38" s="73" customFormat="1" ht="15" customHeight="1">
      <c r="A695" s="107"/>
      <c r="B695" s="4"/>
      <c r="C695" s="129" t="s">
        <v>217</v>
      </c>
      <c r="D695" s="321" t="s">
        <v>364</v>
      </c>
      <c r="E695" s="249"/>
      <c r="F695" s="249"/>
      <c r="G695" s="249"/>
      <c r="H695" s="249"/>
      <c r="I695" s="249"/>
      <c r="J695" s="249"/>
      <c r="K695" s="249"/>
      <c r="L695" s="249"/>
      <c r="M695" s="249"/>
      <c r="N695" s="250"/>
      <c r="O695" s="261"/>
      <c r="P695" s="249"/>
      <c r="Q695" s="249"/>
      <c r="R695" s="250"/>
      <c r="S695" s="261"/>
      <c r="T695" s="249"/>
      <c r="U695" s="249"/>
      <c r="V695" s="250"/>
      <c r="W695" s="261"/>
      <c r="X695" s="249"/>
      <c r="Y695" s="249"/>
      <c r="Z695" s="250"/>
      <c r="AA695" s="261"/>
      <c r="AB695" s="249"/>
      <c r="AC695" s="249"/>
      <c r="AD695" s="250"/>
      <c r="AG695">
        <f t="shared" si="43"/>
        <v>0</v>
      </c>
      <c r="AH695">
        <f t="shared" si="44"/>
        <v>0</v>
      </c>
      <c r="AI695">
        <f t="shared" si="45"/>
        <v>0</v>
      </c>
      <c r="AJ695">
        <f t="shared" si="46"/>
        <v>0</v>
      </c>
      <c r="AK695">
        <f t="shared" si="47"/>
        <v>0</v>
      </c>
      <c r="AL695">
        <f t="shared" si="48"/>
        <v>0</v>
      </c>
    </row>
    <row r="696" spans="1:38" s="73" customFormat="1" ht="15" customHeight="1">
      <c r="A696" s="107"/>
      <c r="B696" s="4"/>
      <c r="C696" s="129" t="s">
        <v>219</v>
      </c>
      <c r="D696" s="321" t="s">
        <v>367</v>
      </c>
      <c r="E696" s="249"/>
      <c r="F696" s="249"/>
      <c r="G696" s="249"/>
      <c r="H696" s="249"/>
      <c r="I696" s="249"/>
      <c r="J696" s="249"/>
      <c r="K696" s="249"/>
      <c r="L696" s="249"/>
      <c r="M696" s="249"/>
      <c r="N696" s="250"/>
      <c r="O696" s="261"/>
      <c r="P696" s="249"/>
      <c r="Q696" s="249"/>
      <c r="R696" s="250"/>
      <c r="S696" s="261"/>
      <c r="T696" s="249"/>
      <c r="U696" s="249"/>
      <c r="V696" s="250"/>
      <c r="W696" s="261"/>
      <c r="X696" s="249"/>
      <c r="Y696" s="249"/>
      <c r="Z696" s="250"/>
      <c r="AA696" s="261"/>
      <c r="AB696" s="249"/>
      <c r="AC696" s="249"/>
      <c r="AD696" s="250"/>
      <c r="AG696">
        <f t="shared" si="43"/>
        <v>0</v>
      </c>
      <c r="AH696">
        <f t="shared" si="44"/>
        <v>0</v>
      </c>
      <c r="AI696">
        <f t="shared" si="45"/>
        <v>0</v>
      </c>
      <c r="AJ696">
        <f t="shared" si="46"/>
        <v>0</v>
      </c>
      <c r="AK696">
        <f t="shared" si="47"/>
        <v>0</v>
      </c>
      <c r="AL696">
        <f t="shared" si="48"/>
        <v>0</v>
      </c>
    </row>
    <row r="697" spans="1:38" s="73" customFormat="1" ht="15" customHeight="1">
      <c r="A697" s="107"/>
      <c r="B697" s="4"/>
      <c r="C697" s="129" t="s">
        <v>221</v>
      </c>
      <c r="D697" s="321" t="s">
        <v>370</v>
      </c>
      <c r="E697" s="249"/>
      <c r="F697" s="249"/>
      <c r="G697" s="249"/>
      <c r="H697" s="249"/>
      <c r="I697" s="249"/>
      <c r="J697" s="249"/>
      <c r="K697" s="249"/>
      <c r="L697" s="249"/>
      <c r="M697" s="249"/>
      <c r="N697" s="250"/>
      <c r="O697" s="261"/>
      <c r="P697" s="249"/>
      <c r="Q697" s="249"/>
      <c r="R697" s="250"/>
      <c r="S697" s="261"/>
      <c r="T697" s="249"/>
      <c r="U697" s="249"/>
      <c r="V697" s="250"/>
      <c r="W697" s="261"/>
      <c r="X697" s="249"/>
      <c r="Y697" s="249"/>
      <c r="Z697" s="250"/>
      <c r="AA697" s="261"/>
      <c r="AB697" s="249"/>
      <c r="AC697" s="249"/>
      <c r="AD697" s="250"/>
      <c r="AG697">
        <f t="shared" si="43"/>
        <v>0</v>
      </c>
      <c r="AH697">
        <f t="shared" si="44"/>
        <v>0</v>
      </c>
      <c r="AI697">
        <f t="shared" si="45"/>
        <v>0</v>
      </c>
      <c r="AJ697">
        <f t="shared" si="46"/>
        <v>0</v>
      </c>
      <c r="AK697">
        <f t="shared" si="47"/>
        <v>0</v>
      </c>
      <c r="AL697">
        <f t="shared" si="48"/>
        <v>0</v>
      </c>
    </row>
    <row r="698" spans="1:38" s="73" customFormat="1" ht="15" customHeight="1">
      <c r="A698" s="107"/>
      <c r="B698" s="4"/>
      <c r="C698" s="129" t="s">
        <v>223</v>
      </c>
      <c r="D698" s="321" t="s">
        <v>373</v>
      </c>
      <c r="E698" s="249"/>
      <c r="F698" s="249"/>
      <c r="G698" s="249"/>
      <c r="H698" s="249"/>
      <c r="I698" s="249"/>
      <c r="J698" s="249"/>
      <c r="K698" s="249"/>
      <c r="L698" s="249"/>
      <c r="M698" s="249"/>
      <c r="N698" s="250"/>
      <c r="O698" s="261"/>
      <c r="P698" s="249"/>
      <c r="Q698" s="249"/>
      <c r="R698" s="250"/>
      <c r="S698" s="261"/>
      <c r="T698" s="249"/>
      <c r="U698" s="249"/>
      <c r="V698" s="250"/>
      <c r="W698" s="261"/>
      <c r="X698" s="249"/>
      <c r="Y698" s="249"/>
      <c r="Z698" s="250"/>
      <c r="AA698" s="261"/>
      <c r="AB698" s="249"/>
      <c r="AC698" s="249"/>
      <c r="AD698" s="250"/>
      <c r="AG698">
        <f t="shared" si="43"/>
        <v>0</v>
      </c>
      <c r="AH698">
        <f t="shared" si="44"/>
        <v>0</v>
      </c>
      <c r="AI698">
        <f t="shared" si="45"/>
        <v>0</v>
      </c>
      <c r="AJ698">
        <f t="shared" si="46"/>
        <v>0</v>
      </c>
      <c r="AK698">
        <f t="shared" si="47"/>
        <v>0</v>
      </c>
      <c r="AL698">
        <f t="shared" si="48"/>
        <v>0</v>
      </c>
    </row>
    <row r="699" spans="1:38" s="73" customFormat="1" ht="15" customHeight="1">
      <c r="A699" s="107"/>
      <c r="B699" s="4"/>
      <c r="C699" s="129" t="s">
        <v>225</v>
      </c>
      <c r="D699" s="321" t="s">
        <v>376</v>
      </c>
      <c r="E699" s="249"/>
      <c r="F699" s="249"/>
      <c r="G699" s="249"/>
      <c r="H699" s="249"/>
      <c r="I699" s="249"/>
      <c r="J699" s="249"/>
      <c r="K699" s="249"/>
      <c r="L699" s="249"/>
      <c r="M699" s="249"/>
      <c r="N699" s="250"/>
      <c r="O699" s="261"/>
      <c r="P699" s="249"/>
      <c r="Q699" s="249"/>
      <c r="R699" s="250"/>
      <c r="S699" s="261"/>
      <c r="T699" s="249"/>
      <c r="U699" s="249"/>
      <c r="V699" s="250"/>
      <c r="W699" s="261"/>
      <c r="X699" s="249"/>
      <c r="Y699" s="249"/>
      <c r="Z699" s="250"/>
      <c r="AA699" s="261"/>
      <c r="AB699" s="249"/>
      <c r="AC699" s="249"/>
      <c r="AD699" s="250"/>
      <c r="AG699">
        <f t="shared" si="43"/>
        <v>0</v>
      </c>
      <c r="AH699">
        <f t="shared" si="44"/>
        <v>0</v>
      </c>
      <c r="AI699">
        <f t="shared" si="45"/>
        <v>0</v>
      </c>
      <c r="AJ699">
        <f t="shared" si="46"/>
        <v>0</v>
      </c>
      <c r="AK699">
        <f t="shared" si="47"/>
        <v>0</v>
      </c>
      <c r="AL699">
        <f t="shared" si="48"/>
        <v>0</v>
      </c>
    </row>
    <row r="700" spans="1:38" s="73" customFormat="1" ht="15" customHeight="1">
      <c r="A700" s="98"/>
      <c r="B700" s="9"/>
      <c r="C700" s="129" t="s">
        <v>227</v>
      </c>
      <c r="D700" s="321" t="s">
        <v>379</v>
      </c>
      <c r="E700" s="249"/>
      <c r="F700" s="249"/>
      <c r="G700" s="249"/>
      <c r="H700" s="249"/>
      <c r="I700" s="249"/>
      <c r="J700" s="249"/>
      <c r="K700" s="249"/>
      <c r="L700" s="249"/>
      <c r="M700" s="249"/>
      <c r="N700" s="250"/>
      <c r="O700" s="261"/>
      <c r="P700" s="249"/>
      <c r="Q700" s="249"/>
      <c r="R700" s="250"/>
      <c r="S700" s="261"/>
      <c r="T700" s="249"/>
      <c r="U700" s="249"/>
      <c r="V700" s="250"/>
      <c r="W700" s="261"/>
      <c r="X700" s="249"/>
      <c r="Y700" s="249"/>
      <c r="Z700" s="250"/>
      <c r="AA700" s="261"/>
      <c r="AB700" s="249"/>
      <c r="AC700" s="249"/>
      <c r="AD700" s="250"/>
      <c r="AG700">
        <f t="shared" si="43"/>
        <v>0</v>
      </c>
      <c r="AH700">
        <f t="shared" si="44"/>
        <v>0</v>
      </c>
      <c r="AI700">
        <f t="shared" si="45"/>
        <v>0</v>
      </c>
      <c r="AJ700">
        <f t="shared" si="46"/>
        <v>0</v>
      </c>
      <c r="AK700">
        <f t="shared" si="47"/>
        <v>0</v>
      </c>
      <c r="AL700">
        <f t="shared" si="48"/>
        <v>0</v>
      </c>
    </row>
    <row r="701" spans="1:38" s="73" customFormat="1" ht="15" customHeight="1">
      <c r="A701" s="98"/>
      <c r="B701" s="9"/>
      <c r="C701" s="129" t="s">
        <v>228</v>
      </c>
      <c r="D701" s="321" t="s">
        <v>382</v>
      </c>
      <c r="E701" s="249"/>
      <c r="F701" s="249"/>
      <c r="G701" s="249"/>
      <c r="H701" s="249"/>
      <c r="I701" s="249"/>
      <c r="J701" s="249"/>
      <c r="K701" s="249"/>
      <c r="L701" s="249"/>
      <c r="M701" s="249"/>
      <c r="N701" s="250"/>
      <c r="O701" s="261"/>
      <c r="P701" s="249"/>
      <c r="Q701" s="249"/>
      <c r="R701" s="250"/>
      <c r="S701" s="261"/>
      <c r="T701" s="249"/>
      <c r="U701" s="249"/>
      <c r="V701" s="250"/>
      <c r="W701" s="261"/>
      <c r="X701" s="249"/>
      <c r="Y701" s="249"/>
      <c r="Z701" s="250"/>
      <c r="AA701" s="261"/>
      <c r="AB701" s="249"/>
      <c r="AC701" s="249"/>
      <c r="AD701" s="250"/>
      <c r="AG701">
        <f t="shared" si="43"/>
        <v>0</v>
      </c>
      <c r="AH701">
        <f t="shared" si="44"/>
        <v>0</v>
      </c>
      <c r="AI701">
        <f t="shared" si="45"/>
        <v>0</v>
      </c>
      <c r="AJ701">
        <f t="shared" si="46"/>
        <v>0</v>
      </c>
      <c r="AK701">
        <f t="shared" si="47"/>
        <v>0</v>
      </c>
      <c r="AL701">
        <f t="shared" si="48"/>
        <v>0</v>
      </c>
    </row>
    <row r="702" spans="1:38" s="73" customFormat="1" ht="15" customHeight="1">
      <c r="A702" s="98"/>
      <c r="B702" s="9"/>
      <c r="C702" s="129" t="s">
        <v>229</v>
      </c>
      <c r="D702" s="321" t="s">
        <v>385</v>
      </c>
      <c r="E702" s="249"/>
      <c r="F702" s="249"/>
      <c r="G702" s="249"/>
      <c r="H702" s="249"/>
      <c r="I702" s="249"/>
      <c r="J702" s="249"/>
      <c r="K702" s="249"/>
      <c r="L702" s="249"/>
      <c r="M702" s="249"/>
      <c r="N702" s="250"/>
      <c r="O702" s="261"/>
      <c r="P702" s="249"/>
      <c r="Q702" s="249"/>
      <c r="R702" s="250"/>
      <c r="S702" s="261"/>
      <c r="T702" s="249"/>
      <c r="U702" s="249"/>
      <c r="V702" s="250"/>
      <c r="W702" s="261"/>
      <c r="X702" s="249"/>
      <c r="Y702" s="249"/>
      <c r="Z702" s="250"/>
      <c r="AA702" s="261"/>
      <c r="AB702" s="249"/>
      <c r="AC702" s="249"/>
      <c r="AD702" s="250"/>
      <c r="AG702">
        <f t="shared" si="43"/>
        <v>0</v>
      </c>
      <c r="AH702">
        <f t="shared" si="44"/>
        <v>0</v>
      </c>
      <c r="AI702">
        <f t="shared" si="45"/>
        <v>0</v>
      </c>
      <c r="AJ702">
        <f t="shared" si="46"/>
        <v>0</v>
      </c>
      <c r="AK702">
        <f t="shared" si="47"/>
        <v>0</v>
      </c>
      <c r="AL702">
        <f t="shared" si="48"/>
        <v>0</v>
      </c>
    </row>
    <row r="703" spans="1:38" s="73" customFormat="1" ht="15" customHeight="1">
      <c r="A703" s="98"/>
      <c r="B703" s="9"/>
      <c r="C703" s="129" t="s">
        <v>230</v>
      </c>
      <c r="D703" s="321" t="s">
        <v>388</v>
      </c>
      <c r="E703" s="249"/>
      <c r="F703" s="249"/>
      <c r="G703" s="249"/>
      <c r="H703" s="249"/>
      <c r="I703" s="249"/>
      <c r="J703" s="249"/>
      <c r="K703" s="249"/>
      <c r="L703" s="249"/>
      <c r="M703" s="249"/>
      <c r="N703" s="250"/>
      <c r="O703" s="261"/>
      <c r="P703" s="249"/>
      <c r="Q703" s="249"/>
      <c r="R703" s="250"/>
      <c r="S703" s="261"/>
      <c r="T703" s="249"/>
      <c r="U703" s="249"/>
      <c r="V703" s="250"/>
      <c r="W703" s="261"/>
      <c r="X703" s="249"/>
      <c r="Y703" s="249"/>
      <c r="Z703" s="250"/>
      <c r="AA703" s="261"/>
      <c r="AB703" s="249"/>
      <c r="AC703" s="249"/>
      <c r="AD703" s="250"/>
      <c r="AG703">
        <f t="shared" si="43"/>
        <v>0</v>
      </c>
      <c r="AH703">
        <f t="shared" si="44"/>
        <v>0</v>
      </c>
      <c r="AI703">
        <f t="shared" si="45"/>
        <v>0</v>
      </c>
      <c r="AJ703">
        <f t="shared" si="46"/>
        <v>0</v>
      </c>
      <c r="AK703">
        <f t="shared" si="47"/>
        <v>0</v>
      </c>
      <c r="AL703">
        <f t="shared" si="48"/>
        <v>0</v>
      </c>
    </row>
    <row r="704" spans="1:38" s="73" customFormat="1" ht="15" customHeight="1">
      <c r="A704" s="98"/>
      <c r="B704" s="9"/>
      <c r="C704" s="129" t="s">
        <v>231</v>
      </c>
      <c r="D704" s="321" t="s">
        <v>390</v>
      </c>
      <c r="E704" s="249"/>
      <c r="F704" s="249"/>
      <c r="G704" s="249"/>
      <c r="H704" s="249"/>
      <c r="I704" s="249"/>
      <c r="J704" s="249"/>
      <c r="K704" s="249"/>
      <c r="L704" s="249"/>
      <c r="M704" s="249"/>
      <c r="N704" s="250"/>
      <c r="O704" s="261"/>
      <c r="P704" s="249"/>
      <c r="Q704" s="249"/>
      <c r="R704" s="250"/>
      <c r="S704" s="261"/>
      <c r="T704" s="249"/>
      <c r="U704" s="249"/>
      <c r="V704" s="250"/>
      <c r="W704" s="261"/>
      <c r="X704" s="249"/>
      <c r="Y704" s="249"/>
      <c r="Z704" s="250"/>
      <c r="AA704" s="261"/>
      <c r="AB704" s="249"/>
      <c r="AC704" s="249"/>
      <c r="AD704" s="250"/>
      <c r="AG704">
        <f t="shared" si="43"/>
        <v>0</v>
      </c>
      <c r="AH704">
        <f t="shared" si="44"/>
        <v>0</v>
      </c>
      <c r="AI704">
        <f t="shared" si="45"/>
        <v>0</v>
      </c>
      <c r="AJ704">
        <f t="shared" si="46"/>
        <v>0</v>
      </c>
      <c r="AK704">
        <f t="shared" si="47"/>
        <v>0</v>
      </c>
      <c r="AL704">
        <f t="shared" si="48"/>
        <v>0</v>
      </c>
    </row>
    <row r="705" spans="1:38" s="73" customFormat="1" ht="15" customHeight="1">
      <c r="A705" s="98"/>
      <c r="B705" s="9"/>
      <c r="C705" s="129" t="s">
        <v>232</v>
      </c>
      <c r="D705" s="321" t="s">
        <v>392</v>
      </c>
      <c r="E705" s="249"/>
      <c r="F705" s="249"/>
      <c r="G705" s="249"/>
      <c r="H705" s="249"/>
      <c r="I705" s="249"/>
      <c r="J705" s="249"/>
      <c r="K705" s="249"/>
      <c r="L705" s="249"/>
      <c r="M705" s="249"/>
      <c r="N705" s="250"/>
      <c r="O705" s="261"/>
      <c r="P705" s="249"/>
      <c r="Q705" s="249"/>
      <c r="R705" s="250"/>
      <c r="S705" s="261"/>
      <c r="T705" s="249"/>
      <c r="U705" s="249"/>
      <c r="V705" s="250"/>
      <c r="W705" s="261"/>
      <c r="X705" s="249"/>
      <c r="Y705" s="249"/>
      <c r="Z705" s="250"/>
      <c r="AA705" s="261"/>
      <c r="AB705" s="249"/>
      <c r="AC705" s="249"/>
      <c r="AD705" s="250"/>
      <c r="AG705">
        <f t="shared" si="43"/>
        <v>0</v>
      </c>
      <c r="AH705">
        <f t="shared" si="44"/>
        <v>0</v>
      </c>
      <c r="AI705">
        <f t="shared" si="45"/>
        <v>0</v>
      </c>
      <c r="AJ705">
        <f t="shared" si="46"/>
        <v>0</v>
      </c>
      <c r="AK705">
        <f t="shared" si="47"/>
        <v>0</v>
      </c>
      <c r="AL705">
        <f t="shared" si="48"/>
        <v>0</v>
      </c>
    </row>
    <row r="706" spans="1:38" s="73" customFormat="1" ht="15" customHeight="1">
      <c r="A706" s="98"/>
      <c r="B706" s="9"/>
      <c r="C706" s="129" t="s">
        <v>233</v>
      </c>
      <c r="D706" s="321" t="s">
        <v>395</v>
      </c>
      <c r="E706" s="249"/>
      <c r="F706" s="249"/>
      <c r="G706" s="249"/>
      <c r="H706" s="249"/>
      <c r="I706" s="249"/>
      <c r="J706" s="249"/>
      <c r="K706" s="249"/>
      <c r="L706" s="249"/>
      <c r="M706" s="249"/>
      <c r="N706" s="250"/>
      <c r="O706" s="261"/>
      <c r="P706" s="249"/>
      <c r="Q706" s="249"/>
      <c r="R706" s="250"/>
      <c r="S706" s="261"/>
      <c r="T706" s="249"/>
      <c r="U706" s="249"/>
      <c r="V706" s="250"/>
      <c r="W706" s="261"/>
      <c r="X706" s="249"/>
      <c r="Y706" s="249"/>
      <c r="Z706" s="250"/>
      <c r="AA706" s="261"/>
      <c r="AB706" s="249"/>
      <c r="AC706" s="249"/>
      <c r="AD706" s="250"/>
      <c r="AG706">
        <f t="shared" si="43"/>
        <v>0</v>
      </c>
      <c r="AH706">
        <f t="shared" si="44"/>
        <v>0</v>
      </c>
      <c r="AI706">
        <f t="shared" si="45"/>
        <v>0</v>
      </c>
      <c r="AJ706">
        <f t="shared" si="46"/>
        <v>0</v>
      </c>
      <c r="AK706">
        <f t="shared" si="47"/>
        <v>0</v>
      </c>
      <c r="AL706">
        <f t="shared" si="48"/>
        <v>0</v>
      </c>
    </row>
    <row r="707" spans="1:38" s="73" customFormat="1" ht="15" customHeight="1">
      <c r="A707" s="98"/>
      <c r="B707" s="9"/>
      <c r="C707" s="129" t="s">
        <v>234</v>
      </c>
      <c r="D707" s="321" t="s">
        <v>397</v>
      </c>
      <c r="E707" s="249"/>
      <c r="F707" s="249"/>
      <c r="G707" s="249"/>
      <c r="H707" s="249"/>
      <c r="I707" s="249"/>
      <c r="J707" s="249"/>
      <c r="K707" s="249"/>
      <c r="L707" s="249"/>
      <c r="M707" s="249"/>
      <c r="N707" s="250"/>
      <c r="O707" s="261"/>
      <c r="P707" s="249"/>
      <c r="Q707" s="249"/>
      <c r="R707" s="250"/>
      <c r="S707" s="261"/>
      <c r="T707" s="249"/>
      <c r="U707" s="249"/>
      <c r="V707" s="250"/>
      <c r="W707" s="261"/>
      <c r="X707" s="249"/>
      <c r="Y707" s="249"/>
      <c r="Z707" s="250"/>
      <c r="AA707" s="261"/>
      <c r="AB707" s="249"/>
      <c r="AC707" s="249"/>
      <c r="AD707" s="250"/>
      <c r="AG707">
        <f t="shared" si="43"/>
        <v>0</v>
      </c>
      <c r="AH707">
        <f t="shared" si="44"/>
        <v>0</v>
      </c>
      <c r="AI707">
        <f t="shared" si="45"/>
        <v>0</v>
      </c>
      <c r="AJ707">
        <f t="shared" si="46"/>
        <v>0</v>
      </c>
      <c r="AK707">
        <f t="shared" si="47"/>
        <v>0</v>
      </c>
      <c r="AL707">
        <f t="shared" si="48"/>
        <v>0</v>
      </c>
    </row>
    <row r="708" spans="1:38" s="73" customFormat="1" ht="15" customHeight="1">
      <c r="A708" s="98"/>
      <c r="B708" s="9"/>
      <c r="C708" s="129" t="s">
        <v>235</v>
      </c>
      <c r="D708" s="321" t="s">
        <v>400</v>
      </c>
      <c r="E708" s="249"/>
      <c r="F708" s="249"/>
      <c r="G708" s="249"/>
      <c r="H708" s="249"/>
      <c r="I708" s="249"/>
      <c r="J708" s="249"/>
      <c r="K708" s="249"/>
      <c r="L708" s="249"/>
      <c r="M708" s="249"/>
      <c r="N708" s="250"/>
      <c r="O708" s="261"/>
      <c r="P708" s="249"/>
      <c r="Q708" s="249"/>
      <c r="R708" s="250"/>
      <c r="S708" s="261"/>
      <c r="T708" s="249"/>
      <c r="U708" s="249"/>
      <c r="V708" s="250"/>
      <c r="W708" s="261"/>
      <c r="X708" s="249"/>
      <c r="Y708" s="249"/>
      <c r="Z708" s="250"/>
      <c r="AA708" s="261"/>
      <c r="AB708" s="249"/>
      <c r="AC708" s="249"/>
      <c r="AD708" s="250"/>
      <c r="AG708">
        <f t="shared" si="43"/>
        <v>0</v>
      </c>
      <c r="AH708">
        <f t="shared" si="44"/>
        <v>0</v>
      </c>
      <c r="AI708">
        <f t="shared" si="45"/>
        <v>0</v>
      </c>
      <c r="AJ708">
        <f t="shared" si="46"/>
        <v>0</v>
      </c>
      <c r="AK708">
        <f t="shared" si="47"/>
        <v>0</v>
      </c>
      <c r="AL708">
        <f t="shared" si="48"/>
        <v>0</v>
      </c>
    </row>
    <row r="709" spans="1:38" s="73" customFormat="1" ht="15" customHeight="1">
      <c r="A709" s="98"/>
      <c r="B709" s="9"/>
      <c r="C709" s="129" t="s">
        <v>236</v>
      </c>
      <c r="D709" s="321" t="s">
        <v>403</v>
      </c>
      <c r="E709" s="249"/>
      <c r="F709" s="249"/>
      <c r="G709" s="249"/>
      <c r="H709" s="249"/>
      <c r="I709" s="249"/>
      <c r="J709" s="249"/>
      <c r="K709" s="249"/>
      <c r="L709" s="249"/>
      <c r="M709" s="249"/>
      <c r="N709" s="250"/>
      <c r="O709" s="261"/>
      <c r="P709" s="249"/>
      <c r="Q709" s="249"/>
      <c r="R709" s="250"/>
      <c r="S709" s="261"/>
      <c r="T709" s="249"/>
      <c r="U709" s="249"/>
      <c r="V709" s="250"/>
      <c r="W709" s="261"/>
      <c r="X709" s="249"/>
      <c r="Y709" s="249"/>
      <c r="Z709" s="250"/>
      <c r="AA709" s="261"/>
      <c r="AB709" s="249"/>
      <c r="AC709" s="249"/>
      <c r="AD709" s="250"/>
      <c r="AG709">
        <f t="shared" si="43"/>
        <v>0</v>
      </c>
      <c r="AH709">
        <f t="shared" si="44"/>
        <v>0</v>
      </c>
      <c r="AI709">
        <f t="shared" si="45"/>
        <v>0</v>
      </c>
      <c r="AJ709">
        <f t="shared" si="46"/>
        <v>0</v>
      </c>
      <c r="AK709">
        <f t="shared" si="47"/>
        <v>0</v>
      </c>
      <c r="AL709">
        <f t="shared" si="48"/>
        <v>0</v>
      </c>
    </row>
    <row r="710" spans="1:38" s="73" customFormat="1" ht="15" customHeight="1">
      <c r="A710" s="98"/>
      <c r="B710" s="9"/>
      <c r="C710" s="129" t="s">
        <v>237</v>
      </c>
      <c r="D710" s="321" t="s">
        <v>406</v>
      </c>
      <c r="E710" s="249"/>
      <c r="F710" s="249"/>
      <c r="G710" s="249"/>
      <c r="H710" s="249"/>
      <c r="I710" s="249"/>
      <c r="J710" s="249"/>
      <c r="K710" s="249"/>
      <c r="L710" s="249"/>
      <c r="M710" s="249"/>
      <c r="N710" s="250"/>
      <c r="O710" s="261"/>
      <c r="P710" s="249"/>
      <c r="Q710" s="249"/>
      <c r="R710" s="250"/>
      <c r="S710" s="261"/>
      <c r="T710" s="249"/>
      <c r="U710" s="249"/>
      <c r="V710" s="250"/>
      <c r="W710" s="261"/>
      <c r="X710" s="249"/>
      <c r="Y710" s="249"/>
      <c r="Z710" s="250"/>
      <c r="AA710" s="261"/>
      <c r="AB710" s="249"/>
      <c r="AC710" s="249"/>
      <c r="AD710" s="250"/>
      <c r="AG710">
        <f t="shared" si="43"/>
        <v>0</v>
      </c>
      <c r="AH710">
        <f t="shared" si="44"/>
        <v>0</v>
      </c>
      <c r="AI710">
        <f t="shared" si="45"/>
        <v>0</v>
      </c>
      <c r="AJ710">
        <f t="shared" si="46"/>
        <v>0</v>
      </c>
      <c r="AK710">
        <f t="shared" si="47"/>
        <v>0</v>
      </c>
      <c r="AL710">
        <f t="shared" si="48"/>
        <v>0</v>
      </c>
    </row>
    <row r="711" spans="1:38" s="73" customFormat="1" ht="15" customHeight="1">
      <c r="A711" s="98"/>
      <c r="B711" s="9"/>
      <c r="C711" s="129" t="s">
        <v>238</v>
      </c>
      <c r="D711" s="321" t="s">
        <v>409</v>
      </c>
      <c r="E711" s="249"/>
      <c r="F711" s="249"/>
      <c r="G711" s="249"/>
      <c r="H711" s="249"/>
      <c r="I711" s="249"/>
      <c r="J711" s="249"/>
      <c r="K711" s="249"/>
      <c r="L711" s="249"/>
      <c r="M711" s="249"/>
      <c r="N711" s="250"/>
      <c r="O711" s="261"/>
      <c r="P711" s="249"/>
      <c r="Q711" s="249"/>
      <c r="R711" s="250"/>
      <c r="S711" s="261"/>
      <c r="T711" s="249"/>
      <c r="U711" s="249"/>
      <c r="V711" s="250"/>
      <c r="W711" s="261"/>
      <c r="X711" s="249"/>
      <c r="Y711" s="249"/>
      <c r="Z711" s="250"/>
      <c r="AA711" s="261"/>
      <c r="AB711" s="249"/>
      <c r="AC711" s="249"/>
      <c r="AD711" s="250"/>
      <c r="AG711">
        <f t="shared" si="43"/>
        <v>0</v>
      </c>
      <c r="AH711">
        <f t="shared" si="44"/>
        <v>0</v>
      </c>
      <c r="AI711">
        <f t="shared" si="45"/>
        <v>0</v>
      </c>
      <c r="AJ711">
        <f t="shared" si="46"/>
        <v>0</v>
      </c>
      <c r="AK711">
        <f t="shared" si="47"/>
        <v>0</v>
      </c>
      <c r="AL711">
        <f t="shared" si="48"/>
        <v>0</v>
      </c>
    </row>
    <row r="712" spans="1:38" s="73" customFormat="1" ht="15" customHeight="1">
      <c r="A712" s="98"/>
      <c r="B712" s="9"/>
      <c r="C712" s="129" t="s">
        <v>239</v>
      </c>
      <c r="D712" s="321" t="s">
        <v>411</v>
      </c>
      <c r="E712" s="249"/>
      <c r="F712" s="249"/>
      <c r="G712" s="249"/>
      <c r="H712" s="249"/>
      <c r="I712" s="249"/>
      <c r="J712" s="249"/>
      <c r="K712" s="249"/>
      <c r="L712" s="249"/>
      <c r="M712" s="249"/>
      <c r="N712" s="250"/>
      <c r="O712" s="261"/>
      <c r="P712" s="249"/>
      <c r="Q712" s="249"/>
      <c r="R712" s="250"/>
      <c r="S712" s="261"/>
      <c r="T712" s="249"/>
      <c r="U712" s="249"/>
      <c r="V712" s="250"/>
      <c r="W712" s="261"/>
      <c r="X712" s="249"/>
      <c r="Y712" s="249"/>
      <c r="Z712" s="250"/>
      <c r="AA712" s="261"/>
      <c r="AB712" s="249"/>
      <c r="AC712" s="249"/>
      <c r="AD712" s="250"/>
      <c r="AG712">
        <f t="shared" si="43"/>
        <v>0</v>
      </c>
      <c r="AH712">
        <f t="shared" si="44"/>
        <v>0</v>
      </c>
      <c r="AI712">
        <f t="shared" si="45"/>
        <v>0</v>
      </c>
      <c r="AJ712">
        <f t="shared" si="46"/>
        <v>0</v>
      </c>
      <c r="AK712">
        <f t="shared" si="47"/>
        <v>0</v>
      </c>
      <c r="AL712">
        <f t="shared" si="48"/>
        <v>0</v>
      </c>
    </row>
    <row r="713" spans="1:38" s="73" customFormat="1" ht="15" customHeight="1">
      <c r="A713" s="98"/>
      <c r="B713" s="9"/>
      <c r="C713" s="132" t="s">
        <v>240</v>
      </c>
      <c r="D713" s="321" t="s">
        <v>413</v>
      </c>
      <c r="E713" s="249"/>
      <c r="F713" s="249"/>
      <c r="G713" s="249"/>
      <c r="H713" s="249"/>
      <c r="I713" s="249"/>
      <c r="J713" s="249"/>
      <c r="K713" s="249"/>
      <c r="L713" s="249"/>
      <c r="M713" s="249"/>
      <c r="N713" s="250"/>
      <c r="O713" s="261"/>
      <c r="P713" s="249"/>
      <c r="Q713" s="249"/>
      <c r="R713" s="250"/>
      <c r="S713" s="261"/>
      <c r="T713" s="249"/>
      <c r="U713" s="249"/>
      <c r="V713" s="250"/>
      <c r="W713" s="261"/>
      <c r="X713" s="249"/>
      <c r="Y713" s="249"/>
      <c r="Z713" s="250"/>
      <c r="AA713" s="261"/>
      <c r="AB713" s="249"/>
      <c r="AC713" s="249"/>
      <c r="AD713" s="250"/>
      <c r="AG713">
        <f t="shared" si="43"/>
        <v>0</v>
      </c>
      <c r="AH713">
        <f t="shared" si="44"/>
        <v>0</v>
      </c>
      <c r="AI713">
        <f t="shared" si="45"/>
        <v>0</v>
      </c>
      <c r="AJ713">
        <f t="shared" si="46"/>
        <v>0</v>
      </c>
      <c r="AK713">
        <f t="shared" si="47"/>
        <v>0</v>
      </c>
      <c r="AL713">
        <f t="shared" si="48"/>
        <v>0</v>
      </c>
    </row>
    <row r="714" spans="1:38" s="73" customFormat="1" ht="15" customHeight="1">
      <c r="A714" s="98"/>
      <c r="B714" s="9"/>
      <c r="C714" s="132" t="s">
        <v>241</v>
      </c>
      <c r="D714" s="321" t="s">
        <v>416</v>
      </c>
      <c r="E714" s="249"/>
      <c r="F714" s="249"/>
      <c r="G714" s="249"/>
      <c r="H714" s="249"/>
      <c r="I714" s="249"/>
      <c r="J714" s="249"/>
      <c r="K714" s="249"/>
      <c r="L714" s="249"/>
      <c r="M714" s="249"/>
      <c r="N714" s="250"/>
      <c r="O714" s="261"/>
      <c r="P714" s="249"/>
      <c r="Q714" s="249"/>
      <c r="R714" s="250"/>
      <c r="S714" s="261"/>
      <c r="T714" s="249"/>
      <c r="U714" s="249"/>
      <c r="V714" s="250"/>
      <c r="W714" s="261"/>
      <c r="X714" s="249"/>
      <c r="Y714" s="249"/>
      <c r="Z714" s="250"/>
      <c r="AA714" s="261"/>
      <c r="AB714" s="249"/>
      <c r="AC714" s="249"/>
      <c r="AD714" s="250"/>
      <c r="AG714">
        <f t="shared" si="43"/>
        <v>0</v>
      </c>
      <c r="AH714">
        <f t="shared" si="44"/>
        <v>0</v>
      </c>
      <c r="AI714">
        <f t="shared" si="45"/>
        <v>0</v>
      </c>
      <c r="AJ714">
        <f t="shared" si="46"/>
        <v>0</v>
      </c>
      <c r="AK714">
        <f t="shared" si="47"/>
        <v>0</v>
      </c>
      <c r="AL714">
        <f t="shared" si="48"/>
        <v>0</v>
      </c>
    </row>
    <row r="715" spans="1:38" s="73" customFormat="1" ht="15" customHeight="1">
      <c r="A715" s="98"/>
      <c r="B715" s="9"/>
      <c r="C715" s="132" t="s">
        <v>242</v>
      </c>
      <c r="D715" s="321" t="s">
        <v>365</v>
      </c>
      <c r="E715" s="249"/>
      <c r="F715" s="249"/>
      <c r="G715" s="249"/>
      <c r="H715" s="249"/>
      <c r="I715" s="249"/>
      <c r="J715" s="249"/>
      <c r="K715" s="249"/>
      <c r="L715" s="249"/>
      <c r="M715" s="249"/>
      <c r="N715" s="250"/>
      <c r="O715" s="261"/>
      <c r="P715" s="249"/>
      <c r="Q715" s="249"/>
      <c r="R715" s="250"/>
      <c r="S715" s="261"/>
      <c r="T715" s="249"/>
      <c r="U715" s="249"/>
      <c r="V715" s="250"/>
      <c r="W715" s="261"/>
      <c r="X715" s="249"/>
      <c r="Y715" s="249"/>
      <c r="Z715" s="250"/>
      <c r="AA715" s="261"/>
      <c r="AB715" s="249"/>
      <c r="AC715" s="249"/>
      <c r="AD715" s="250"/>
      <c r="AG715">
        <f t="shared" si="43"/>
        <v>0</v>
      </c>
      <c r="AH715">
        <f t="shared" si="44"/>
        <v>0</v>
      </c>
      <c r="AI715">
        <f t="shared" si="45"/>
        <v>0</v>
      </c>
      <c r="AJ715">
        <f t="shared" si="46"/>
        <v>0</v>
      </c>
      <c r="AK715">
        <f t="shared" si="47"/>
        <v>0</v>
      </c>
      <c r="AL715">
        <f t="shared" si="48"/>
        <v>0</v>
      </c>
    </row>
    <row r="716" spans="1:38" s="73" customFormat="1" ht="15" customHeight="1">
      <c r="A716" s="98"/>
      <c r="B716" s="9"/>
      <c r="C716" s="132" t="s">
        <v>243</v>
      </c>
      <c r="D716" s="321" t="s">
        <v>357</v>
      </c>
      <c r="E716" s="249"/>
      <c r="F716" s="249"/>
      <c r="G716" s="249"/>
      <c r="H716" s="249"/>
      <c r="I716" s="249"/>
      <c r="J716" s="249"/>
      <c r="K716" s="249"/>
      <c r="L716" s="249"/>
      <c r="M716" s="249"/>
      <c r="N716" s="250"/>
      <c r="O716" s="261"/>
      <c r="P716" s="249"/>
      <c r="Q716" s="249"/>
      <c r="R716" s="250"/>
      <c r="S716" s="261"/>
      <c r="T716" s="249"/>
      <c r="U716" s="249"/>
      <c r="V716" s="250"/>
      <c r="W716" s="261"/>
      <c r="X716" s="249"/>
      <c r="Y716" s="249"/>
      <c r="Z716" s="250"/>
      <c r="AA716" s="261"/>
      <c r="AB716" s="249"/>
      <c r="AC716" s="249"/>
      <c r="AD716" s="250"/>
      <c r="AG716">
        <f t="shared" si="43"/>
        <v>0</v>
      </c>
      <c r="AH716">
        <f t="shared" si="44"/>
        <v>0</v>
      </c>
      <c r="AI716">
        <f t="shared" si="45"/>
        <v>0</v>
      </c>
      <c r="AJ716">
        <f t="shared" si="46"/>
        <v>0</v>
      </c>
      <c r="AK716">
        <f t="shared" si="47"/>
        <v>0</v>
      </c>
      <c r="AL716">
        <f t="shared" si="48"/>
        <v>0</v>
      </c>
    </row>
    <row r="717" spans="1:38" s="73" customFormat="1" ht="15" customHeight="1">
      <c r="A717" s="107"/>
      <c r="B717" s="4"/>
      <c r="C717" s="4"/>
      <c r="D717" s="4"/>
      <c r="E717" s="4"/>
      <c r="F717" s="4"/>
      <c r="G717" s="4"/>
      <c r="H717" s="4"/>
      <c r="I717" s="4"/>
      <c r="J717" s="4"/>
      <c r="M717" s="4"/>
      <c r="N717" s="122" t="s">
        <v>456</v>
      </c>
      <c r="O717" s="251">
        <f>IF(AND(SUM(O690:O716)=0,COUNTIF(O690:O716,"NS")&gt;0),"NS",IF(AND(SUM(O690:O716)=0,COUNTIF(O690:O716,0)&gt;0),0,IF(AND(SUM(O690:O716)=0,COUNTIF(O690:O716,"NA")&gt;0),"NA",SUM(O690:O716))))</f>
        <v>0</v>
      </c>
      <c r="P717" s="249"/>
      <c r="Q717" s="249"/>
      <c r="R717" s="250"/>
      <c r="S717" s="251">
        <f>IF(AND(SUM(S690:S716)=0,COUNTIF(S690:S716,"NS")&gt;0),"NS",IF(AND(SUM(S690:S716)=0,COUNTIF(S690:S716,0)&gt;0),0,IF(AND(SUM(S690:S716)=0,COUNTIF(S690:S716,"NA")&gt;0),"NA",SUM(S690:S716))))</f>
        <v>0</v>
      </c>
      <c r="T717" s="249"/>
      <c r="U717" s="249"/>
      <c r="V717" s="250"/>
      <c r="W717" s="251">
        <f>IF(AND(SUM(W690:W716)=0,COUNTIF(W690:W716,"NS")&gt;0),"NS",IF(AND(SUM(W690:W716)=0,COUNTIF(W690:W716,0)&gt;0),0,IF(AND(SUM(W690:W716)=0,COUNTIF(W690:W716,"NA")&gt;0),"NA",SUM(W690:W716))))</f>
        <v>0</v>
      </c>
      <c r="X717" s="249"/>
      <c r="Y717" s="249"/>
      <c r="Z717" s="250"/>
      <c r="AA717" s="251">
        <f>IF(AND(SUM(AA690:AA716)=0,COUNTIF(AA690:AA716,"NS")&gt;0),"NS",IF(AND(SUM(AA690:AA716)=0,COUNTIF(AA690:AA716,0)&gt;0),0,IF(AND(SUM(AA690:AA716)=0,COUNTIF(AA690:AA716,"NA")&gt;0),"NA",SUM(AA690:AA716))))</f>
        <v>0</v>
      </c>
      <c r="AB717" s="249"/>
      <c r="AC717" s="249"/>
      <c r="AD717" s="250"/>
      <c r="AG717">
        <f>SUM(AG690:AG716)</f>
        <v>0</v>
      </c>
      <c r="AH717" s="198">
        <f>SUM(AH690:AH716)</f>
        <v>0</v>
      </c>
      <c r="AI717">
        <f>SUM(AI690:AI716)</f>
        <v>0</v>
      </c>
      <c r="AK717">
        <f>SUM(AK690:AK716)</f>
        <v>0</v>
      </c>
      <c r="AL717">
        <f>SUM(AL690:AL716)</f>
        <v>0</v>
      </c>
    </row>
    <row r="718" spans="1:38" ht="15" customHeight="1"/>
    <row r="719" spans="1:38" s="184" customFormat="1" ht="24" customHeight="1">
      <c r="A719" s="182"/>
      <c r="B719" s="183"/>
      <c r="C719" s="333" t="s">
        <v>310</v>
      </c>
      <c r="D719" s="231"/>
      <c r="E719" s="231"/>
      <c r="F719" s="231"/>
      <c r="G719" s="231"/>
      <c r="H719" s="231"/>
      <c r="I719" s="231"/>
      <c r="J719" s="231"/>
      <c r="K719" s="231"/>
      <c r="L719" s="231"/>
      <c r="M719" s="231"/>
      <c r="N719" s="231"/>
      <c r="O719" s="231"/>
      <c r="P719" s="231"/>
      <c r="Q719" s="231"/>
      <c r="R719" s="231"/>
      <c r="S719" s="231"/>
      <c r="T719" s="231"/>
      <c r="U719" s="231"/>
      <c r="V719" s="231"/>
      <c r="W719" s="231"/>
      <c r="X719" s="231"/>
      <c r="Y719" s="231"/>
      <c r="Z719" s="231"/>
      <c r="AA719" s="231"/>
      <c r="AB719" s="231"/>
      <c r="AC719" s="231"/>
      <c r="AD719" s="231"/>
    </row>
    <row r="720" spans="1:38" s="184" customFormat="1" ht="60" customHeight="1">
      <c r="A720" s="182"/>
      <c r="B720" s="183"/>
      <c r="C720" s="323"/>
      <c r="D720" s="249"/>
      <c r="E720" s="249"/>
      <c r="F720" s="249"/>
      <c r="G720" s="249"/>
      <c r="H720" s="249"/>
      <c r="I720" s="249"/>
      <c r="J720" s="249"/>
      <c r="K720" s="249"/>
      <c r="L720" s="249"/>
      <c r="M720" s="249"/>
      <c r="N720" s="249"/>
      <c r="O720" s="249"/>
      <c r="P720" s="249"/>
      <c r="Q720" s="249"/>
      <c r="R720" s="249"/>
      <c r="S720" s="249"/>
      <c r="T720" s="249"/>
      <c r="U720" s="249"/>
      <c r="V720" s="249"/>
      <c r="W720" s="249"/>
      <c r="X720" s="249"/>
      <c r="Y720" s="249"/>
      <c r="Z720" s="249"/>
      <c r="AA720" s="249"/>
      <c r="AB720" s="249"/>
      <c r="AC720" s="249"/>
      <c r="AD720" s="250"/>
    </row>
    <row r="721" spans="1:38" ht="15" customHeight="1">
      <c r="B721" s="199" t="str">
        <f>IF(AG717&gt;0,"Favor de ingresar toda la información requerida en la pregunta y/o verifique que no tenga información en celdas sombreadas.","")</f>
        <v/>
      </c>
      <c r="C721" s="199"/>
    </row>
    <row r="722" spans="1:38" ht="15" customHeight="1">
      <c r="B722" s="199" t="str">
        <f>IF(AND(AH717&lt;&gt;0,C720=""),"Alerta: Debido a que cuenta con registros NS, debe proporcionar una justificación en el area de comentarios al final de la pregunta.","")</f>
        <v/>
      </c>
      <c r="C722" s="199"/>
    </row>
    <row r="723" spans="1:38" ht="15" customHeight="1">
      <c r="B723" s="199" t="str">
        <f>IF(AK717&gt;=1,"Favor de revisar la sumatoria y consistencia de totales y/o subtotales por filas (numéricos y NS).","")</f>
        <v/>
      </c>
      <c r="C723" s="199"/>
    </row>
    <row r="724" spans="1:38" ht="15" customHeight="1">
      <c r="B724" s="199" t="str">
        <f>IF(AL717&gt;=1,"Favor de revisar la instrucción 1, debido a que no se cumplen con los criterios mencionados.","")</f>
        <v/>
      </c>
      <c r="C724" s="199"/>
    </row>
    <row r="725" spans="1:38" ht="15" customHeight="1">
      <c r="B725" s="199"/>
      <c r="C725" s="199"/>
    </row>
    <row r="726" spans="1:38" ht="15" customHeight="1">
      <c r="B726" s="199"/>
      <c r="C726" s="199"/>
    </row>
    <row r="727" spans="1:38" s="4" customFormat="1" ht="24" customHeight="1">
      <c r="A727" s="105" t="s">
        <v>1066</v>
      </c>
      <c r="B727" s="338" t="s">
        <v>1067</v>
      </c>
      <c r="C727" s="231"/>
      <c r="D727" s="231"/>
      <c r="E727" s="231"/>
      <c r="F727" s="231"/>
      <c r="G727" s="231"/>
      <c r="H727" s="231"/>
      <c r="I727" s="231"/>
      <c r="J727" s="231"/>
      <c r="K727" s="231"/>
      <c r="L727" s="231"/>
      <c r="M727" s="231"/>
      <c r="N727" s="231"/>
      <c r="O727" s="231"/>
      <c r="P727" s="231"/>
      <c r="Q727" s="231"/>
      <c r="R727" s="231"/>
      <c r="S727" s="231"/>
      <c r="T727" s="231"/>
      <c r="U727" s="231"/>
      <c r="V727" s="231"/>
      <c r="W727" s="231"/>
      <c r="X727" s="231"/>
      <c r="Y727" s="231"/>
      <c r="Z727" s="231"/>
      <c r="AA727" s="231"/>
      <c r="AB727" s="231"/>
      <c r="AC727" s="231"/>
      <c r="AD727" s="231"/>
    </row>
    <row r="728" spans="1:38" s="4" customFormat="1" ht="36" customHeight="1">
      <c r="A728" s="105"/>
      <c r="B728" s="106"/>
      <c r="C728" s="341" t="s">
        <v>1068</v>
      </c>
      <c r="D728" s="231"/>
      <c r="E728" s="231"/>
      <c r="F728" s="231"/>
      <c r="G728" s="231"/>
      <c r="H728" s="231"/>
      <c r="I728" s="231"/>
      <c r="J728" s="231"/>
      <c r="K728" s="231"/>
      <c r="L728" s="231"/>
      <c r="M728" s="231"/>
      <c r="N728" s="231"/>
      <c r="O728" s="231"/>
      <c r="P728" s="231"/>
      <c r="Q728" s="231"/>
      <c r="R728" s="231"/>
      <c r="S728" s="231"/>
      <c r="T728" s="231"/>
      <c r="U728" s="231"/>
      <c r="V728" s="231"/>
      <c r="W728" s="231"/>
      <c r="X728" s="231"/>
      <c r="Y728" s="231"/>
      <c r="Z728" s="231"/>
      <c r="AA728" s="231"/>
      <c r="AB728" s="231"/>
      <c r="AC728" s="231"/>
      <c r="AD728" s="231"/>
    </row>
    <row r="729" spans="1:38" s="4" customFormat="1" ht="24" customHeight="1">
      <c r="A729" s="1"/>
      <c r="B729" s="1"/>
      <c r="C729" s="333" t="s">
        <v>1069</v>
      </c>
      <c r="D729" s="231"/>
      <c r="E729" s="231"/>
      <c r="F729" s="231"/>
      <c r="G729" s="231"/>
      <c r="H729" s="231"/>
      <c r="I729" s="231"/>
      <c r="J729" s="231"/>
      <c r="K729" s="231"/>
      <c r="L729" s="231"/>
      <c r="M729" s="231"/>
      <c r="N729" s="231"/>
      <c r="O729" s="231"/>
      <c r="P729" s="231"/>
      <c r="Q729" s="231"/>
      <c r="R729" s="231"/>
      <c r="S729" s="231"/>
      <c r="T729" s="231"/>
      <c r="U729" s="231"/>
      <c r="V729" s="231"/>
      <c r="W729" s="231"/>
      <c r="X729" s="231"/>
      <c r="Y729" s="231"/>
      <c r="Z729" s="231"/>
      <c r="AA729" s="231"/>
      <c r="AB729" s="231"/>
      <c r="AC729" s="231"/>
      <c r="AD729" s="231"/>
      <c r="AE729" s="1"/>
    </row>
    <row r="730" spans="1:38" ht="24" customHeight="1">
      <c r="A730" s="105"/>
      <c r="B730" s="9"/>
      <c r="C730" s="319" t="s">
        <v>1070</v>
      </c>
      <c r="D730" s="231"/>
      <c r="E730" s="231"/>
      <c r="F730" s="231"/>
      <c r="G730" s="231"/>
      <c r="H730" s="231"/>
      <c r="I730" s="231"/>
      <c r="J730" s="231"/>
      <c r="K730" s="231"/>
      <c r="L730" s="231"/>
      <c r="M730" s="231"/>
      <c r="N730" s="231"/>
      <c r="O730" s="231"/>
      <c r="P730" s="231"/>
      <c r="Q730" s="231"/>
      <c r="R730" s="231"/>
      <c r="S730" s="231"/>
      <c r="T730" s="231"/>
      <c r="U730" s="231"/>
      <c r="V730" s="231"/>
      <c r="W730" s="231"/>
      <c r="X730" s="231"/>
      <c r="Y730" s="231"/>
      <c r="Z730" s="231"/>
      <c r="AA730" s="231"/>
      <c r="AB730" s="231"/>
      <c r="AC730" s="231"/>
      <c r="AD730" s="231"/>
    </row>
    <row r="731" spans="1:38" s="4" customFormat="1" ht="36" customHeight="1">
      <c r="A731" s="107"/>
      <c r="C731" s="319" t="s">
        <v>1071</v>
      </c>
      <c r="D731" s="231"/>
      <c r="E731" s="231"/>
      <c r="F731" s="231"/>
      <c r="G731" s="231"/>
      <c r="H731" s="231"/>
      <c r="I731" s="231"/>
      <c r="J731" s="231"/>
      <c r="K731" s="231"/>
      <c r="L731" s="231"/>
      <c r="M731" s="231"/>
      <c r="N731" s="231"/>
      <c r="O731" s="231"/>
      <c r="P731" s="231"/>
      <c r="Q731" s="231"/>
      <c r="R731" s="231"/>
      <c r="S731" s="231"/>
      <c r="T731" s="231"/>
      <c r="U731" s="231"/>
      <c r="V731" s="231"/>
      <c r="W731" s="231"/>
      <c r="X731" s="231"/>
      <c r="Y731" s="231"/>
      <c r="Z731" s="231"/>
      <c r="AA731" s="231"/>
      <c r="AB731" s="231"/>
      <c r="AC731" s="231"/>
      <c r="AD731" s="231"/>
    </row>
    <row r="732" spans="1:38" ht="15" customHeight="1"/>
    <row r="733" spans="1:38" s="4" customFormat="1" ht="24" customHeight="1">
      <c r="A733" s="93"/>
      <c r="C733" s="248" t="s">
        <v>279</v>
      </c>
      <c r="D733" s="262"/>
      <c r="E733" s="262"/>
      <c r="F733" s="262"/>
      <c r="G733" s="262"/>
      <c r="H733" s="262"/>
      <c r="I733" s="262"/>
      <c r="J733" s="262"/>
      <c r="K733" s="262"/>
      <c r="L733" s="262"/>
      <c r="M733" s="262"/>
      <c r="N733" s="263"/>
      <c r="O733" s="248" t="s">
        <v>1072</v>
      </c>
      <c r="P733" s="249"/>
      <c r="Q733" s="249"/>
      <c r="R733" s="249"/>
      <c r="S733" s="249"/>
      <c r="T733" s="249"/>
      <c r="U733" s="249"/>
      <c r="V733" s="249"/>
      <c r="W733" s="249"/>
      <c r="X733" s="249"/>
      <c r="Y733" s="249"/>
      <c r="Z733" s="249"/>
      <c r="AA733" s="249"/>
      <c r="AB733" s="249"/>
      <c r="AC733" s="249"/>
      <c r="AD733" s="250"/>
      <c r="AG733">
        <f>COUNTBLANK(O735:AD795)</f>
        <v>976</v>
      </c>
    </row>
    <row r="734" spans="1:38" s="4" customFormat="1" ht="15" customHeight="1">
      <c r="A734" s="93"/>
      <c r="C734" s="266"/>
      <c r="D734" s="252"/>
      <c r="E734" s="252"/>
      <c r="F734" s="252"/>
      <c r="G734" s="252"/>
      <c r="H734" s="252"/>
      <c r="I734" s="252"/>
      <c r="J734" s="252"/>
      <c r="K734" s="252"/>
      <c r="L734" s="252"/>
      <c r="M734" s="252"/>
      <c r="N734" s="267"/>
      <c r="O734" s="316" t="s">
        <v>444</v>
      </c>
      <c r="P734" s="249"/>
      <c r="Q734" s="249"/>
      <c r="R734" s="250"/>
      <c r="S734" s="325" t="s">
        <v>445</v>
      </c>
      <c r="T734" s="249"/>
      <c r="U734" s="249"/>
      <c r="V734" s="250"/>
      <c r="W734" s="389" t="s">
        <v>446</v>
      </c>
      <c r="X734" s="249"/>
      <c r="Y734" s="249"/>
      <c r="Z734" s="249"/>
      <c r="AA734" s="325" t="s">
        <v>357</v>
      </c>
      <c r="AB734" s="249"/>
      <c r="AC734" s="249"/>
      <c r="AD734" s="250"/>
      <c r="AG734" t="s">
        <v>282</v>
      </c>
      <c r="AH734" t="s">
        <v>283</v>
      </c>
      <c r="AI734" t="s">
        <v>283</v>
      </c>
      <c r="AJ734" t="s">
        <v>447</v>
      </c>
      <c r="AK734" t="s">
        <v>448</v>
      </c>
      <c r="AL734" t="s">
        <v>1073</v>
      </c>
    </row>
    <row r="735" spans="1:38" s="4" customFormat="1" ht="15" customHeight="1">
      <c r="A735" s="93"/>
      <c r="C735" s="110" t="s">
        <v>558</v>
      </c>
      <c r="D735" s="318" t="s">
        <v>357</v>
      </c>
      <c r="E735" s="249"/>
      <c r="F735" s="249"/>
      <c r="G735" s="249"/>
      <c r="H735" s="249"/>
      <c r="I735" s="249"/>
      <c r="J735" s="249"/>
      <c r="K735" s="249"/>
      <c r="L735" s="249"/>
      <c r="M735" s="249"/>
      <c r="N735" s="250"/>
      <c r="O735" s="317"/>
      <c r="P735" s="249"/>
      <c r="Q735" s="249"/>
      <c r="R735" s="250"/>
      <c r="S735" s="317"/>
      <c r="T735" s="249"/>
      <c r="U735" s="249"/>
      <c r="V735" s="250"/>
      <c r="W735" s="317"/>
      <c r="X735" s="249"/>
      <c r="Y735" s="249"/>
      <c r="Z735" s="250"/>
      <c r="AA735" s="317"/>
      <c r="AB735" s="249"/>
      <c r="AC735" s="249"/>
      <c r="AD735" s="250"/>
      <c r="AG735">
        <f t="shared" ref="AG735:AG766" si="49">IF(OR(COUNTBLANK(O735:AD735)=16,COUNTBLANK(O735:AD735)=12),0,1)</f>
        <v>0</v>
      </c>
      <c r="AH735">
        <f t="shared" ref="AH735:AH766" si="50">IF(COUNTIF(O735:AD735,"NS"),1,0)</f>
        <v>0</v>
      </c>
      <c r="AI735">
        <f t="shared" ref="AI735:AI766" si="51">COUNTIF(S735:AD735,"NS")</f>
        <v>0</v>
      </c>
      <c r="AJ735">
        <f t="shared" ref="AJ735:AJ766" si="52">SUM(S735:AD735)</f>
        <v>0</v>
      </c>
      <c r="AK735">
        <f t="shared" ref="AK735:AK766" si="53">IF(COUNTA(O735:AD735)=0,0,IF(OR(AND(O735=0,AI735&gt;0),AND(O735="ns",AJ735&gt;0),AND(O735="ns",AI735=0,AJ735=0)),1,IF(OR(AND(AI735&gt;=2,O735&gt;AJ735),AND(O735="ns",AJ735=0,AI735&gt;0),O735=AJ735),0,1)))</f>
        <v>0</v>
      </c>
      <c r="AL735">
        <f t="shared" ref="AL735:AL766" si="54">IF(AND(SUM(O735)&lt;=SUM(O532),SUM(S735)&lt;=SUM(S532),SUM(W735)&lt;=SUM(W532),SUM(AA735)&lt;=SUM(AA532)),0,1)</f>
        <v>0</v>
      </c>
    </row>
    <row r="736" spans="1:38" s="4" customFormat="1" ht="15" customHeight="1">
      <c r="A736" s="93"/>
      <c r="C736" s="110" t="s">
        <v>209</v>
      </c>
      <c r="D736" s="318" t="str">
        <f>IF(CNGE_2023_M4_Secc1!D40="","",CNGE_2023_M4_Secc1!D40)</f>
        <v/>
      </c>
      <c r="E736" s="249"/>
      <c r="F736" s="249"/>
      <c r="G736" s="249"/>
      <c r="H736" s="249"/>
      <c r="I736" s="249"/>
      <c r="J736" s="249"/>
      <c r="K736" s="249"/>
      <c r="L736" s="249"/>
      <c r="M736" s="249"/>
      <c r="N736" s="250"/>
      <c r="O736" s="317"/>
      <c r="P736" s="249"/>
      <c r="Q736" s="249"/>
      <c r="R736" s="250"/>
      <c r="S736" s="317"/>
      <c r="T736" s="249"/>
      <c r="U736" s="249"/>
      <c r="V736" s="250"/>
      <c r="W736" s="317"/>
      <c r="X736" s="249"/>
      <c r="Y736" s="249"/>
      <c r="Z736" s="250"/>
      <c r="AA736" s="317"/>
      <c r="AB736" s="249"/>
      <c r="AC736" s="249"/>
      <c r="AD736" s="250"/>
      <c r="AG736">
        <f t="shared" si="49"/>
        <v>0</v>
      </c>
      <c r="AH736">
        <f t="shared" si="50"/>
        <v>0</v>
      </c>
      <c r="AI736">
        <f t="shared" si="51"/>
        <v>0</v>
      </c>
      <c r="AJ736">
        <f t="shared" si="52"/>
        <v>0</v>
      </c>
      <c r="AK736">
        <f t="shared" si="53"/>
        <v>0</v>
      </c>
      <c r="AL736">
        <f t="shared" si="54"/>
        <v>0</v>
      </c>
    </row>
    <row r="737" spans="1:38" s="4" customFormat="1" ht="15" customHeight="1">
      <c r="A737" s="93"/>
      <c r="C737" s="110" t="s">
        <v>210</v>
      </c>
      <c r="D737" s="318" t="str">
        <f>IF(CNGE_2023_M4_Secc1!D41="","",CNGE_2023_M4_Secc1!D41)</f>
        <v/>
      </c>
      <c r="E737" s="249"/>
      <c r="F737" s="249"/>
      <c r="G737" s="249"/>
      <c r="H737" s="249"/>
      <c r="I737" s="249"/>
      <c r="J737" s="249"/>
      <c r="K737" s="249"/>
      <c r="L737" s="249"/>
      <c r="M737" s="249"/>
      <c r="N737" s="250"/>
      <c r="O737" s="317"/>
      <c r="P737" s="249"/>
      <c r="Q737" s="249"/>
      <c r="R737" s="250"/>
      <c r="S737" s="317"/>
      <c r="T737" s="249"/>
      <c r="U737" s="249"/>
      <c r="V737" s="250"/>
      <c r="W737" s="317"/>
      <c r="X737" s="249"/>
      <c r="Y737" s="249"/>
      <c r="Z737" s="250"/>
      <c r="AA737" s="317"/>
      <c r="AB737" s="249"/>
      <c r="AC737" s="249"/>
      <c r="AD737" s="250"/>
      <c r="AG737">
        <f t="shared" si="49"/>
        <v>0</v>
      </c>
      <c r="AH737">
        <f t="shared" si="50"/>
        <v>0</v>
      </c>
      <c r="AI737">
        <f t="shared" si="51"/>
        <v>0</v>
      </c>
      <c r="AJ737">
        <f t="shared" si="52"/>
        <v>0</v>
      </c>
      <c r="AK737">
        <f t="shared" si="53"/>
        <v>0</v>
      </c>
      <c r="AL737">
        <f t="shared" si="54"/>
        <v>0</v>
      </c>
    </row>
    <row r="738" spans="1:38" s="4" customFormat="1" ht="15" customHeight="1">
      <c r="A738" s="93"/>
      <c r="C738" s="110" t="s">
        <v>212</v>
      </c>
      <c r="D738" s="318" t="str">
        <f>IF(CNGE_2023_M4_Secc1!D42="","",CNGE_2023_M4_Secc1!D42)</f>
        <v/>
      </c>
      <c r="E738" s="249"/>
      <c r="F738" s="249"/>
      <c r="G738" s="249"/>
      <c r="H738" s="249"/>
      <c r="I738" s="249"/>
      <c r="J738" s="249"/>
      <c r="K738" s="249"/>
      <c r="L738" s="249"/>
      <c r="M738" s="249"/>
      <c r="N738" s="250"/>
      <c r="O738" s="317"/>
      <c r="P738" s="249"/>
      <c r="Q738" s="249"/>
      <c r="R738" s="250"/>
      <c r="S738" s="317"/>
      <c r="T738" s="249"/>
      <c r="U738" s="249"/>
      <c r="V738" s="250"/>
      <c r="W738" s="317"/>
      <c r="X738" s="249"/>
      <c r="Y738" s="249"/>
      <c r="Z738" s="250"/>
      <c r="AA738" s="317"/>
      <c r="AB738" s="249"/>
      <c r="AC738" s="249"/>
      <c r="AD738" s="250"/>
      <c r="AG738">
        <f t="shared" si="49"/>
        <v>0</v>
      </c>
      <c r="AH738">
        <f t="shared" si="50"/>
        <v>0</v>
      </c>
      <c r="AI738">
        <f t="shared" si="51"/>
        <v>0</v>
      </c>
      <c r="AJ738">
        <f t="shared" si="52"/>
        <v>0</v>
      </c>
      <c r="AK738">
        <f t="shared" si="53"/>
        <v>0</v>
      </c>
      <c r="AL738">
        <f t="shared" si="54"/>
        <v>0</v>
      </c>
    </row>
    <row r="739" spans="1:38" s="4" customFormat="1" ht="15" customHeight="1">
      <c r="A739" s="93"/>
      <c r="C739" s="110" t="s">
        <v>214</v>
      </c>
      <c r="D739" s="318" t="str">
        <f>IF(CNGE_2023_M4_Secc1!D43="","",CNGE_2023_M4_Secc1!D43)</f>
        <v/>
      </c>
      <c r="E739" s="249"/>
      <c r="F739" s="249"/>
      <c r="G739" s="249"/>
      <c r="H739" s="249"/>
      <c r="I739" s="249"/>
      <c r="J739" s="249"/>
      <c r="K739" s="249"/>
      <c r="L739" s="249"/>
      <c r="M739" s="249"/>
      <c r="N739" s="250"/>
      <c r="O739" s="317"/>
      <c r="P739" s="249"/>
      <c r="Q739" s="249"/>
      <c r="R739" s="250"/>
      <c r="S739" s="317"/>
      <c r="T739" s="249"/>
      <c r="U739" s="249"/>
      <c r="V739" s="250"/>
      <c r="W739" s="317"/>
      <c r="X739" s="249"/>
      <c r="Y739" s="249"/>
      <c r="Z739" s="250"/>
      <c r="AA739" s="317"/>
      <c r="AB739" s="249"/>
      <c r="AC739" s="249"/>
      <c r="AD739" s="250"/>
      <c r="AG739">
        <f t="shared" si="49"/>
        <v>0</v>
      </c>
      <c r="AH739">
        <f t="shared" si="50"/>
        <v>0</v>
      </c>
      <c r="AI739">
        <f t="shared" si="51"/>
        <v>0</v>
      </c>
      <c r="AJ739">
        <f t="shared" si="52"/>
        <v>0</v>
      </c>
      <c r="AK739">
        <f t="shared" si="53"/>
        <v>0</v>
      </c>
      <c r="AL739">
        <f t="shared" si="54"/>
        <v>0</v>
      </c>
    </row>
    <row r="740" spans="1:38" s="4" customFormat="1" ht="15" customHeight="1">
      <c r="A740" s="93"/>
      <c r="C740" s="110" t="s">
        <v>215</v>
      </c>
      <c r="D740" s="318" t="str">
        <f>IF(CNGE_2023_M4_Secc1!D44="","",CNGE_2023_M4_Secc1!D44)</f>
        <v/>
      </c>
      <c r="E740" s="249"/>
      <c r="F740" s="249"/>
      <c r="G740" s="249"/>
      <c r="H740" s="249"/>
      <c r="I740" s="249"/>
      <c r="J740" s="249"/>
      <c r="K740" s="249"/>
      <c r="L740" s="249"/>
      <c r="M740" s="249"/>
      <c r="N740" s="250"/>
      <c r="O740" s="317"/>
      <c r="P740" s="249"/>
      <c r="Q740" s="249"/>
      <c r="R740" s="250"/>
      <c r="S740" s="317"/>
      <c r="T740" s="249"/>
      <c r="U740" s="249"/>
      <c r="V740" s="250"/>
      <c r="W740" s="317"/>
      <c r="X740" s="249"/>
      <c r="Y740" s="249"/>
      <c r="Z740" s="250"/>
      <c r="AA740" s="317"/>
      <c r="AB740" s="249"/>
      <c r="AC740" s="249"/>
      <c r="AD740" s="250"/>
      <c r="AG740">
        <f t="shared" si="49"/>
        <v>0</v>
      </c>
      <c r="AH740">
        <f t="shared" si="50"/>
        <v>0</v>
      </c>
      <c r="AI740">
        <f t="shared" si="51"/>
        <v>0</v>
      </c>
      <c r="AJ740">
        <f t="shared" si="52"/>
        <v>0</v>
      </c>
      <c r="AK740">
        <f t="shared" si="53"/>
        <v>0</v>
      </c>
      <c r="AL740">
        <f t="shared" si="54"/>
        <v>0</v>
      </c>
    </row>
    <row r="741" spans="1:38" s="4" customFormat="1" ht="15" customHeight="1">
      <c r="A741" s="93"/>
      <c r="C741" s="110" t="s">
        <v>217</v>
      </c>
      <c r="D741" s="318" t="str">
        <f>IF(CNGE_2023_M4_Secc1!D45="","",CNGE_2023_M4_Secc1!D45)</f>
        <v/>
      </c>
      <c r="E741" s="249"/>
      <c r="F741" s="249"/>
      <c r="G741" s="249"/>
      <c r="H741" s="249"/>
      <c r="I741" s="249"/>
      <c r="J741" s="249"/>
      <c r="K741" s="249"/>
      <c r="L741" s="249"/>
      <c r="M741" s="249"/>
      <c r="N741" s="250"/>
      <c r="O741" s="317"/>
      <c r="P741" s="249"/>
      <c r="Q741" s="249"/>
      <c r="R741" s="250"/>
      <c r="S741" s="317"/>
      <c r="T741" s="249"/>
      <c r="U741" s="249"/>
      <c r="V741" s="250"/>
      <c r="W741" s="317"/>
      <c r="X741" s="249"/>
      <c r="Y741" s="249"/>
      <c r="Z741" s="250"/>
      <c r="AA741" s="317"/>
      <c r="AB741" s="249"/>
      <c r="AC741" s="249"/>
      <c r="AD741" s="250"/>
      <c r="AG741">
        <f t="shared" si="49"/>
        <v>0</v>
      </c>
      <c r="AH741">
        <f t="shared" si="50"/>
        <v>0</v>
      </c>
      <c r="AI741">
        <f t="shared" si="51"/>
        <v>0</v>
      </c>
      <c r="AJ741">
        <f t="shared" si="52"/>
        <v>0</v>
      </c>
      <c r="AK741">
        <f t="shared" si="53"/>
        <v>0</v>
      </c>
      <c r="AL741">
        <f t="shared" si="54"/>
        <v>0</v>
      </c>
    </row>
    <row r="742" spans="1:38" s="4" customFormat="1" ht="15" customHeight="1">
      <c r="A742" s="93"/>
      <c r="C742" s="110" t="s">
        <v>219</v>
      </c>
      <c r="D742" s="318" t="str">
        <f>IF(CNGE_2023_M4_Secc1!D46="","",CNGE_2023_M4_Secc1!D46)</f>
        <v/>
      </c>
      <c r="E742" s="249"/>
      <c r="F742" s="249"/>
      <c r="G742" s="249"/>
      <c r="H742" s="249"/>
      <c r="I742" s="249"/>
      <c r="J742" s="249"/>
      <c r="K742" s="249"/>
      <c r="L742" s="249"/>
      <c r="M742" s="249"/>
      <c r="N742" s="250"/>
      <c r="O742" s="317"/>
      <c r="P742" s="249"/>
      <c r="Q742" s="249"/>
      <c r="R742" s="250"/>
      <c r="S742" s="317"/>
      <c r="T742" s="249"/>
      <c r="U742" s="249"/>
      <c r="V742" s="250"/>
      <c r="W742" s="317"/>
      <c r="X742" s="249"/>
      <c r="Y742" s="249"/>
      <c r="Z742" s="250"/>
      <c r="AA742" s="317"/>
      <c r="AB742" s="249"/>
      <c r="AC742" s="249"/>
      <c r="AD742" s="250"/>
      <c r="AG742">
        <f t="shared" si="49"/>
        <v>0</v>
      </c>
      <c r="AH742">
        <f t="shared" si="50"/>
        <v>0</v>
      </c>
      <c r="AI742">
        <f t="shared" si="51"/>
        <v>0</v>
      </c>
      <c r="AJ742">
        <f t="shared" si="52"/>
        <v>0</v>
      </c>
      <c r="AK742">
        <f t="shared" si="53"/>
        <v>0</v>
      </c>
      <c r="AL742">
        <f t="shared" si="54"/>
        <v>0</v>
      </c>
    </row>
    <row r="743" spans="1:38" s="4" customFormat="1" ht="15" customHeight="1">
      <c r="A743" s="93"/>
      <c r="C743" s="110" t="s">
        <v>221</v>
      </c>
      <c r="D743" s="318" t="str">
        <f>IF(CNGE_2023_M4_Secc1!D47="","",CNGE_2023_M4_Secc1!D47)</f>
        <v/>
      </c>
      <c r="E743" s="249"/>
      <c r="F743" s="249"/>
      <c r="G743" s="249"/>
      <c r="H743" s="249"/>
      <c r="I743" s="249"/>
      <c r="J743" s="249"/>
      <c r="K743" s="249"/>
      <c r="L743" s="249"/>
      <c r="M743" s="249"/>
      <c r="N743" s="250"/>
      <c r="O743" s="317"/>
      <c r="P743" s="249"/>
      <c r="Q743" s="249"/>
      <c r="R743" s="250"/>
      <c r="S743" s="317"/>
      <c r="T743" s="249"/>
      <c r="U743" s="249"/>
      <c r="V743" s="250"/>
      <c r="W743" s="317"/>
      <c r="X743" s="249"/>
      <c r="Y743" s="249"/>
      <c r="Z743" s="250"/>
      <c r="AA743" s="317"/>
      <c r="AB743" s="249"/>
      <c r="AC743" s="249"/>
      <c r="AD743" s="250"/>
      <c r="AG743">
        <f t="shared" si="49"/>
        <v>0</v>
      </c>
      <c r="AH743">
        <f t="shared" si="50"/>
        <v>0</v>
      </c>
      <c r="AI743">
        <f t="shared" si="51"/>
        <v>0</v>
      </c>
      <c r="AJ743">
        <f t="shared" si="52"/>
        <v>0</v>
      </c>
      <c r="AK743">
        <f t="shared" si="53"/>
        <v>0</v>
      </c>
      <c r="AL743">
        <f t="shared" si="54"/>
        <v>0</v>
      </c>
    </row>
    <row r="744" spans="1:38" s="4" customFormat="1" ht="15" customHeight="1">
      <c r="A744" s="93"/>
      <c r="C744" s="110" t="s">
        <v>223</v>
      </c>
      <c r="D744" s="318" t="str">
        <f>IF(CNGE_2023_M4_Secc1!D48="","",CNGE_2023_M4_Secc1!D48)</f>
        <v/>
      </c>
      <c r="E744" s="249"/>
      <c r="F744" s="249"/>
      <c r="G744" s="249"/>
      <c r="H744" s="249"/>
      <c r="I744" s="249"/>
      <c r="J744" s="249"/>
      <c r="K744" s="249"/>
      <c r="L744" s="249"/>
      <c r="M744" s="249"/>
      <c r="N744" s="250"/>
      <c r="O744" s="317"/>
      <c r="P744" s="249"/>
      <c r="Q744" s="249"/>
      <c r="R744" s="250"/>
      <c r="S744" s="317"/>
      <c r="T744" s="249"/>
      <c r="U744" s="249"/>
      <c r="V744" s="250"/>
      <c r="W744" s="317"/>
      <c r="X744" s="249"/>
      <c r="Y744" s="249"/>
      <c r="Z744" s="250"/>
      <c r="AA744" s="317"/>
      <c r="AB744" s="249"/>
      <c r="AC744" s="249"/>
      <c r="AD744" s="250"/>
      <c r="AG744">
        <f t="shared" si="49"/>
        <v>0</v>
      </c>
      <c r="AH744">
        <f t="shared" si="50"/>
        <v>0</v>
      </c>
      <c r="AI744">
        <f t="shared" si="51"/>
        <v>0</v>
      </c>
      <c r="AJ744">
        <f t="shared" si="52"/>
        <v>0</v>
      </c>
      <c r="AK744">
        <f t="shared" si="53"/>
        <v>0</v>
      </c>
      <c r="AL744">
        <f t="shared" si="54"/>
        <v>0</v>
      </c>
    </row>
    <row r="745" spans="1:38" s="4" customFormat="1" ht="15" customHeight="1">
      <c r="A745" s="93"/>
      <c r="C745" s="110" t="s">
        <v>225</v>
      </c>
      <c r="D745" s="318" t="str">
        <f>IF(CNGE_2023_M4_Secc1!D49="","",CNGE_2023_M4_Secc1!D49)</f>
        <v/>
      </c>
      <c r="E745" s="249"/>
      <c r="F745" s="249"/>
      <c r="G745" s="249"/>
      <c r="H745" s="249"/>
      <c r="I745" s="249"/>
      <c r="J745" s="249"/>
      <c r="K745" s="249"/>
      <c r="L745" s="249"/>
      <c r="M745" s="249"/>
      <c r="N745" s="250"/>
      <c r="O745" s="317"/>
      <c r="P745" s="249"/>
      <c r="Q745" s="249"/>
      <c r="R745" s="250"/>
      <c r="S745" s="317"/>
      <c r="T745" s="249"/>
      <c r="U745" s="249"/>
      <c r="V745" s="250"/>
      <c r="W745" s="317"/>
      <c r="X745" s="249"/>
      <c r="Y745" s="249"/>
      <c r="Z745" s="250"/>
      <c r="AA745" s="317"/>
      <c r="AB745" s="249"/>
      <c r="AC745" s="249"/>
      <c r="AD745" s="250"/>
      <c r="AG745">
        <f t="shared" si="49"/>
        <v>0</v>
      </c>
      <c r="AH745">
        <f t="shared" si="50"/>
        <v>0</v>
      </c>
      <c r="AI745">
        <f t="shared" si="51"/>
        <v>0</v>
      </c>
      <c r="AJ745">
        <f t="shared" si="52"/>
        <v>0</v>
      </c>
      <c r="AK745">
        <f t="shared" si="53"/>
        <v>0</v>
      </c>
      <c r="AL745">
        <f t="shared" si="54"/>
        <v>0</v>
      </c>
    </row>
    <row r="746" spans="1:38" s="4" customFormat="1" ht="15" customHeight="1">
      <c r="A746" s="93"/>
      <c r="C746" s="110" t="s">
        <v>227</v>
      </c>
      <c r="D746" s="318" t="str">
        <f>IF(CNGE_2023_M4_Secc1!D50="","",CNGE_2023_M4_Secc1!D50)</f>
        <v/>
      </c>
      <c r="E746" s="249"/>
      <c r="F746" s="249"/>
      <c r="G746" s="249"/>
      <c r="H746" s="249"/>
      <c r="I746" s="249"/>
      <c r="J746" s="249"/>
      <c r="K746" s="249"/>
      <c r="L746" s="249"/>
      <c r="M746" s="249"/>
      <c r="N746" s="250"/>
      <c r="O746" s="317"/>
      <c r="P746" s="249"/>
      <c r="Q746" s="249"/>
      <c r="R746" s="250"/>
      <c r="S746" s="317"/>
      <c r="T746" s="249"/>
      <c r="U746" s="249"/>
      <c r="V746" s="250"/>
      <c r="W746" s="317"/>
      <c r="X746" s="249"/>
      <c r="Y746" s="249"/>
      <c r="Z746" s="250"/>
      <c r="AA746" s="317"/>
      <c r="AB746" s="249"/>
      <c r="AC746" s="249"/>
      <c r="AD746" s="250"/>
      <c r="AG746">
        <f t="shared" si="49"/>
        <v>0</v>
      </c>
      <c r="AH746">
        <f t="shared" si="50"/>
        <v>0</v>
      </c>
      <c r="AI746">
        <f t="shared" si="51"/>
        <v>0</v>
      </c>
      <c r="AJ746">
        <f t="shared" si="52"/>
        <v>0</v>
      </c>
      <c r="AK746">
        <f t="shared" si="53"/>
        <v>0</v>
      </c>
      <c r="AL746">
        <f t="shared" si="54"/>
        <v>0</v>
      </c>
    </row>
    <row r="747" spans="1:38" s="4" customFormat="1" ht="15" customHeight="1">
      <c r="A747" s="93"/>
      <c r="C747" s="110" t="s">
        <v>228</v>
      </c>
      <c r="D747" s="318" t="str">
        <f>IF(CNGE_2023_M4_Secc1!D51="","",CNGE_2023_M4_Secc1!D51)</f>
        <v/>
      </c>
      <c r="E747" s="249"/>
      <c r="F747" s="249"/>
      <c r="G747" s="249"/>
      <c r="H747" s="249"/>
      <c r="I747" s="249"/>
      <c r="J747" s="249"/>
      <c r="K747" s="249"/>
      <c r="L747" s="249"/>
      <c r="M747" s="249"/>
      <c r="N747" s="250"/>
      <c r="O747" s="317"/>
      <c r="P747" s="249"/>
      <c r="Q747" s="249"/>
      <c r="R747" s="250"/>
      <c r="S747" s="317"/>
      <c r="T747" s="249"/>
      <c r="U747" s="249"/>
      <c r="V747" s="250"/>
      <c r="W747" s="317"/>
      <c r="X747" s="249"/>
      <c r="Y747" s="249"/>
      <c r="Z747" s="250"/>
      <c r="AA747" s="317"/>
      <c r="AB747" s="249"/>
      <c r="AC747" s="249"/>
      <c r="AD747" s="250"/>
      <c r="AG747">
        <f t="shared" si="49"/>
        <v>0</v>
      </c>
      <c r="AH747">
        <f t="shared" si="50"/>
        <v>0</v>
      </c>
      <c r="AI747">
        <f t="shared" si="51"/>
        <v>0</v>
      </c>
      <c r="AJ747">
        <f t="shared" si="52"/>
        <v>0</v>
      </c>
      <c r="AK747">
        <f t="shared" si="53"/>
        <v>0</v>
      </c>
      <c r="AL747">
        <f t="shared" si="54"/>
        <v>0</v>
      </c>
    </row>
    <row r="748" spans="1:38" s="4" customFormat="1" ht="15" customHeight="1">
      <c r="A748" s="93"/>
      <c r="C748" s="110" t="s">
        <v>229</v>
      </c>
      <c r="D748" s="318" t="str">
        <f>IF(CNGE_2023_M4_Secc1!D52="","",CNGE_2023_M4_Secc1!D52)</f>
        <v/>
      </c>
      <c r="E748" s="249"/>
      <c r="F748" s="249"/>
      <c r="G748" s="249"/>
      <c r="H748" s="249"/>
      <c r="I748" s="249"/>
      <c r="J748" s="249"/>
      <c r="K748" s="249"/>
      <c r="L748" s="249"/>
      <c r="M748" s="249"/>
      <c r="N748" s="250"/>
      <c r="O748" s="317"/>
      <c r="P748" s="249"/>
      <c r="Q748" s="249"/>
      <c r="R748" s="250"/>
      <c r="S748" s="317"/>
      <c r="T748" s="249"/>
      <c r="U748" s="249"/>
      <c r="V748" s="250"/>
      <c r="W748" s="317"/>
      <c r="X748" s="249"/>
      <c r="Y748" s="249"/>
      <c r="Z748" s="250"/>
      <c r="AA748" s="317"/>
      <c r="AB748" s="249"/>
      <c r="AC748" s="249"/>
      <c r="AD748" s="250"/>
      <c r="AG748">
        <f t="shared" si="49"/>
        <v>0</v>
      </c>
      <c r="AH748">
        <f t="shared" si="50"/>
        <v>0</v>
      </c>
      <c r="AI748">
        <f t="shared" si="51"/>
        <v>0</v>
      </c>
      <c r="AJ748">
        <f t="shared" si="52"/>
        <v>0</v>
      </c>
      <c r="AK748">
        <f t="shared" si="53"/>
        <v>0</v>
      </c>
      <c r="AL748">
        <f t="shared" si="54"/>
        <v>0</v>
      </c>
    </row>
    <row r="749" spans="1:38" s="4" customFormat="1" ht="15" customHeight="1">
      <c r="A749" s="93"/>
      <c r="C749" s="110" t="s">
        <v>230</v>
      </c>
      <c r="D749" s="318" t="str">
        <f>IF(CNGE_2023_M4_Secc1!D53="","",CNGE_2023_M4_Secc1!D53)</f>
        <v/>
      </c>
      <c r="E749" s="249"/>
      <c r="F749" s="249"/>
      <c r="G749" s="249"/>
      <c r="H749" s="249"/>
      <c r="I749" s="249"/>
      <c r="J749" s="249"/>
      <c r="K749" s="249"/>
      <c r="L749" s="249"/>
      <c r="M749" s="249"/>
      <c r="N749" s="250"/>
      <c r="O749" s="317"/>
      <c r="P749" s="249"/>
      <c r="Q749" s="249"/>
      <c r="R749" s="250"/>
      <c r="S749" s="317"/>
      <c r="T749" s="249"/>
      <c r="U749" s="249"/>
      <c r="V749" s="250"/>
      <c r="W749" s="317"/>
      <c r="X749" s="249"/>
      <c r="Y749" s="249"/>
      <c r="Z749" s="250"/>
      <c r="AA749" s="317"/>
      <c r="AB749" s="249"/>
      <c r="AC749" s="249"/>
      <c r="AD749" s="250"/>
      <c r="AG749">
        <f t="shared" si="49"/>
        <v>0</v>
      </c>
      <c r="AH749">
        <f t="shared" si="50"/>
        <v>0</v>
      </c>
      <c r="AI749">
        <f t="shared" si="51"/>
        <v>0</v>
      </c>
      <c r="AJ749">
        <f t="shared" si="52"/>
        <v>0</v>
      </c>
      <c r="AK749">
        <f t="shared" si="53"/>
        <v>0</v>
      </c>
      <c r="AL749">
        <f t="shared" si="54"/>
        <v>0</v>
      </c>
    </row>
    <row r="750" spans="1:38" s="4" customFormat="1" ht="15" customHeight="1">
      <c r="A750" s="93"/>
      <c r="C750" s="110" t="s">
        <v>231</v>
      </c>
      <c r="D750" s="318" t="str">
        <f>IF(CNGE_2023_M4_Secc1!D54="","",CNGE_2023_M4_Secc1!D54)</f>
        <v/>
      </c>
      <c r="E750" s="249"/>
      <c r="F750" s="249"/>
      <c r="G750" s="249"/>
      <c r="H750" s="249"/>
      <c r="I750" s="249"/>
      <c r="J750" s="249"/>
      <c r="K750" s="249"/>
      <c r="L750" s="249"/>
      <c r="M750" s="249"/>
      <c r="N750" s="250"/>
      <c r="O750" s="317"/>
      <c r="P750" s="249"/>
      <c r="Q750" s="249"/>
      <c r="R750" s="250"/>
      <c r="S750" s="317"/>
      <c r="T750" s="249"/>
      <c r="U750" s="249"/>
      <c r="V750" s="250"/>
      <c r="W750" s="317"/>
      <c r="X750" s="249"/>
      <c r="Y750" s="249"/>
      <c r="Z750" s="250"/>
      <c r="AA750" s="317"/>
      <c r="AB750" s="249"/>
      <c r="AC750" s="249"/>
      <c r="AD750" s="250"/>
      <c r="AG750">
        <f t="shared" si="49"/>
        <v>0</v>
      </c>
      <c r="AH750">
        <f t="shared" si="50"/>
        <v>0</v>
      </c>
      <c r="AI750">
        <f t="shared" si="51"/>
        <v>0</v>
      </c>
      <c r="AJ750">
        <f t="shared" si="52"/>
        <v>0</v>
      </c>
      <c r="AK750">
        <f t="shared" si="53"/>
        <v>0</v>
      </c>
      <c r="AL750">
        <f t="shared" si="54"/>
        <v>0</v>
      </c>
    </row>
    <row r="751" spans="1:38" s="4" customFormat="1" ht="15" customHeight="1">
      <c r="A751" s="93"/>
      <c r="C751" s="110" t="s">
        <v>232</v>
      </c>
      <c r="D751" s="318" t="str">
        <f>IF(CNGE_2023_M4_Secc1!D55="","",CNGE_2023_M4_Secc1!D55)</f>
        <v/>
      </c>
      <c r="E751" s="249"/>
      <c r="F751" s="249"/>
      <c r="G751" s="249"/>
      <c r="H751" s="249"/>
      <c r="I751" s="249"/>
      <c r="J751" s="249"/>
      <c r="K751" s="249"/>
      <c r="L751" s="249"/>
      <c r="M751" s="249"/>
      <c r="N751" s="250"/>
      <c r="O751" s="317"/>
      <c r="P751" s="249"/>
      <c r="Q751" s="249"/>
      <c r="R751" s="250"/>
      <c r="S751" s="317"/>
      <c r="T751" s="249"/>
      <c r="U751" s="249"/>
      <c r="V751" s="250"/>
      <c r="W751" s="317"/>
      <c r="X751" s="249"/>
      <c r="Y751" s="249"/>
      <c r="Z751" s="250"/>
      <c r="AA751" s="317"/>
      <c r="AB751" s="249"/>
      <c r="AC751" s="249"/>
      <c r="AD751" s="250"/>
      <c r="AG751">
        <f t="shared" si="49"/>
        <v>0</v>
      </c>
      <c r="AH751">
        <f t="shared" si="50"/>
        <v>0</v>
      </c>
      <c r="AI751">
        <f t="shared" si="51"/>
        <v>0</v>
      </c>
      <c r="AJ751">
        <f t="shared" si="52"/>
        <v>0</v>
      </c>
      <c r="AK751">
        <f t="shared" si="53"/>
        <v>0</v>
      </c>
      <c r="AL751">
        <f t="shared" si="54"/>
        <v>0</v>
      </c>
    </row>
    <row r="752" spans="1:38" s="4" customFormat="1" ht="15" customHeight="1">
      <c r="A752" s="93"/>
      <c r="C752" s="110" t="s">
        <v>233</v>
      </c>
      <c r="D752" s="318" t="str">
        <f>IF(CNGE_2023_M4_Secc1!D56="","",CNGE_2023_M4_Secc1!D56)</f>
        <v/>
      </c>
      <c r="E752" s="249"/>
      <c r="F752" s="249"/>
      <c r="G752" s="249"/>
      <c r="H752" s="249"/>
      <c r="I752" s="249"/>
      <c r="J752" s="249"/>
      <c r="K752" s="249"/>
      <c r="L752" s="249"/>
      <c r="M752" s="249"/>
      <c r="N752" s="250"/>
      <c r="O752" s="317"/>
      <c r="P752" s="249"/>
      <c r="Q752" s="249"/>
      <c r="R752" s="250"/>
      <c r="S752" s="317"/>
      <c r="T752" s="249"/>
      <c r="U752" s="249"/>
      <c r="V752" s="250"/>
      <c r="W752" s="317"/>
      <c r="X752" s="249"/>
      <c r="Y752" s="249"/>
      <c r="Z752" s="250"/>
      <c r="AA752" s="317"/>
      <c r="AB752" s="249"/>
      <c r="AC752" s="249"/>
      <c r="AD752" s="250"/>
      <c r="AG752">
        <f t="shared" si="49"/>
        <v>0</v>
      </c>
      <c r="AH752">
        <f t="shared" si="50"/>
        <v>0</v>
      </c>
      <c r="AI752">
        <f t="shared" si="51"/>
        <v>0</v>
      </c>
      <c r="AJ752">
        <f t="shared" si="52"/>
        <v>0</v>
      </c>
      <c r="AK752">
        <f t="shared" si="53"/>
        <v>0</v>
      </c>
      <c r="AL752">
        <f t="shared" si="54"/>
        <v>0</v>
      </c>
    </row>
    <row r="753" spans="1:38" s="4" customFormat="1" ht="15" customHeight="1">
      <c r="A753" s="93"/>
      <c r="C753" s="110" t="s">
        <v>234</v>
      </c>
      <c r="D753" s="318" t="str">
        <f>IF(CNGE_2023_M4_Secc1!D57="","",CNGE_2023_M4_Secc1!D57)</f>
        <v/>
      </c>
      <c r="E753" s="249"/>
      <c r="F753" s="249"/>
      <c r="G753" s="249"/>
      <c r="H753" s="249"/>
      <c r="I753" s="249"/>
      <c r="J753" s="249"/>
      <c r="K753" s="249"/>
      <c r="L753" s="249"/>
      <c r="M753" s="249"/>
      <c r="N753" s="250"/>
      <c r="O753" s="317"/>
      <c r="P753" s="249"/>
      <c r="Q753" s="249"/>
      <c r="R753" s="250"/>
      <c r="S753" s="317"/>
      <c r="T753" s="249"/>
      <c r="U753" s="249"/>
      <c r="V753" s="250"/>
      <c r="W753" s="317"/>
      <c r="X753" s="249"/>
      <c r="Y753" s="249"/>
      <c r="Z753" s="250"/>
      <c r="AA753" s="317"/>
      <c r="AB753" s="249"/>
      <c r="AC753" s="249"/>
      <c r="AD753" s="250"/>
      <c r="AG753">
        <f t="shared" si="49"/>
        <v>0</v>
      </c>
      <c r="AH753">
        <f t="shared" si="50"/>
        <v>0</v>
      </c>
      <c r="AI753">
        <f t="shared" si="51"/>
        <v>0</v>
      </c>
      <c r="AJ753">
        <f t="shared" si="52"/>
        <v>0</v>
      </c>
      <c r="AK753">
        <f t="shared" si="53"/>
        <v>0</v>
      </c>
      <c r="AL753">
        <f t="shared" si="54"/>
        <v>0</v>
      </c>
    </row>
    <row r="754" spans="1:38" s="4" customFormat="1" ht="15" customHeight="1">
      <c r="A754" s="93"/>
      <c r="C754" s="110" t="s">
        <v>235</v>
      </c>
      <c r="D754" s="318" t="str">
        <f>IF(CNGE_2023_M4_Secc1!D58="","",CNGE_2023_M4_Secc1!D58)</f>
        <v/>
      </c>
      <c r="E754" s="249"/>
      <c r="F754" s="249"/>
      <c r="G754" s="249"/>
      <c r="H754" s="249"/>
      <c r="I754" s="249"/>
      <c r="J754" s="249"/>
      <c r="K754" s="249"/>
      <c r="L754" s="249"/>
      <c r="M754" s="249"/>
      <c r="N754" s="250"/>
      <c r="O754" s="317"/>
      <c r="P754" s="249"/>
      <c r="Q754" s="249"/>
      <c r="R754" s="250"/>
      <c r="S754" s="317"/>
      <c r="T754" s="249"/>
      <c r="U754" s="249"/>
      <c r="V754" s="250"/>
      <c r="W754" s="317"/>
      <c r="X754" s="249"/>
      <c r="Y754" s="249"/>
      <c r="Z754" s="250"/>
      <c r="AA754" s="317"/>
      <c r="AB754" s="249"/>
      <c r="AC754" s="249"/>
      <c r="AD754" s="250"/>
      <c r="AG754">
        <f t="shared" si="49"/>
        <v>0</v>
      </c>
      <c r="AH754">
        <f t="shared" si="50"/>
        <v>0</v>
      </c>
      <c r="AI754">
        <f t="shared" si="51"/>
        <v>0</v>
      </c>
      <c r="AJ754">
        <f t="shared" si="52"/>
        <v>0</v>
      </c>
      <c r="AK754">
        <f t="shared" si="53"/>
        <v>0</v>
      </c>
      <c r="AL754">
        <f t="shared" si="54"/>
        <v>0</v>
      </c>
    </row>
    <row r="755" spans="1:38" s="4" customFormat="1" ht="15" customHeight="1">
      <c r="A755" s="93"/>
      <c r="C755" s="110" t="s">
        <v>236</v>
      </c>
      <c r="D755" s="318" t="str">
        <f>IF(CNGE_2023_M4_Secc1!D59="","",CNGE_2023_M4_Secc1!D59)</f>
        <v/>
      </c>
      <c r="E755" s="249"/>
      <c r="F755" s="249"/>
      <c r="G755" s="249"/>
      <c r="H755" s="249"/>
      <c r="I755" s="249"/>
      <c r="J755" s="249"/>
      <c r="K755" s="249"/>
      <c r="L755" s="249"/>
      <c r="M755" s="249"/>
      <c r="N755" s="250"/>
      <c r="O755" s="317"/>
      <c r="P755" s="249"/>
      <c r="Q755" s="249"/>
      <c r="R755" s="250"/>
      <c r="S755" s="317"/>
      <c r="T755" s="249"/>
      <c r="U755" s="249"/>
      <c r="V755" s="250"/>
      <c r="W755" s="317"/>
      <c r="X755" s="249"/>
      <c r="Y755" s="249"/>
      <c r="Z755" s="250"/>
      <c r="AA755" s="317"/>
      <c r="AB755" s="249"/>
      <c r="AC755" s="249"/>
      <c r="AD755" s="250"/>
      <c r="AG755">
        <f t="shared" si="49"/>
        <v>0</v>
      </c>
      <c r="AH755">
        <f t="shared" si="50"/>
        <v>0</v>
      </c>
      <c r="AI755">
        <f t="shared" si="51"/>
        <v>0</v>
      </c>
      <c r="AJ755">
        <f t="shared" si="52"/>
        <v>0</v>
      </c>
      <c r="AK755">
        <f t="shared" si="53"/>
        <v>0</v>
      </c>
      <c r="AL755">
        <f t="shared" si="54"/>
        <v>0</v>
      </c>
    </row>
    <row r="756" spans="1:38" s="4" customFormat="1" ht="15" customHeight="1">
      <c r="A756" s="93"/>
      <c r="C756" s="110" t="s">
        <v>237</v>
      </c>
      <c r="D756" s="318" t="str">
        <f>IF(CNGE_2023_M4_Secc1!D60="","",CNGE_2023_M4_Secc1!D60)</f>
        <v/>
      </c>
      <c r="E756" s="249"/>
      <c r="F756" s="249"/>
      <c r="G756" s="249"/>
      <c r="H756" s="249"/>
      <c r="I756" s="249"/>
      <c r="J756" s="249"/>
      <c r="K756" s="249"/>
      <c r="L756" s="249"/>
      <c r="M756" s="249"/>
      <c r="N756" s="250"/>
      <c r="O756" s="317"/>
      <c r="P756" s="249"/>
      <c r="Q756" s="249"/>
      <c r="R756" s="250"/>
      <c r="S756" s="317"/>
      <c r="T756" s="249"/>
      <c r="U756" s="249"/>
      <c r="V756" s="250"/>
      <c r="W756" s="317"/>
      <c r="X756" s="249"/>
      <c r="Y756" s="249"/>
      <c r="Z756" s="250"/>
      <c r="AA756" s="317"/>
      <c r="AB756" s="249"/>
      <c r="AC756" s="249"/>
      <c r="AD756" s="250"/>
      <c r="AG756">
        <f t="shared" si="49"/>
        <v>0</v>
      </c>
      <c r="AH756">
        <f t="shared" si="50"/>
        <v>0</v>
      </c>
      <c r="AI756">
        <f t="shared" si="51"/>
        <v>0</v>
      </c>
      <c r="AJ756">
        <f t="shared" si="52"/>
        <v>0</v>
      </c>
      <c r="AK756">
        <f t="shared" si="53"/>
        <v>0</v>
      </c>
      <c r="AL756">
        <f t="shared" si="54"/>
        <v>0</v>
      </c>
    </row>
    <row r="757" spans="1:38" s="4" customFormat="1" ht="15" customHeight="1">
      <c r="A757" s="93"/>
      <c r="C757" s="110" t="s">
        <v>238</v>
      </c>
      <c r="D757" s="318" t="str">
        <f>IF(CNGE_2023_M4_Secc1!D61="","",CNGE_2023_M4_Secc1!D61)</f>
        <v/>
      </c>
      <c r="E757" s="249"/>
      <c r="F757" s="249"/>
      <c r="G757" s="249"/>
      <c r="H757" s="249"/>
      <c r="I757" s="249"/>
      <c r="J757" s="249"/>
      <c r="K757" s="249"/>
      <c r="L757" s="249"/>
      <c r="M757" s="249"/>
      <c r="N757" s="250"/>
      <c r="O757" s="317"/>
      <c r="P757" s="249"/>
      <c r="Q757" s="249"/>
      <c r="R757" s="250"/>
      <c r="S757" s="317"/>
      <c r="T757" s="249"/>
      <c r="U757" s="249"/>
      <c r="V757" s="250"/>
      <c r="W757" s="317"/>
      <c r="X757" s="249"/>
      <c r="Y757" s="249"/>
      <c r="Z757" s="250"/>
      <c r="AA757" s="317"/>
      <c r="AB757" s="249"/>
      <c r="AC757" s="249"/>
      <c r="AD757" s="250"/>
      <c r="AG757">
        <f t="shared" si="49"/>
        <v>0</v>
      </c>
      <c r="AH757">
        <f t="shared" si="50"/>
        <v>0</v>
      </c>
      <c r="AI757">
        <f t="shared" si="51"/>
        <v>0</v>
      </c>
      <c r="AJ757">
        <f t="shared" si="52"/>
        <v>0</v>
      </c>
      <c r="AK757">
        <f t="shared" si="53"/>
        <v>0</v>
      </c>
      <c r="AL757">
        <f t="shared" si="54"/>
        <v>0</v>
      </c>
    </row>
    <row r="758" spans="1:38" s="4" customFormat="1" ht="15" customHeight="1">
      <c r="A758" s="93"/>
      <c r="C758" s="110" t="s">
        <v>239</v>
      </c>
      <c r="D758" s="318" t="str">
        <f>IF(CNGE_2023_M4_Secc1!D62="","",CNGE_2023_M4_Secc1!D62)</f>
        <v/>
      </c>
      <c r="E758" s="249"/>
      <c r="F758" s="249"/>
      <c r="G758" s="249"/>
      <c r="H758" s="249"/>
      <c r="I758" s="249"/>
      <c r="J758" s="249"/>
      <c r="K758" s="249"/>
      <c r="L758" s="249"/>
      <c r="M758" s="249"/>
      <c r="N758" s="250"/>
      <c r="O758" s="317"/>
      <c r="P758" s="249"/>
      <c r="Q758" s="249"/>
      <c r="R758" s="250"/>
      <c r="S758" s="317"/>
      <c r="T758" s="249"/>
      <c r="U758" s="249"/>
      <c r="V758" s="250"/>
      <c r="W758" s="317"/>
      <c r="X758" s="249"/>
      <c r="Y758" s="249"/>
      <c r="Z758" s="250"/>
      <c r="AA758" s="317"/>
      <c r="AB758" s="249"/>
      <c r="AC758" s="249"/>
      <c r="AD758" s="250"/>
      <c r="AG758">
        <f t="shared" si="49"/>
        <v>0</v>
      </c>
      <c r="AH758">
        <f t="shared" si="50"/>
        <v>0</v>
      </c>
      <c r="AI758">
        <f t="shared" si="51"/>
        <v>0</v>
      </c>
      <c r="AJ758">
        <f t="shared" si="52"/>
        <v>0</v>
      </c>
      <c r="AK758">
        <f t="shared" si="53"/>
        <v>0</v>
      </c>
      <c r="AL758">
        <f t="shared" si="54"/>
        <v>0</v>
      </c>
    </row>
    <row r="759" spans="1:38" s="4" customFormat="1" ht="15" customHeight="1">
      <c r="A759" s="93"/>
      <c r="C759" s="110" t="s">
        <v>240</v>
      </c>
      <c r="D759" s="318" t="str">
        <f>IF(CNGE_2023_M4_Secc1!D63="","",CNGE_2023_M4_Secc1!D63)</f>
        <v/>
      </c>
      <c r="E759" s="249"/>
      <c r="F759" s="249"/>
      <c r="G759" s="249"/>
      <c r="H759" s="249"/>
      <c r="I759" s="249"/>
      <c r="J759" s="249"/>
      <c r="K759" s="249"/>
      <c r="L759" s="249"/>
      <c r="M759" s="249"/>
      <c r="N759" s="250"/>
      <c r="O759" s="317"/>
      <c r="P759" s="249"/>
      <c r="Q759" s="249"/>
      <c r="R759" s="250"/>
      <c r="S759" s="317"/>
      <c r="T759" s="249"/>
      <c r="U759" s="249"/>
      <c r="V759" s="250"/>
      <c r="W759" s="317"/>
      <c r="X759" s="249"/>
      <c r="Y759" s="249"/>
      <c r="Z759" s="250"/>
      <c r="AA759" s="317"/>
      <c r="AB759" s="249"/>
      <c r="AC759" s="249"/>
      <c r="AD759" s="250"/>
      <c r="AG759">
        <f t="shared" si="49"/>
        <v>0</v>
      </c>
      <c r="AH759">
        <f t="shared" si="50"/>
        <v>0</v>
      </c>
      <c r="AI759">
        <f t="shared" si="51"/>
        <v>0</v>
      </c>
      <c r="AJ759">
        <f t="shared" si="52"/>
        <v>0</v>
      </c>
      <c r="AK759">
        <f t="shared" si="53"/>
        <v>0</v>
      </c>
      <c r="AL759">
        <f t="shared" si="54"/>
        <v>0</v>
      </c>
    </row>
    <row r="760" spans="1:38" s="4" customFormat="1" ht="15" customHeight="1">
      <c r="A760" s="93"/>
      <c r="C760" s="110" t="s">
        <v>241</v>
      </c>
      <c r="D760" s="318" t="str">
        <f>IF(CNGE_2023_M4_Secc1!D64="","",CNGE_2023_M4_Secc1!D64)</f>
        <v/>
      </c>
      <c r="E760" s="249"/>
      <c r="F760" s="249"/>
      <c r="G760" s="249"/>
      <c r="H760" s="249"/>
      <c r="I760" s="249"/>
      <c r="J760" s="249"/>
      <c r="K760" s="249"/>
      <c r="L760" s="249"/>
      <c r="M760" s="249"/>
      <c r="N760" s="250"/>
      <c r="O760" s="317"/>
      <c r="P760" s="249"/>
      <c r="Q760" s="249"/>
      <c r="R760" s="250"/>
      <c r="S760" s="317"/>
      <c r="T760" s="249"/>
      <c r="U760" s="249"/>
      <c r="V760" s="250"/>
      <c r="W760" s="317"/>
      <c r="X760" s="249"/>
      <c r="Y760" s="249"/>
      <c r="Z760" s="250"/>
      <c r="AA760" s="317"/>
      <c r="AB760" s="249"/>
      <c r="AC760" s="249"/>
      <c r="AD760" s="250"/>
      <c r="AG760">
        <f t="shared" si="49"/>
        <v>0</v>
      </c>
      <c r="AH760">
        <f t="shared" si="50"/>
        <v>0</v>
      </c>
      <c r="AI760">
        <f t="shared" si="51"/>
        <v>0</v>
      </c>
      <c r="AJ760">
        <f t="shared" si="52"/>
        <v>0</v>
      </c>
      <c r="AK760">
        <f t="shared" si="53"/>
        <v>0</v>
      </c>
      <c r="AL760">
        <f t="shared" si="54"/>
        <v>0</v>
      </c>
    </row>
    <row r="761" spans="1:38" s="4" customFormat="1" ht="15" customHeight="1">
      <c r="A761" s="93"/>
      <c r="C761" s="110" t="s">
        <v>242</v>
      </c>
      <c r="D761" s="318" t="str">
        <f>IF(CNGE_2023_M4_Secc1!D65="","",CNGE_2023_M4_Secc1!D65)</f>
        <v/>
      </c>
      <c r="E761" s="249"/>
      <c r="F761" s="249"/>
      <c r="G761" s="249"/>
      <c r="H761" s="249"/>
      <c r="I761" s="249"/>
      <c r="J761" s="249"/>
      <c r="K761" s="249"/>
      <c r="L761" s="249"/>
      <c r="M761" s="249"/>
      <c r="N761" s="250"/>
      <c r="O761" s="317"/>
      <c r="P761" s="249"/>
      <c r="Q761" s="249"/>
      <c r="R761" s="250"/>
      <c r="S761" s="317"/>
      <c r="T761" s="249"/>
      <c r="U761" s="249"/>
      <c r="V761" s="250"/>
      <c r="W761" s="317"/>
      <c r="X761" s="249"/>
      <c r="Y761" s="249"/>
      <c r="Z761" s="250"/>
      <c r="AA761" s="317"/>
      <c r="AB761" s="249"/>
      <c r="AC761" s="249"/>
      <c r="AD761" s="250"/>
      <c r="AG761">
        <f t="shared" si="49"/>
        <v>0</v>
      </c>
      <c r="AH761">
        <f t="shared" si="50"/>
        <v>0</v>
      </c>
      <c r="AI761">
        <f t="shared" si="51"/>
        <v>0</v>
      </c>
      <c r="AJ761">
        <f t="shared" si="52"/>
        <v>0</v>
      </c>
      <c r="AK761">
        <f t="shared" si="53"/>
        <v>0</v>
      </c>
      <c r="AL761">
        <f t="shared" si="54"/>
        <v>0</v>
      </c>
    </row>
    <row r="762" spans="1:38" s="4" customFormat="1" ht="15" customHeight="1">
      <c r="A762" s="93"/>
      <c r="C762" s="110" t="s">
        <v>243</v>
      </c>
      <c r="D762" s="318" t="str">
        <f>IF(CNGE_2023_M4_Secc1!D66="","",CNGE_2023_M4_Secc1!D66)</f>
        <v/>
      </c>
      <c r="E762" s="249"/>
      <c r="F762" s="249"/>
      <c r="G762" s="249"/>
      <c r="H762" s="249"/>
      <c r="I762" s="249"/>
      <c r="J762" s="249"/>
      <c r="K762" s="249"/>
      <c r="L762" s="249"/>
      <c r="M762" s="249"/>
      <c r="N762" s="250"/>
      <c r="O762" s="317"/>
      <c r="P762" s="249"/>
      <c r="Q762" s="249"/>
      <c r="R762" s="250"/>
      <c r="S762" s="317"/>
      <c r="T762" s="249"/>
      <c r="U762" s="249"/>
      <c r="V762" s="250"/>
      <c r="W762" s="317"/>
      <c r="X762" s="249"/>
      <c r="Y762" s="249"/>
      <c r="Z762" s="250"/>
      <c r="AA762" s="317"/>
      <c r="AB762" s="249"/>
      <c r="AC762" s="249"/>
      <c r="AD762" s="250"/>
      <c r="AG762">
        <f t="shared" si="49"/>
        <v>0</v>
      </c>
      <c r="AH762">
        <f t="shared" si="50"/>
        <v>0</v>
      </c>
      <c r="AI762">
        <f t="shared" si="51"/>
        <v>0</v>
      </c>
      <c r="AJ762">
        <f t="shared" si="52"/>
        <v>0</v>
      </c>
      <c r="AK762">
        <f t="shared" si="53"/>
        <v>0</v>
      </c>
      <c r="AL762">
        <f t="shared" si="54"/>
        <v>0</v>
      </c>
    </row>
    <row r="763" spans="1:38" s="4" customFormat="1" ht="15" customHeight="1">
      <c r="A763" s="93"/>
      <c r="C763" s="110" t="s">
        <v>244</v>
      </c>
      <c r="D763" s="318" t="str">
        <f>IF(CNGE_2023_M4_Secc1!D67="","",CNGE_2023_M4_Secc1!D67)</f>
        <v/>
      </c>
      <c r="E763" s="249"/>
      <c r="F763" s="249"/>
      <c r="G763" s="249"/>
      <c r="H763" s="249"/>
      <c r="I763" s="249"/>
      <c r="J763" s="249"/>
      <c r="K763" s="249"/>
      <c r="L763" s="249"/>
      <c r="M763" s="249"/>
      <c r="N763" s="250"/>
      <c r="O763" s="317"/>
      <c r="P763" s="249"/>
      <c r="Q763" s="249"/>
      <c r="R763" s="250"/>
      <c r="S763" s="317"/>
      <c r="T763" s="249"/>
      <c r="U763" s="249"/>
      <c r="V763" s="250"/>
      <c r="W763" s="317"/>
      <c r="X763" s="249"/>
      <c r="Y763" s="249"/>
      <c r="Z763" s="250"/>
      <c r="AA763" s="317"/>
      <c r="AB763" s="249"/>
      <c r="AC763" s="249"/>
      <c r="AD763" s="250"/>
      <c r="AG763">
        <f t="shared" si="49"/>
        <v>0</v>
      </c>
      <c r="AH763">
        <f t="shared" si="50"/>
        <v>0</v>
      </c>
      <c r="AI763">
        <f t="shared" si="51"/>
        <v>0</v>
      </c>
      <c r="AJ763">
        <f t="shared" si="52"/>
        <v>0</v>
      </c>
      <c r="AK763">
        <f t="shared" si="53"/>
        <v>0</v>
      </c>
      <c r="AL763">
        <f t="shared" si="54"/>
        <v>0</v>
      </c>
    </row>
    <row r="764" spans="1:38" s="4" customFormat="1" ht="15" customHeight="1">
      <c r="A764" s="93"/>
      <c r="C764" s="110" t="s">
        <v>245</v>
      </c>
      <c r="D764" s="318" t="str">
        <f>IF(CNGE_2023_M4_Secc1!D68="","",CNGE_2023_M4_Secc1!D68)</f>
        <v/>
      </c>
      <c r="E764" s="249"/>
      <c r="F764" s="249"/>
      <c r="G764" s="249"/>
      <c r="H764" s="249"/>
      <c r="I764" s="249"/>
      <c r="J764" s="249"/>
      <c r="K764" s="249"/>
      <c r="L764" s="249"/>
      <c r="M764" s="249"/>
      <c r="N764" s="250"/>
      <c r="O764" s="317"/>
      <c r="P764" s="249"/>
      <c r="Q764" s="249"/>
      <c r="R764" s="250"/>
      <c r="S764" s="317"/>
      <c r="T764" s="249"/>
      <c r="U764" s="249"/>
      <c r="V764" s="250"/>
      <c r="W764" s="317"/>
      <c r="X764" s="249"/>
      <c r="Y764" s="249"/>
      <c r="Z764" s="250"/>
      <c r="AA764" s="317"/>
      <c r="AB764" s="249"/>
      <c r="AC764" s="249"/>
      <c r="AD764" s="250"/>
      <c r="AG764">
        <f t="shared" si="49"/>
        <v>0</v>
      </c>
      <c r="AH764">
        <f t="shared" si="50"/>
        <v>0</v>
      </c>
      <c r="AI764">
        <f t="shared" si="51"/>
        <v>0</v>
      </c>
      <c r="AJ764">
        <f t="shared" si="52"/>
        <v>0</v>
      </c>
      <c r="AK764">
        <f t="shared" si="53"/>
        <v>0</v>
      </c>
      <c r="AL764">
        <f t="shared" si="54"/>
        <v>0</v>
      </c>
    </row>
    <row r="765" spans="1:38" s="4" customFormat="1" ht="15" customHeight="1">
      <c r="A765" s="93"/>
      <c r="C765" s="110" t="s">
        <v>246</v>
      </c>
      <c r="D765" s="318" t="str">
        <f>IF(CNGE_2023_M4_Secc1!D69="","",CNGE_2023_M4_Secc1!D69)</f>
        <v/>
      </c>
      <c r="E765" s="249"/>
      <c r="F765" s="249"/>
      <c r="G765" s="249"/>
      <c r="H765" s="249"/>
      <c r="I765" s="249"/>
      <c r="J765" s="249"/>
      <c r="K765" s="249"/>
      <c r="L765" s="249"/>
      <c r="M765" s="249"/>
      <c r="N765" s="250"/>
      <c r="O765" s="317"/>
      <c r="P765" s="249"/>
      <c r="Q765" s="249"/>
      <c r="R765" s="250"/>
      <c r="S765" s="317"/>
      <c r="T765" s="249"/>
      <c r="U765" s="249"/>
      <c r="V765" s="250"/>
      <c r="W765" s="317"/>
      <c r="X765" s="249"/>
      <c r="Y765" s="249"/>
      <c r="Z765" s="250"/>
      <c r="AA765" s="317"/>
      <c r="AB765" s="249"/>
      <c r="AC765" s="249"/>
      <c r="AD765" s="250"/>
      <c r="AG765">
        <f t="shared" si="49"/>
        <v>0</v>
      </c>
      <c r="AH765">
        <f t="shared" si="50"/>
        <v>0</v>
      </c>
      <c r="AI765">
        <f t="shared" si="51"/>
        <v>0</v>
      </c>
      <c r="AJ765">
        <f t="shared" si="52"/>
        <v>0</v>
      </c>
      <c r="AK765">
        <f t="shared" si="53"/>
        <v>0</v>
      </c>
      <c r="AL765">
        <f t="shared" si="54"/>
        <v>0</v>
      </c>
    </row>
    <row r="766" spans="1:38" s="4" customFormat="1" ht="15" customHeight="1">
      <c r="A766" s="93"/>
      <c r="C766" s="110" t="s">
        <v>247</v>
      </c>
      <c r="D766" s="318" t="str">
        <f>IF(CNGE_2023_M4_Secc1!D70="","",CNGE_2023_M4_Secc1!D70)</f>
        <v/>
      </c>
      <c r="E766" s="249"/>
      <c r="F766" s="249"/>
      <c r="G766" s="249"/>
      <c r="H766" s="249"/>
      <c r="I766" s="249"/>
      <c r="J766" s="249"/>
      <c r="K766" s="249"/>
      <c r="L766" s="249"/>
      <c r="M766" s="249"/>
      <c r="N766" s="250"/>
      <c r="O766" s="317"/>
      <c r="P766" s="249"/>
      <c r="Q766" s="249"/>
      <c r="R766" s="250"/>
      <c r="S766" s="317"/>
      <c r="T766" s="249"/>
      <c r="U766" s="249"/>
      <c r="V766" s="250"/>
      <c r="W766" s="317"/>
      <c r="X766" s="249"/>
      <c r="Y766" s="249"/>
      <c r="Z766" s="250"/>
      <c r="AA766" s="317"/>
      <c r="AB766" s="249"/>
      <c r="AC766" s="249"/>
      <c r="AD766" s="250"/>
      <c r="AG766">
        <f t="shared" si="49"/>
        <v>0</v>
      </c>
      <c r="AH766">
        <f t="shared" si="50"/>
        <v>0</v>
      </c>
      <c r="AI766">
        <f t="shared" si="51"/>
        <v>0</v>
      </c>
      <c r="AJ766">
        <f t="shared" si="52"/>
        <v>0</v>
      </c>
      <c r="AK766">
        <f t="shared" si="53"/>
        <v>0</v>
      </c>
      <c r="AL766">
        <f t="shared" si="54"/>
        <v>0</v>
      </c>
    </row>
    <row r="767" spans="1:38" s="4" customFormat="1" ht="15" customHeight="1">
      <c r="A767" s="93"/>
      <c r="C767" s="110" t="s">
        <v>248</v>
      </c>
      <c r="D767" s="318" t="str">
        <f>IF(CNGE_2023_M4_Secc1!D71="","",CNGE_2023_M4_Secc1!D71)</f>
        <v/>
      </c>
      <c r="E767" s="249"/>
      <c r="F767" s="249"/>
      <c r="G767" s="249"/>
      <c r="H767" s="249"/>
      <c r="I767" s="249"/>
      <c r="J767" s="249"/>
      <c r="K767" s="249"/>
      <c r="L767" s="249"/>
      <c r="M767" s="249"/>
      <c r="N767" s="250"/>
      <c r="O767" s="317"/>
      <c r="P767" s="249"/>
      <c r="Q767" s="249"/>
      <c r="R767" s="250"/>
      <c r="S767" s="317"/>
      <c r="T767" s="249"/>
      <c r="U767" s="249"/>
      <c r="V767" s="250"/>
      <c r="W767" s="317"/>
      <c r="X767" s="249"/>
      <c r="Y767" s="249"/>
      <c r="Z767" s="250"/>
      <c r="AA767" s="317"/>
      <c r="AB767" s="249"/>
      <c r="AC767" s="249"/>
      <c r="AD767" s="250"/>
      <c r="AG767">
        <f t="shared" ref="AG767:AG795" si="55">IF(OR(COUNTBLANK(O767:AD767)=16,COUNTBLANK(O767:AD767)=12),0,1)</f>
        <v>0</v>
      </c>
      <c r="AH767">
        <f t="shared" ref="AH767:AH795" si="56">IF(COUNTIF(O767:AD767,"NS"),1,0)</f>
        <v>0</v>
      </c>
      <c r="AI767">
        <f t="shared" ref="AI767:AI795" si="57">COUNTIF(S767:AD767,"NS")</f>
        <v>0</v>
      </c>
      <c r="AJ767">
        <f t="shared" ref="AJ767:AJ795" si="58">SUM(S767:AD767)</f>
        <v>0</v>
      </c>
      <c r="AK767">
        <f t="shared" ref="AK767:AK795" si="59">IF(COUNTA(O767:AD767)=0,0,IF(OR(AND(O767=0,AI767&gt;0),AND(O767="ns",AJ767&gt;0),AND(O767="ns",AI767=0,AJ767=0)),1,IF(OR(AND(AI767&gt;=2,O767&gt;AJ767),AND(O767="ns",AJ767=0,AI767&gt;0),O767=AJ767),0,1)))</f>
        <v>0</v>
      </c>
      <c r="AL767">
        <f t="shared" ref="AL767:AL795" si="60">IF(AND(SUM(O767)&lt;=SUM(O564),SUM(S767)&lt;=SUM(S564),SUM(W767)&lt;=SUM(W564),SUM(AA767)&lt;=SUM(AA564)),0,1)</f>
        <v>0</v>
      </c>
    </row>
    <row r="768" spans="1:38" s="4" customFormat="1" ht="15" customHeight="1">
      <c r="A768" s="93"/>
      <c r="C768" s="110" t="s">
        <v>249</v>
      </c>
      <c r="D768" s="318" t="str">
        <f>IF(CNGE_2023_M4_Secc1!D72="","",CNGE_2023_M4_Secc1!D72)</f>
        <v/>
      </c>
      <c r="E768" s="249"/>
      <c r="F768" s="249"/>
      <c r="G768" s="249"/>
      <c r="H768" s="249"/>
      <c r="I768" s="249"/>
      <c r="J768" s="249"/>
      <c r="K768" s="249"/>
      <c r="L768" s="249"/>
      <c r="M768" s="249"/>
      <c r="N768" s="250"/>
      <c r="O768" s="317"/>
      <c r="P768" s="249"/>
      <c r="Q768" s="249"/>
      <c r="R768" s="250"/>
      <c r="S768" s="317"/>
      <c r="T768" s="249"/>
      <c r="U768" s="249"/>
      <c r="V768" s="250"/>
      <c r="W768" s="317"/>
      <c r="X768" s="249"/>
      <c r="Y768" s="249"/>
      <c r="Z768" s="250"/>
      <c r="AA768" s="317"/>
      <c r="AB768" s="249"/>
      <c r="AC768" s="249"/>
      <c r="AD768" s="250"/>
      <c r="AG768">
        <f t="shared" si="55"/>
        <v>0</v>
      </c>
      <c r="AH768">
        <f t="shared" si="56"/>
        <v>0</v>
      </c>
      <c r="AI768">
        <f t="shared" si="57"/>
        <v>0</v>
      </c>
      <c r="AJ768">
        <f t="shared" si="58"/>
        <v>0</v>
      </c>
      <c r="AK768">
        <f t="shared" si="59"/>
        <v>0</v>
      </c>
      <c r="AL768">
        <f t="shared" si="60"/>
        <v>0</v>
      </c>
    </row>
    <row r="769" spans="1:38" s="4" customFormat="1" ht="15" customHeight="1">
      <c r="A769" s="93"/>
      <c r="C769" s="110" t="s">
        <v>250</v>
      </c>
      <c r="D769" s="318" t="str">
        <f>IF(CNGE_2023_M4_Secc1!D73="","",CNGE_2023_M4_Secc1!D73)</f>
        <v/>
      </c>
      <c r="E769" s="249"/>
      <c r="F769" s="249"/>
      <c r="G769" s="249"/>
      <c r="H769" s="249"/>
      <c r="I769" s="249"/>
      <c r="J769" s="249"/>
      <c r="K769" s="249"/>
      <c r="L769" s="249"/>
      <c r="M769" s="249"/>
      <c r="N769" s="250"/>
      <c r="O769" s="317"/>
      <c r="P769" s="249"/>
      <c r="Q769" s="249"/>
      <c r="R769" s="250"/>
      <c r="S769" s="317"/>
      <c r="T769" s="249"/>
      <c r="U769" s="249"/>
      <c r="V769" s="250"/>
      <c r="W769" s="317"/>
      <c r="X769" s="249"/>
      <c r="Y769" s="249"/>
      <c r="Z769" s="250"/>
      <c r="AA769" s="317"/>
      <c r="AB769" s="249"/>
      <c r="AC769" s="249"/>
      <c r="AD769" s="250"/>
      <c r="AG769">
        <f t="shared" si="55"/>
        <v>0</v>
      </c>
      <c r="AH769">
        <f t="shared" si="56"/>
        <v>0</v>
      </c>
      <c r="AI769">
        <f t="shared" si="57"/>
        <v>0</v>
      </c>
      <c r="AJ769">
        <f t="shared" si="58"/>
        <v>0</v>
      </c>
      <c r="AK769">
        <f t="shared" si="59"/>
        <v>0</v>
      </c>
      <c r="AL769">
        <f t="shared" si="60"/>
        <v>0</v>
      </c>
    </row>
    <row r="770" spans="1:38" s="4" customFormat="1" ht="15" customHeight="1">
      <c r="A770" s="93"/>
      <c r="C770" s="110" t="s">
        <v>251</v>
      </c>
      <c r="D770" s="318" t="str">
        <f>IF(CNGE_2023_M4_Secc1!D74="","",CNGE_2023_M4_Secc1!D74)</f>
        <v/>
      </c>
      <c r="E770" s="249"/>
      <c r="F770" s="249"/>
      <c r="G770" s="249"/>
      <c r="H770" s="249"/>
      <c r="I770" s="249"/>
      <c r="J770" s="249"/>
      <c r="K770" s="249"/>
      <c r="L770" s="249"/>
      <c r="M770" s="249"/>
      <c r="N770" s="250"/>
      <c r="O770" s="317"/>
      <c r="P770" s="249"/>
      <c r="Q770" s="249"/>
      <c r="R770" s="250"/>
      <c r="S770" s="317"/>
      <c r="T770" s="249"/>
      <c r="U770" s="249"/>
      <c r="V770" s="250"/>
      <c r="W770" s="317"/>
      <c r="X770" s="249"/>
      <c r="Y770" s="249"/>
      <c r="Z770" s="250"/>
      <c r="AA770" s="317"/>
      <c r="AB770" s="249"/>
      <c r="AC770" s="249"/>
      <c r="AD770" s="250"/>
      <c r="AG770">
        <f t="shared" si="55"/>
        <v>0</v>
      </c>
      <c r="AH770">
        <f t="shared" si="56"/>
        <v>0</v>
      </c>
      <c r="AI770">
        <f t="shared" si="57"/>
        <v>0</v>
      </c>
      <c r="AJ770">
        <f t="shared" si="58"/>
        <v>0</v>
      </c>
      <c r="AK770">
        <f t="shared" si="59"/>
        <v>0</v>
      </c>
      <c r="AL770">
        <f t="shared" si="60"/>
        <v>0</v>
      </c>
    </row>
    <row r="771" spans="1:38" s="4" customFormat="1" ht="15" customHeight="1">
      <c r="A771" s="93"/>
      <c r="C771" s="110" t="s">
        <v>284</v>
      </c>
      <c r="D771" s="318" t="str">
        <f>IF(CNGE_2023_M4_Secc1!D75="","",CNGE_2023_M4_Secc1!D75)</f>
        <v/>
      </c>
      <c r="E771" s="249"/>
      <c r="F771" s="249"/>
      <c r="G771" s="249"/>
      <c r="H771" s="249"/>
      <c r="I771" s="249"/>
      <c r="J771" s="249"/>
      <c r="K771" s="249"/>
      <c r="L771" s="249"/>
      <c r="M771" s="249"/>
      <c r="N771" s="250"/>
      <c r="O771" s="317"/>
      <c r="P771" s="249"/>
      <c r="Q771" s="249"/>
      <c r="R771" s="250"/>
      <c r="S771" s="317"/>
      <c r="T771" s="249"/>
      <c r="U771" s="249"/>
      <c r="V771" s="250"/>
      <c r="W771" s="317"/>
      <c r="X771" s="249"/>
      <c r="Y771" s="249"/>
      <c r="Z771" s="250"/>
      <c r="AA771" s="317"/>
      <c r="AB771" s="249"/>
      <c r="AC771" s="249"/>
      <c r="AD771" s="250"/>
      <c r="AG771">
        <f t="shared" si="55"/>
        <v>0</v>
      </c>
      <c r="AH771">
        <f t="shared" si="56"/>
        <v>0</v>
      </c>
      <c r="AI771">
        <f t="shared" si="57"/>
        <v>0</v>
      </c>
      <c r="AJ771">
        <f t="shared" si="58"/>
        <v>0</v>
      </c>
      <c r="AK771">
        <f t="shared" si="59"/>
        <v>0</v>
      </c>
      <c r="AL771">
        <f t="shared" si="60"/>
        <v>0</v>
      </c>
    </row>
    <row r="772" spans="1:38" s="4" customFormat="1" ht="15" customHeight="1">
      <c r="A772" s="93"/>
      <c r="C772" s="110" t="s">
        <v>285</v>
      </c>
      <c r="D772" s="318" t="str">
        <f>IF(CNGE_2023_M4_Secc1!D76="","",CNGE_2023_M4_Secc1!D76)</f>
        <v/>
      </c>
      <c r="E772" s="249"/>
      <c r="F772" s="249"/>
      <c r="G772" s="249"/>
      <c r="H772" s="249"/>
      <c r="I772" s="249"/>
      <c r="J772" s="249"/>
      <c r="K772" s="249"/>
      <c r="L772" s="249"/>
      <c r="M772" s="249"/>
      <c r="N772" s="250"/>
      <c r="O772" s="317"/>
      <c r="P772" s="249"/>
      <c r="Q772" s="249"/>
      <c r="R772" s="250"/>
      <c r="S772" s="317"/>
      <c r="T772" s="249"/>
      <c r="U772" s="249"/>
      <c r="V772" s="250"/>
      <c r="W772" s="317"/>
      <c r="X772" s="249"/>
      <c r="Y772" s="249"/>
      <c r="Z772" s="250"/>
      <c r="AA772" s="317"/>
      <c r="AB772" s="249"/>
      <c r="AC772" s="249"/>
      <c r="AD772" s="250"/>
      <c r="AG772">
        <f t="shared" si="55"/>
        <v>0</v>
      </c>
      <c r="AH772">
        <f t="shared" si="56"/>
        <v>0</v>
      </c>
      <c r="AI772">
        <f t="shared" si="57"/>
        <v>0</v>
      </c>
      <c r="AJ772">
        <f t="shared" si="58"/>
        <v>0</v>
      </c>
      <c r="AK772">
        <f t="shared" si="59"/>
        <v>0</v>
      </c>
      <c r="AL772">
        <f t="shared" si="60"/>
        <v>0</v>
      </c>
    </row>
    <row r="773" spans="1:38" s="4" customFormat="1" ht="15" customHeight="1">
      <c r="A773" s="93"/>
      <c r="C773" s="110" t="s">
        <v>286</v>
      </c>
      <c r="D773" s="318" t="str">
        <f>IF(CNGE_2023_M4_Secc1!D77="","",CNGE_2023_M4_Secc1!D77)</f>
        <v/>
      </c>
      <c r="E773" s="249"/>
      <c r="F773" s="249"/>
      <c r="G773" s="249"/>
      <c r="H773" s="249"/>
      <c r="I773" s="249"/>
      <c r="J773" s="249"/>
      <c r="K773" s="249"/>
      <c r="L773" s="249"/>
      <c r="M773" s="249"/>
      <c r="N773" s="250"/>
      <c r="O773" s="317"/>
      <c r="P773" s="249"/>
      <c r="Q773" s="249"/>
      <c r="R773" s="250"/>
      <c r="S773" s="317"/>
      <c r="T773" s="249"/>
      <c r="U773" s="249"/>
      <c r="V773" s="250"/>
      <c r="W773" s="317"/>
      <c r="X773" s="249"/>
      <c r="Y773" s="249"/>
      <c r="Z773" s="250"/>
      <c r="AA773" s="317"/>
      <c r="AB773" s="249"/>
      <c r="AC773" s="249"/>
      <c r="AD773" s="250"/>
      <c r="AG773">
        <f t="shared" si="55"/>
        <v>0</v>
      </c>
      <c r="AH773">
        <f t="shared" si="56"/>
        <v>0</v>
      </c>
      <c r="AI773">
        <f t="shared" si="57"/>
        <v>0</v>
      </c>
      <c r="AJ773">
        <f t="shared" si="58"/>
        <v>0</v>
      </c>
      <c r="AK773">
        <f t="shared" si="59"/>
        <v>0</v>
      </c>
      <c r="AL773">
        <f t="shared" si="60"/>
        <v>0</v>
      </c>
    </row>
    <row r="774" spans="1:38" s="4" customFormat="1" ht="15" customHeight="1">
      <c r="A774" s="93"/>
      <c r="C774" s="110" t="s">
        <v>287</v>
      </c>
      <c r="D774" s="318" t="str">
        <f>IF(CNGE_2023_M4_Secc1!D78="","",CNGE_2023_M4_Secc1!D78)</f>
        <v/>
      </c>
      <c r="E774" s="249"/>
      <c r="F774" s="249"/>
      <c r="G774" s="249"/>
      <c r="H774" s="249"/>
      <c r="I774" s="249"/>
      <c r="J774" s="249"/>
      <c r="K774" s="249"/>
      <c r="L774" s="249"/>
      <c r="M774" s="249"/>
      <c r="N774" s="250"/>
      <c r="O774" s="317"/>
      <c r="P774" s="249"/>
      <c r="Q774" s="249"/>
      <c r="R774" s="250"/>
      <c r="S774" s="317"/>
      <c r="T774" s="249"/>
      <c r="U774" s="249"/>
      <c r="V774" s="250"/>
      <c r="W774" s="317"/>
      <c r="X774" s="249"/>
      <c r="Y774" s="249"/>
      <c r="Z774" s="250"/>
      <c r="AA774" s="317"/>
      <c r="AB774" s="249"/>
      <c r="AC774" s="249"/>
      <c r="AD774" s="250"/>
      <c r="AG774">
        <f t="shared" si="55"/>
        <v>0</v>
      </c>
      <c r="AH774">
        <f t="shared" si="56"/>
        <v>0</v>
      </c>
      <c r="AI774">
        <f t="shared" si="57"/>
        <v>0</v>
      </c>
      <c r="AJ774">
        <f t="shared" si="58"/>
        <v>0</v>
      </c>
      <c r="AK774">
        <f t="shared" si="59"/>
        <v>0</v>
      </c>
      <c r="AL774">
        <f t="shared" si="60"/>
        <v>0</v>
      </c>
    </row>
    <row r="775" spans="1:38" s="4" customFormat="1" ht="15" customHeight="1">
      <c r="A775" s="93"/>
      <c r="C775" s="110" t="s">
        <v>288</v>
      </c>
      <c r="D775" s="318" t="str">
        <f>IF(CNGE_2023_M4_Secc1!D79="","",CNGE_2023_M4_Secc1!D79)</f>
        <v/>
      </c>
      <c r="E775" s="249"/>
      <c r="F775" s="249"/>
      <c r="G775" s="249"/>
      <c r="H775" s="249"/>
      <c r="I775" s="249"/>
      <c r="J775" s="249"/>
      <c r="K775" s="249"/>
      <c r="L775" s="249"/>
      <c r="M775" s="249"/>
      <c r="N775" s="250"/>
      <c r="O775" s="317"/>
      <c r="P775" s="249"/>
      <c r="Q775" s="249"/>
      <c r="R775" s="250"/>
      <c r="S775" s="317"/>
      <c r="T775" s="249"/>
      <c r="U775" s="249"/>
      <c r="V775" s="250"/>
      <c r="W775" s="317"/>
      <c r="X775" s="249"/>
      <c r="Y775" s="249"/>
      <c r="Z775" s="250"/>
      <c r="AA775" s="317"/>
      <c r="AB775" s="249"/>
      <c r="AC775" s="249"/>
      <c r="AD775" s="250"/>
      <c r="AG775">
        <f t="shared" si="55"/>
        <v>0</v>
      </c>
      <c r="AH775">
        <f t="shared" si="56"/>
        <v>0</v>
      </c>
      <c r="AI775">
        <f t="shared" si="57"/>
        <v>0</v>
      </c>
      <c r="AJ775">
        <f t="shared" si="58"/>
        <v>0</v>
      </c>
      <c r="AK775">
        <f t="shared" si="59"/>
        <v>0</v>
      </c>
      <c r="AL775">
        <f t="shared" si="60"/>
        <v>0</v>
      </c>
    </row>
    <row r="776" spans="1:38" s="4" customFormat="1" ht="15" customHeight="1">
      <c r="A776" s="93"/>
      <c r="C776" s="110" t="s">
        <v>289</v>
      </c>
      <c r="D776" s="318" t="str">
        <f>IF(CNGE_2023_M4_Secc1!D80="","",CNGE_2023_M4_Secc1!D80)</f>
        <v/>
      </c>
      <c r="E776" s="249"/>
      <c r="F776" s="249"/>
      <c r="G776" s="249"/>
      <c r="H776" s="249"/>
      <c r="I776" s="249"/>
      <c r="J776" s="249"/>
      <c r="K776" s="249"/>
      <c r="L776" s="249"/>
      <c r="M776" s="249"/>
      <c r="N776" s="250"/>
      <c r="O776" s="317"/>
      <c r="P776" s="249"/>
      <c r="Q776" s="249"/>
      <c r="R776" s="250"/>
      <c r="S776" s="317"/>
      <c r="T776" s="249"/>
      <c r="U776" s="249"/>
      <c r="V776" s="250"/>
      <c r="W776" s="317"/>
      <c r="X776" s="249"/>
      <c r="Y776" s="249"/>
      <c r="Z776" s="250"/>
      <c r="AA776" s="317"/>
      <c r="AB776" s="249"/>
      <c r="AC776" s="249"/>
      <c r="AD776" s="250"/>
      <c r="AG776">
        <f t="shared" si="55"/>
        <v>0</v>
      </c>
      <c r="AH776">
        <f t="shared" si="56"/>
        <v>0</v>
      </c>
      <c r="AI776">
        <f t="shared" si="57"/>
        <v>0</v>
      </c>
      <c r="AJ776">
        <f t="shared" si="58"/>
        <v>0</v>
      </c>
      <c r="AK776">
        <f t="shared" si="59"/>
        <v>0</v>
      </c>
      <c r="AL776">
        <f t="shared" si="60"/>
        <v>0</v>
      </c>
    </row>
    <row r="777" spans="1:38" s="4" customFormat="1" ht="15" customHeight="1">
      <c r="A777" s="93"/>
      <c r="C777" s="110" t="s">
        <v>290</v>
      </c>
      <c r="D777" s="318" t="str">
        <f>IF(CNGE_2023_M4_Secc1!D81="","",CNGE_2023_M4_Secc1!D81)</f>
        <v/>
      </c>
      <c r="E777" s="249"/>
      <c r="F777" s="249"/>
      <c r="G777" s="249"/>
      <c r="H777" s="249"/>
      <c r="I777" s="249"/>
      <c r="J777" s="249"/>
      <c r="K777" s="249"/>
      <c r="L777" s="249"/>
      <c r="M777" s="249"/>
      <c r="N777" s="250"/>
      <c r="O777" s="317"/>
      <c r="P777" s="249"/>
      <c r="Q777" s="249"/>
      <c r="R777" s="250"/>
      <c r="S777" s="317"/>
      <c r="T777" s="249"/>
      <c r="U777" s="249"/>
      <c r="V777" s="250"/>
      <c r="W777" s="317"/>
      <c r="X777" s="249"/>
      <c r="Y777" s="249"/>
      <c r="Z777" s="250"/>
      <c r="AA777" s="317"/>
      <c r="AB777" s="249"/>
      <c r="AC777" s="249"/>
      <c r="AD777" s="250"/>
      <c r="AG777">
        <f t="shared" si="55"/>
        <v>0</v>
      </c>
      <c r="AH777">
        <f t="shared" si="56"/>
        <v>0</v>
      </c>
      <c r="AI777">
        <f t="shared" si="57"/>
        <v>0</v>
      </c>
      <c r="AJ777">
        <f t="shared" si="58"/>
        <v>0</v>
      </c>
      <c r="AK777">
        <f t="shared" si="59"/>
        <v>0</v>
      </c>
      <c r="AL777">
        <f t="shared" si="60"/>
        <v>0</v>
      </c>
    </row>
    <row r="778" spans="1:38" s="4" customFormat="1" ht="15" customHeight="1">
      <c r="A778" s="93"/>
      <c r="C778" s="110" t="s">
        <v>291</v>
      </c>
      <c r="D778" s="318" t="str">
        <f>IF(CNGE_2023_M4_Secc1!D82="","",CNGE_2023_M4_Secc1!D82)</f>
        <v/>
      </c>
      <c r="E778" s="249"/>
      <c r="F778" s="249"/>
      <c r="G778" s="249"/>
      <c r="H778" s="249"/>
      <c r="I778" s="249"/>
      <c r="J778" s="249"/>
      <c r="K778" s="249"/>
      <c r="L778" s="249"/>
      <c r="M778" s="249"/>
      <c r="N778" s="250"/>
      <c r="O778" s="317"/>
      <c r="P778" s="249"/>
      <c r="Q778" s="249"/>
      <c r="R778" s="250"/>
      <c r="S778" s="317"/>
      <c r="T778" s="249"/>
      <c r="U778" s="249"/>
      <c r="V778" s="250"/>
      <c r="W778" s="317"/>
      <c r="X778" s="249"/>
      <c r="Y778" s="249"/>
      <c r="Z778" s="250"/>
      <c r="AA778" s="317"/>
      <c r="AB778" s="249"/>
      <c r="AC778" s="249"/>
      <c r="AD778" s="250"/>
      <c r="AG778">
        <f t="shared" si="55"/>
        <v>0</v>
      </c>
      <c r="AH778">
        <f t="shared" si="56"/>
        <v>0</v>
      </c>
      <c r="AI778">
        <f t="shared" si="57"/>
        <v>0</v>
      </c>
      <c r="AJ778">
        <f t="shared" si="58"/>
        <v>0</v>
      </c>
      <c r="AK778">
        <f t="shared" si="59"/>
        <v>0</v>
      </c>
      <c r="AL778">
        <f t="shared" si="60"/>
        <v>0</v>
      </c>
    </row>
    <row r="779" spans="1:38" s="4" customFormat="1" ht="15" customHeight="1">
      <c r="A779" s="93"/>
      <c r="C779" s="110" t="s">
        <v>292</v>
      </c>
      <c r="D779" s="318" t="str">
        <f>IF(CNGE_2023_M4_Secc1!D83="","",CNGE_2023_M4_Secc1!D83)</f>
        <v/>
      </c>
      <c r="E779" s="249"/>
      <c r="F779" s="249"/>
      <c r="G779" s="249"/>
      <c r="H779" s="249"/>
      <c r="I779" s="249"/>
      <c r="J779" s="249"/>
      <c r="K779" s="249"/>
      <c r="L779" s="249"/>
      <c r="M779" s="249"/>
      <c r="N779" s="250"/>
      <c r="O779" s="317"/>
      <c r="P779" s="249"/>
      <c r="Q779" s="249"/>
      <c r="R779" s="250"/>
      <c r="S779" s="317"/>
      <c r="T779" s="249"/>
      <c r="U779" s="249"/>
      <c r="V779" s="250"/>
      <c r="W779" s="317"/>
      <c r="X779" s="249"/>
      <c r="Y779" s="249"/>
      <c r="Z779" s="250"/>
      <c r="AA779" s="317"/>
      <c r="AB779" s="249"/>
      <c r="AC779" s="249"/>
      <c r="AD779" s="250"/>
      <c r="AG779">
        <f t="shared" si="55"/>
        <v>0</v>
      </c>
      <c r="AH779">
        <f t="shared" si="56"/>
        <v>0</v>
      </c>
      <c r="AI779">
        <f t="shared" si="57"/>
        <v>0</v>
      </c>
      <c r="AJ779">
        <f t="shared" si="58"/>
        <v>0</v>
      </c>
      <c r="AK779">
        <f t="shared" si="59"/>
        <v>0</v>
      </c>
      <c r="AL779">
        <f t="shared" si="60"/>
        <v>0</v>
      </c>
    </row>
    <row r="780" spans="1:38" s="4" customFormat="1" ht="15" customHeight="1">
      <c r="A780" s="93"/>
      <c r="C780" s="110" t="s">
        <v>293</v>
      </c>
      <c r="D780" s="318" t="str">
        <f>IF(CNGE_2023_M4_Secc1!D84="","",CNGE_2023_M4_Secc1!D84)</f>
        <v/>
      </c>
      <c r="E780" s="249"/>
      <c r="F780" s="249"/>
      <c r="G780" s="249"/>
      <c r="H780" s="249"/>
      <c r="I780" s="249"/>
      <c r="J780" s="249"/>
      <c r="K780" s="249"/>
      <c r="L780" s="249"/>
      <c r="M780" s="249"/>
      <c r="N780" s="250"/>
      <c r="O780" s="317"/>
      <c r="P780" s="249"/>
      <c r="Q780" s="249"/>
      <c r="R780" s="250"/>
      <c r="S780" s="317"/>
      <c r="T780" s="249"/>
      <c r="U780" s="249"/>
      <c r="V780" s="250"/>
      <c r="W780" s="317"/>
      <c r="X780" s="249"/>
      <c r="Y780" s="249"/>
      <c r="Z780" s="250"/>
      <c r="AA780" s="317"/>
      <c r="AB780" s="249"/>
      <c r="AC780" s="249"/>
      <c r="AD780" s="250"/>
      <c r="AG780">
        <f t="shared" si="55"/>
        <v>0</v>
      </c>
      <c r="AH780">
        <f t="shared" si="56"/>
        <v>0</v>
      </c>
      <c r="AI780">
        <f t="shared" si="57"/>
        <v>0</v>
      </c>
      <c r="AJ780">
        <f t="shared" si="58"/>
        <v>0</v>
      </c>
      <c r="AK780">
        <f t="shared" si="59"/>
        <v>0</v>
      </c>
      <c r="AL780">
        <f t="shared" si="60"/>
        <v>0</v>
      </c>
    </row>
    <row r="781" spans="1:38" s="4" customFormat="1" ht="15" customHeight="1">
      <c r="A781" s="93"/>
      <c r="C781" s="110" t="s">
        <v>294</v>
      </c>
      <c r="D781" s="318" t="str">
        <f>IF(CNGE_2023_M4_Secc1!D85="","",CNGE_2023_M4_Secc1!D85)</f>
        <v/>
      </c>
      <c r="E781" s="249"/>
      <c r="F781" s="249"/>
      <c r="G781" s="249"/>
      <c r="H781" s="249"/>
      <c r="I781" s="249"/>
      <c r="J781" s="249"/>
      <c r="K781" s="249"/>
      <c r="L781" s="249"/>
      <c r="M781" s="249"/>
      <c r="N781" s="250"/>
      <c r="O781" s="317"/>
      <c r="P781" s="249"/>
      <c r="Q781" s="249"/>
      <c r="R781" s="250"/>
      <c r="S781" s="317"/>
      <c r="T781" s="249"/>
      <c r="U781" s="249"/>
      <c r="V781" s="250"/>
      <c r="W781" s="317"/>
      <c r="X781" s="249"/>
      <c r="Y781" s="249"/>
      <c r="Z781" s="250"/>
      <c r="AA781" s="317"/>
      <c r="AB781" s="249"/>
      <c r="AC781" s="249"/>
      <c r="AD781" s="250"/>
      <c r="AG781">
        <f t="shared" si="55"/>
        <v>0</v>
      </c>
      <c r="AH781">
        <f t="shared" si="56"/>
        <v>0</v>
      </c>
      <c r="AI781">
        <f t="shared" si="57"/>
        <v>0</v>
      </c>
      <c r="AJ781">
        <f t="shared" si="58"/>
        <v>0</v>
      </c>
      <c r="AK781">
        <f t="shared" si="59"/>
        <v>0</v>
      </c>
      <c r="AL781">
        <f t="shared" si="60"/>
        <v>0</v>
      </c>
    </row>
    <row r="782" spans="1:38" s="4" customFormat="1" ht="15" customHeight="1">
      <c r="A782" s="93"/>
      <c r="C782" s="110" t="s">
        <v>295</v>
      </c>
      <c r="D782" s="318" t="str">
        <f>IF(CNGE_2023_M4_Secc1!D86="","",CNGE_2023_M4_Secc1!D86)</f>
        <v/>
      </c>
      <c r="E782" s="249"/>
      <c r="F782" s="249"/>
      <c r="G782" s="249"/>
      <c r="H782" s="249"/>
      <c r="I782" s="249"/>
      <c r="J782" s="249"/>
      <c r="K782" s="249"/>
      <c r="L782" s="249"/>
      <c r="M782" s="249"/>
      <c r="N782" s="250"/>
      <c r="O782" s="317"/>
      <c r="P782" s="249"/>
      <c r="Q782" s="249"/>
      <c r="R782" s="250"/>
      <c r="S782" s="317"/>
      <c r="T782" s="249"/>
      <c r="U782" s="249"/>
      <c r="V782" s="250"/>
      <c r="W782" s="317"/>
      <c r="X782" s="249"/>
      <c r="Y782" s="249"/>
      <c r="Z782" s="250"/>
      <c r="AA782" s="317"/>
      <c r="AB782" s="249"/>
      <c r="AC782" s="249"/>
      <c r="AD782" s="250"/>
      <c r="AG782">
        <f t="shared" si="55"/>
        <v>0</v>
      </c>
      <c r="AH782">
        <f t="shared" si="56"/>
        <v>0</v>
      </c>
      <c r="AI782">
        <f t="shared" si="57"/>
        <v>0</v>
      </c>
      <c r="AJ782">
        <f t="shared" si="58"/>
        <v>0</v>
      </c>
      <c r="AK782">
        <f t="shared" si="59"/>
        <v>0</v>
      </c>
      <c r="AL782">
        <f t="shared" si="60"/>
        <v>0</v>
      </c>
    </row>
    <row r="783" spans="1:38" s="4" customFormat="1" ht="15" customHeight="1">
      <c r="A783" s="93"/>
      <c r="C783" s="110" t="s">
        <v>296</v>
      </c>
      <c r="D783" s="318" t="str">
        <f>IF(CNGE_2023_M4_Secc1!D87="","",CNGE_2023_M4_Secc1!D87)</f>
        <v/>
      </c>
      <c r="E783" s="249"/>
      <c r="F783" s="249"/>
      <c r="G783" s="249"/>
      <c r="H783" s="249"/>
      <c r="I783" s="249"/>
      <c r="J783" s="249"/>
      <c r="K783" s="249"/>
      <c r="L783" s="249"/>
      <c r="M783" s="249"/>
      <c r="N783" s="250"/>
      <c r="O783" s="317"/>
      <c r="P783" s="249"/>
      <c r="Q783" s="249"/>
      <c r="R783" s="250"/>
      <c r="S783" s="317"/>
      <c r="T783" s="249"/>
      <c r="U783" s="249"/>
      <c r="V783" s="250"/>
      <c r="W783" s="317"/>
      <c r="X783" s="249"/>
      <c r="Y783" s="249"/>
      <c r="Z783" s="250"/>
      <c r="AA783" s="317"/>
      <c r="AB783" s="249"/>
      <c r="AC783" s="249"/>
      <c r="AD783" s="250"/>
      <c r="AG783">
        <f t="shared" si="55"/>
        <v>0</v>
      </c>
      <c r="AH783">
        <f t="shared" si="56"/>
        <v>0</v>
      </c>
      <c r="AI783">
        <f t="shared" si="57"/>
        <v>0</v>
      </c>
      <c r="AJ783">
        <f t="shared" si="58"/>
        <v>0</v>
      </c>
      <c r="AK783">
        <f t="shared" si="59"/>
        <v>0</v>
      </c>
      <c r="AL783">
        <f t="shared" si="60"/>
        <v>0</v>
      </c>
    </row>
    <row r="784" spans="1:38" s="4" customFormat="1" ht="15" customHeight="1">
      <c r="A784" s="93"/>
      <c r="C784" s="110" t="s">
        <v>297</v>
      </c>
      <c r="D784" s="318" t="str">
        <f>IF(CNGE_2023_M4_Secc1!D88="","",CNGE_2023_M4_Secc1!D88)</f>
        <v/>
      </c>
      <c r="E784" s="249"/>
      <c r="F784" s="249"/>
      <c r="G784" s="249"/>
      <c r="H784" s="249"/>
      <c r="I784" s="249"/>
      <c r="J784" s="249"/>
      <c r="K784" s="249"/>
      <c r="L784" s="249"/>
      <c r="M784" s="249"/>
      <c r="N784" s="250"/>
      <c r="O784" s="317"/>
      <c r="P784" s="249"/>
      <c r="Q784" s="249"/>
      <c r="R784" s="250"/>
      <c r="S784" s="317"/>
      <c r="T784" s="249"/>
      <c r="U784" s="249"/>
      <c r="V784" s="250"/>
      <c r="W784" s="317"/>
      <c r="X784" s="249"/>
      <c r="Y784" s="249"/>
      <c r="Z784" s="250"/>
      <c r="AA784" s="317"/>
      <c r="AB784" s="249"/>
      <c r="AC784" s="249"/>
      <c r="AD784" s="250"/>
      <c r="AG784">
        <f t="shared" si="55"/>
        <v>0</v>
      </c>
      <c r="AH784">
        <f t="shared" si="56"/>
        <v>0</v>
      </c>
      <c r="AI784">
        <f t="shared" si="57"/>
        <v>0</v>
      </c>
      <c r="AJ784">
        <f t="shared" si="58"/>
        <v>0</v>
      </c>
      <c r="AK784">
        <f t="shared" si="59"/>
        <v>0</v>
      </c>
      <c r="AL784">
        <f t="shared" si="60"/>
        <v>0</v>
      </c>
    </row>
    <row r="785" spans="1:38" s="4" customFormat="1" ht="15" customHeight="1">
      <c r="A785" s="93"/>
      <c r="C785" s="110" t="s">
        <v>298</v>
      </c>
      <c r="D785" s="318" t="str">
        <f>IF(CNGE_2023_M4_Secc1!D89="","",CNGE_2023_M4_Secc1!D89)</f>
        <v/>
      </c>
      <c r="E785" s="249"/>
      <c r="F785" s="249"/>
      <c r="G785" s="249"/>
      <c r="H785" s="249"/>
      <c r="I785" s="249"/>
      <c r="J785" s="249"/>
      <c r="K785" s="249"/>
      <c r="L785" s="249"/>
      <c r="M785" s="249"/>
      <c r="N785" s="250"/>
      <c r="O785" s="317"/>
      <c r="P785" s="249"/>
      <c r="Q785" s="249"/>
      <c r="R785" s="250"/>
      <c r="S785" s="317"/>
      <c r="T785" s="249"/>
      <c r="U785" s="249"/>
      <c r="V785" s="250"/>
      <c r="W785" s="317"/>
      <c r="X785" s="249"/>
      <c r="Y785" s="249"/>
      <c r="Z785" s="250"/>
      <c r="AA785" s="317"/>
      <c r="AB785" s="249"/>
      <c r="AC785" s="249"/>
      <c r="AD785" s="250"/>
      <c r="AG785">
        <f t="shared" si="55"/>
        <v>0</v>
      </c>
      <c r="AH785">
        <f t="shared" si="56"/>
        <v>0</v>
      </c>
      <c r="AI785">
        <f t="shared" si="57"/>
        <v>0</v>
      </c>
      <c r="AJ785">
        <f t="shared" si="58"/>
        <v>0</v>
      </c>
      <c r="AK785">
        <f t="shared" si="59"/>
        <v>0</v>
      </c>
      <c r="AL785">
        <f t="shared" si="60"/>
        <v>0</v>
      </c>
    </row>
    <row r="786" spans="1:38" s="4" customFormat="1" ht="15" customHeight="1">
      <c r="A786" s="93"/>
      <c r="C786" s="110" t="s">
        <v>299</v>
      </c>
      <c r="D786" s="318" t="str">
        <f>IF(CNGE_2023_M4_Secc1!D90="","",CNGE_2023_M4_Secc1!D90)</f>
        <v/>
      </c>
      <c r="E786" s="249"/>
      <c r="F786" s="249"/>
      <c r="G786" s="249"/>
      <c r="H786" s="249"/>
      <c r="I786" s="249"/>
      <c r="J786" s="249"/>
      <c r="K786" s="249"/>
      <c r="L786" s="249"/>
      <c r="M786" s="249"/>
      <c r="N786" s="250"/>
      <c r="O786" s="317"/>
      <c r="P786" s="249"/>
      <c r="Q786" s="249"/>
      <c r="R786" s="250"/>
      <c r="S786" s="317"/>
      <c r="T786" s="249"/>
      <c r="U786" s="249"/>
      <c r="V786" s="250"/>
      <c r="W786" s="317"/>
      <c r="X786" s="249"/>
      <c r="Y786" s="249"/>
      <c r="Z786" s="250"/>
      <c r="AA786" s="317"/>
      <c r="AB786" s="249"/>
      <c r="AC786" s="249"/>
      <c r="AD786" s="250"/>
      <c r="AG786">
        <f t="shared" si="55"/>
        <v>0</v>
      </c>
      <c r="AH786">
        <f t="shared" si="56"/>
        <v>0</v>
      </c>
      <c r="AI786">
        <f t="shared" si="57"/>
        <v>0</v>
      </c>
      <c r="AJ786">
        <f t="shared" si="58"/>
        <v>0</v>
      </c>
      <c r="AK786">
        <f t="shared" si="59"/>
        <v>0</v>
      </c>
      <c r="AL786">
        <f t="shared" si="60"/>
        <v>0</v>
      </c>
    </row>
    <row r="787" spans="1:38" s="4" customFormat="1" ht="15" customHeight="1">
      <c r="A787" s="93"/>
      <c r="C787" s="110" t="s">
        <v>300</v>
      </c>
      <c r="D787" s="318" t="str">
        <f>IF(CNGE_2023_M4_Secc1!D91="","",CNGE_2023_M4_Secc1!D91)</f>
        <v/>
      </c>
      <c r="E787" s="249"/>
      <c r="F787" s="249"/>
      <c r="G787" s="249"/>
      <c r="H787" s="249"/>
      <c r="I787" s="249"/>
      <c r="J787" s="249"/>
      <c r="K787" s="249"/>
      <c r="L787" s="249"/>
      <c r="M787" s="249"/>
      <c r="N787" s="250"/>
      <c r="O787" s="317"/>
      <c r="P787" s="249"/>
      <c r="Q787" s="249"/>
      <c r="R787" s="250"/>
      <c r="S787" s="317"/>
      <c r="T787" s="249"/>
      <c r="U787" s="249"/>
      <c r="V787" s="250"/>
      <c r="W787" s="317"/>
      <c r="X787" s="249"/>
      <c r="Y787" s="249"/>
      <c r="Z787" s="250"/>
      <c r="AA787" s="317"/>
      <c r="AB787" s="249"/>
      <c r="AC787" s="249"/>
      <c r="AD787" s="250"/>
      <c r="AG787">
        <f t="shared" si="55"/>
        <v>0</v>
      </c>
      <c r="AH787">
        <f t="shared" si="56"/>
        <v>0</v>
      </c>
      <c r="AI787">
        <f t="shared" si="57"/>
        <v>0</v>
      </c>
      <c r="AJ787">
        <f t="shared" si="58"/>
        <v>0</v>
      </c>
      <c r="AK787">
        <f t="shared" si="59"/>
        <v>0</v>
      </c>
      <c r="AL787">
        <f t="shared" si="60"/>
        <v>0</v>
      </c>
    </row>
    <row r="788" spans="1:38" s="4" customFormat="1" ht="15" customHeight="1">
      <c r="A788" s="93"/>
      <c r="C788" s="110" t="s">
        <v>301</v>
      </c>
      <c r="D788" s="318" t="str">
        <f>IF(CNGE_2023_M4_Secc1!D92="","",CNGE_2023_M4_Secc1!D92)</f>
        <v/>
      </c>
      <c r="E788" s="249"/>
      <c r="F788" s="249"/>
      <c r="G788" s="249"/>
      <c r="H788" s="249"/>
      <c r="I788" s="249"/>
      <c r="J788" s="249"/>
      <c r="K788" s="249"/>
      <c r="L788" s="249"/>
      <c r="M788" s="249"/>
      <c r="N788" s="250"/>
      <c r="O788" s="317"/>
      <c r="P788" s="249"/>
      <c r="Q788" s="249"/>
      <c r="R788" s="250"/>
      <c r="S788" s="317"/>
      <c r="T788" s="249"/>
      <c r="U788" s="249"/>
      <c r="V788" s="250"/>
      <c r="W788" s="317"/>
      <c r="X788" s="249"/>
      <c r="Y788" s="249"/>
      <c r="Z788" s="250"/>
      <c r="AA788" s="317"/>
      <c r="AB788" s="249"/>
      <c r="AC788" s="249"/>
      <c r="AD788" s="250"/>
      <c r="AG788">
        <f t="shared" si="55"/>
        <v>0</v>
      </c>
      <c r="AH788">
        <f t="shared" si="56"/>
        <v>0</v>
      </c>
      <c r="AI788">
        <f t="shared" si="57"/>
        <v>0</v>
      </c>
      <c r="AJ788">
        <f t="shared" si="58"/>
        <v>0</v>
      </c>
      <c r="AK788">
        <f t="shared" si="59"/>
        <v>0</v>
      </c>
      <c r="AL788">
        <f t="shared" si="60"/>
        <v>0</v>
      </c>
    </row>
    <row r="789" spans="1:38" s="4" customFormat="1" ht="15" customHeight="1">
      <c r="A789" s="93"/>
      <c r="C789" s="110" t="s">
        <v>302</v>
      </c>
      <c r="D789" s="318" t="str">
        <f>IF(CNGE_2023_M4_Secc1!D93="","",CNGE_2023_M4_Secc1!D93)</f>
        <v/>
      </c>
      <c r="E789" s="249"/>
      <c r="F789" s="249"/>
      <c r="G789" s="249"/>
      <c r="H789" s="249"/>
      <c r="I789" s="249"/>
      <c r="J789" s="249"/>
      <c r="K789" s="249"/>
      <c r="L789" s="249"/>
      <c r="M789" s="249"/>
      <c r="N789" s="250"/>
      <c r="O789" s="317"/>
      <c r="P789" s="249"/>
      <c r="Q789" s="249"/>
      <c r="R789" s="250"/>
      <c r="S789" s="317"/>
      <c r="T789" s="249"/>
      <c r="U789" s="249"/>
      <c r="V789" s="250"/>
      <c r="W789" s="317"/>
      <c r="X789" s="249"/>
      <c r="Y789" s="249"/>
      <c r="Z789" s="250"/>
      <c r="AA789" s="317"/>
      <c r="AB789" s="249"/>
      <c r="AC789" s="249"/>
      <c r="AD789" s="250"/>
      <c r="AG789">
        <f t="shared" si="55"/>
        <v>0</v>
      </c>
      <c r="AH789">
        <f t="shared" si="56"/>
        <v>0</v>
      </c>
      <c r="AI789">
        <f t="shared" si="57"/>
        <v>0</v>
      </c>
      <c r="AJ789">
        <f t="shared" si="58"/>
        <v>0</v>
      </c>
      <c r="AK789">
        <f t="shared" si="59"/>
        <v>0</v>
      </c>
      <c r="AL789">
        <f t="shared" si="60"/>
        <v>0</v>
      </c>
    </row>
    <row r="790" spans="1:38" s="4" customFormat="1" ht="15" customHeight="1">
      <c r="A790" s="93"/>
      <c r="C790" s="110" t="s">
        <v>303</v>
      </c>
      <c r="D790" s="318" t="str">
        <f>IF(CNGE_2023_M4_Secc1!D94="","",CNGE_2023_M4_Secc1!D94)</f>
        <v/>
      </c>
      <c r="E790" s="249"/>
      <c r="F790" s="249"/>
      <c r="G790" s="249"/>
      <c r="H790" s="249"/>
      <c r="I790" s="249"/>
      <c r="J790" s="249"/>
      <c r="K790" s="249"/>
      <c r="L790" s="249"/>
      <c r="M790" s="249"/>
      <c r="N790" s="250"/>
      <c r="O790" s="317"/>
      <c r="P790" s="249"/>
      <c r="Q790" s="249"/>
      <c r="R790" s="250"/>
      <c r="S790" s="317"/>
      <c r="T790" s="249"/>
      <c r="U790" s="249"/>
      <c r="V790" s="250"/>
      <c r="W790" s="317"/>
      <c r="X790" s="249"/>
      <c r="Y790" s="249"/>
      <c r="Z790" s="250"/>
      <c r="AA790" s="317"/>
      <c r="AB790" s="249"/>
      <c r="AC790" s="249"/>
      <c r="AD790" s="250"/>
      <c r="AG790">
        <f t="shared" si="55"/>
        <v>0</v>
      </c>
      <c r="AH790">
        <f t="shared" si="56"/>
        <v>0</v>
      </c>
      <c r="AI790">
        <f t="shared" si="57"/>
        <v>0</v>
      </c>
      <c r="AJ790">
        <f t="shared" si="58"/>
        <v>0</v>
      </c>
      <c r="AK790">
        <f t="shared" si="59"/>
        <v>0</v>
      </c>
      <c r="AL790">
        <f t="shared" si="60"/>
        <v>0</v>
      </c>
    </row>
    <row r="791" spans="1:38" s="4" customFormat="1" ht="15" customHeight="1">
      <c r="A791" s="93"/>
      <c r="C791" s="110" t="s">
        <v>304</v>
      </c>
      <c r="D791" s="318" t="str">
        <f>IF(CNGE_2023_M4_Secc1!D95="","",CNGE_2023_M4_Secc1!D95)</f>
        <v/>
      </c>
      <c r="E791" s="249"/>
      <c r="F791" s="249"/>
      <c r="G791" s="249"/>
      <c r="H791" s="249"/>
      <c r="I791" s="249"/>
      <c r="J791" s="249"/>
      <c r="K791" s="249"/>
      <c r="L791" s="249"/>
      <c r="M791" s="249"/>
      <c r="N791" s="250"/>
      <c r="O791" s="317"/>
      <c r="P791" s="249"/>
      <c r="Q791" s="249"/>
      <c r="R791" s="250"/>
      <c r="S791" s="317"/>
      <c r="T791" s="249"/>
      <c r="U791" s="249"/>
      <c r="V791" s="250"/>
      <c r="W791" s="317"/>
      <c r="X791" s="249"/>
      <c r="Y791" s="249"/>
      <c r="Z791" s="250"/>
      <c r="AA791" s="317"/>
      <c r="AB791" s="249"/>
      <c r="AC791" s="249"/>
      <c r="AD791" s="250"/>
      <c r="AG791">
        <f t="shared" si="55"/>
        <v>0</v>
      </c>
      <c r="AH791">
        <f t="shared" si="56"/>
        <v>0</v>
      </c>
      <c r="AI791">
        <f t="shared" si="57"/>
        <v>0</v>
      </c>
      <c r="AJ791">
        <f t="shared" si="58"/>
        <v>0</v>
      </c>
      <c r="AK791">
        <f t="shared" si="59"/>
        <v>0</v>
      </c>
      <c r="AL791">
        <f t="shared" si="60"/>
        <v>0</v>
      </c>
    </row>
    <row r="792" spans="1:38" s="4" customFormat="1" ht="15" customHeight="1">
      <c r="A792" s="93"/>
      <c r="C792" s="110" t="s">
        <v>305</v>
      </c>
      <c r="D792" s="318" t="str">
        <f>IF(CNGE_2023_M4_Secc1!D96="","",CNGE_2023_M4_Secc1!D96)</f>
        <v/>
      </c>
      <c r="E792" s="249"/>
      <c r="F792" s="249"/>
      <c r="G792" s="249"/>
      <c r="H792" s="249"/>
      <c r="I792" s="249"/>
      <c r="J792" s="249"/>
      <c r="K792" s="249"/>
      <c r="L792" s="249"/>
      <c r="M792" s="249"/>
      <c r="N792" s="250"/>
      <c r="O792" s="317"/>
      <c r="P792" s="249"/>
      <c r="Q792" s="249"/>
      <c r="R792" s="250"/>
      <c r="S792" s="317"/>
      <c r="T792" s="249"/>
      <c r="U792" s="249"/>
      <c r="V792" s="250"/>
      <c r="W792" s="317"/>
      <c r="X792" s="249"/>
      <c r="Y792" s="249"/>
      <c r="Z792" s="250"/>
      <c r="AA792" s="317"/>
      <c r="AB792" s="249"/>
      <c r="AC792" s="249"/>
      <c r="AD792" s="250"/>
      <c r="AG792">
        <f t="shared" si="55"/>
        <v>0</v>
      </c>
      <c r="AH792">
        <f t="shared" si="56"/>
        <v>0</v>
      </c>
      <c r="AI792">
        <f t="shared" si="57"/>
        <v>0</v>
      </c>
      <c r="AJ792">
        <f t="shared" si="58"/>
        <v>0</v>
      </c>
      <c r="AK792">
        <f t="shared" si="59"/>
        <v>0</v>
      </c>
      <c r="AL792">
        <f t="shared" si="60"/>
        <v>0</v>
      </c>
    </row>
    <row r="793" spans="1:38" s="4" customFormat="1" ht="15" customHeight="1">
      <c r="A793" s="93"/>
      <c r="C793" s="110" t="s">
        <v>306</v>
      </c>
      <c r="D793" s="318" t="str">
        <f>IF(CNGE_2023_M4_Secc1!D97="","",CNGE_2023_M4_Secc1!D97)</f>
        <v/>
      </c>
      <c r="E793" s="249"/>
      <c r="F793" s="249"/>
      <c r="G793" s="249"/>
      <c r="H793" s="249"/>
      <c r="I793" s="249"/>
      <c r="J793" s="249"/>
      <c r="K793" s="249"/>
      <c r="L793" s="249"/>
      <c r="M793" s="249"/>
      <c r="N793" s="250"/>
      <c r="O793" s="317"/>
      <c r="P793" s="249"/>
      <c r="Q793" s="249"/>
      <c r="R793" s="250"/>
      <c r="S793" s="317"/>
      <c r="T793" s="249"/>
      <c r="U793" s="249"/>
      <c r="V793" s="250"/>
      <c r="W793" s="317"/>
      <c r="X793" s="249"/>
      <c r="Y793" s="249"/>
      <c r="Z793" s="250"/>
      <c r="AA793" s="317"/>
      <c r="AB793" s="249"/>
      <c r="AC793" s="249"/>
      <c r="AD793" s="250"/>
      <c r="AG793">
        <f t="shared" si="55"/>
        <v>0</v>
      </c>
      <c r="AH793">
        <f t="shared" si="56"/>
        <v>0</v>
      </c>
      <c r="AI793">
        <f t="shared" si="57"/>
        <v>0</v>
      </c>
      <c r="AJ793">
        <f t="shared" si="58"/>
        <v>0</v>
      </c>
      <c r="AK793">
        <f t="shared" si="59"/>
        <v>0</v>
      </c>
      <c r="AL793">
        <f t="shared" si="60"/>
        <v>0</v>
      </c>
    </row>
    <row r="794" spans="1:38" s="4" customFormat="1" ht="15" customHeight="1">
      <c r="A794" s="93"/>
      <c r="C794" s="110" t="s">
        <v>307</v>
      </c>
      <c r="D794" s="318" t="str">
        <f>IF(CNGE_2023_M4_Secc1!D98="","",CNGE_2023_M4_Secc1!D98)</f>
        <v/>
      </c>
      <c r="E794" s="249"/>
      <c r="F794" s="249"/>
      <c r="G794" s="249"/>
      <c r="H794" s="249"/>
      <c r="I794" s="249"/>
      <c r="J794" s="249"/>
      <c r="K794" s="249"/>
      <c r="L794" s="249"/>
      <c r="M794" s="249"/>
      <c r="N794" s="250"/>
      <c r="O794" s="317"/>
      <c r="P794" s="249"/>
      <c r="Q794" s="249"/>
      <c r="R794" s="250"/>
      <c r="S794" s="317"/>
      <c r="T794" s="249"/>
      <c r="U794" s="249"/>
      <c r="V794" s="250"/>
      <c r="W794" s="317"/>
      <c r="X794" s="249"/>
      <c r="Y794" s="249"/>
      <c r="Z794" s="250"/>
      <c r="AA794" s="317"/>
      <c r="AB794" s="249"/>
      <c r="AC794" s="249"/>
      <c r="AD794" s="250"/>
      <c r="AG794">
        <f t="shared" si="55"/>
        <v>0</v>
      </c>
      <c r="AH794">
        <f t="shared" si="56"/>
        <v>0</v>
      </c>
      <c r="AI794">
        <f t="shared" si="57"/>
        <v>0</v>
      </c>
      <c r="AJ794">
        <f t="shared" si="58"/>
        <v>0</v>
      </c>
      <c r="AK794">
        <f t="shared" si="59"/>
        <v>0</v>
      </c>
      <c r="AL794">
        <f t="shared" si="60"/>
        <v>0</v>
      </c>
    </row>
    <row r="795" spans="1:38" s="4" customFormat="1" ht="15" customHeight="1">
      <c r="A795" s="93"/>
      <c r="C795" s="110" t="s">
        <v>308</v>
      </c>
      <c r="D795" s="318" t="str">
        <f>IF(CNGE_2023_M4_Secc1!D99="","",CNGE_2023_M4_Secc1!D99)</f>
        <v/>
      </c>
      <c r="E795" s="249"/>
      <c r="F795" s="249"/>
      <c r="G795" s="249"/>
      <c r="H795" s="249"/>
      <c r="I795" s="249"/>
      <c r="J795" s="249"/>
      <c r="K795" s="249"/>
      <c r="L795" s="249"/>
      <c r="M795" s="249"/>
      <c r="N795" s="250"/>
      <c r="O795" s="317"/>
      <c r="P795" s="249"/>
      <c r="Q795" s="249"/>
      <c r="R795" s="250"/>
      <c r="S795" s="317"/>
      <c r="T795" s="249"/>
      <c r="U795" s="249"/>
      <c r="V795" s="250"/>
      <c r="W795" s="317"/>
      <c r="X795" s="249"/>
      <c r="Y795" s="249"/>
      <c r="Z795" s="250"/>
      <c r="AA795" s="317"/>
      <c r="AB795" s="249"/>
      <c r="AC795" s="249"/>
      <c r="AD795" s="250"/>
      <c r="AG795">
        <f t="shared" si="55"/>
        <v>0</v>
      </c>
      <c r="AH795">
        <f t="shared" si="56"/>
        <v>0</v>
      </c>
      <c r="AI795">
        <f t="shared" si="57"/>
        <v>0</v>
      </c>
      <c r="AJ795">
        <f t="shared" si="58"/>
        <v>0</v>
      </c>
      <c r="AK795">
        <f t="shared" si="59"/>
        <v>0</v>
      </c>
      <c r="AL795">
        <f t="shared" si="60"/>
        <v>0</v>
      </c>
    </row>
    <row r="796" spans="1:38" s="4" customFormat="1" ht="15" customHeight="1">
      <c r="A796" s="93"/>
      <c r="C796" s="9"/>
      <c r="D796" s="9"/>
      <c r="E796" s="9"/>
      <c r="F796" s="141"/>
      <c r="G796" s="9"/>
      <c r="H796" s="9"/>
      <c r="I796" s="9"/>
      <c r="J796" s="9"/>
      <c r="M796" s="9"/>
      <c r="N796" s="122" t="s">
        <v>456</v>
      </c>
      <c r="O796" s="325">
        <f>IF(AND(SUM(O735:O795)=0,COUNTIF(O735:O795,"NS")&gt;0),"NS",IF(AND(SUM(O735:O795)=0,COUNTIF(O735:O795,0)&gt;0),0,IF(AND(SUM(O735:O795)=0,COUNTIF(O735:O795,"NA")&gt;0),"NA",SUM(O735:O795))))</f>
        <v>0</v>
      </c>
      <c r="P796" s="249"/>
      <c r="Q796" s="249"/>
      <c r="R796" s="250"/>
      <c r="S796" s="325">
        <f>IF(AND(SUM(S735:S795)=0,COUNTIF(S735:S795,"NS")&gt;0),"NS",IF(AND(SUM(S735:S795)=0,COUNTIF(S735:S795,0)&gt;0),0,IF(AND(SUM(S735:S795)=0,COUNTIF(S735:S795,"NA")&gt;0),"NA",SUM(S735:S795))))</f>
        <v>0</v>
      </c>
      <c r="T796" s="249"/>
      <c r="U796" s="249"/>
      <c r="V796" s="250"/>
      <c r="W796" s="325">
        <f>IF(AND(SUM(W735:W795)=0,COUNTIF(W735:W795,"NS")&gt;0),"NS",IF(AND(SUM(W735:W795)=0,COUNTIF(W735:W795,0)&gt;0),0,IF(AND(SUM(W735:W795)=0,COUNTIF(W735:W795,"NA")&gt;0),"NA",SUM(W735:W795))))</f>
        <v>0</v>
      </c>
      <c r="X796" s="249"/>
      <c r="Y796" s="249"/>
      <c r="Z796" s="250"/>
      <c r="AA796" s="325">
        <f>IF(AND(SUM(AA735:AA795)=0,COUNTIF(AA735:AA795,"NS")&gt;0),"NS",IF(AND(SUM(AA735:AA795)=0,COUNTIF(AA735:AA795,0)&gt;0),0,IF(AND(SUM(AA735:AA795)=0,COUNTIF(AA735:AA795,"NA")&gt;0),"NA",SUM(AA735:AA795))))</f>
        <v>0</v>
      </c>
      <c r="AB796" s="249"/>
      <c r="AC796" s="249"/>
      <c r="AD796" s="250"/>
      <c r="AG796">
        <f>SUM(AG735:AG795)</f>
        <v>0</v>
      </c>
      <c r="AH796" s="198">
        <f>SUM(AH735:AH795)</f>
        <v>0</v>
      </c>
      <c r="AI796">
        <f>SUM(AI735:AI795)</f>
        <v>0</v>
      </c>
      <c r="AK796">
        <f>SUM(AK735:AK795)</f>
        <v>0</v>
      </c>
      <c r="AL796">
        <f>SUM(AL735:AL795)</f>
        <v>0</v>
      </c>
    </row>
    <row r="797" spans="1:38" ht="15" customHeight="1"/>
    <row r="798" spans="1:38" s="4" customFormat="1" ht="24" customHeight="1">
      <c r="A798" s="93"/>
      <c r="C798" s="333" t="s">
        <v>310</v>
      </c>
      <c r="D798" s="231"/>
      <c r="E798" s="231"/>
      <c r="F798" s="231"/>
      <c r="G798" s="231"/>
      <c r="H798" s="231"/>
      <c r="I798" s="231"/>
      <c r="J798" s="231"/>
      <c r="K798" s="231"/>
      <c r="L798" s="231"/>
      <c r="M798" s="231"/>
      <c r="N798" s="231"/>
      <c r="O798" s="231"/>
      <c r="P798" s="231"/>
      <c r="Q798" s="231"/>
      <c r="R798" s="231"/>
      <c r="S798" s="231"/>
      <c r="T798" s="231"/>
      <c r="U798" s="231"/>
      <c r="V798" s="231"/>
      <c r="W798" s="231"/>
      <c r="X798" s="231"/>
      <c r="Y798" s="231"/>
      <c r="Z798" s="231"/>
      <c r="AA798" s="231"/>
      <c r="AB798" s="231"/>
      <c r="AC798" s="231"/>
      <c r="AD798" s="231"/>
    </row>
    <row r="799" spans="1:38" s="4" customFormat="1" ht="60" customHeight="1">
      <c r="A799" s="93"/>
      <c r="C799" s="323"/>
      <c r="D799" s="249"/>
      <c r="E799" s="249"/>
      <c r="F799" s="249"/>
      <c r="G799" s="249"/>
      <c r="H799" s="249"/>
      <c r="I799" s="249"/>
      <c r="J799" s="249"/>
      <c r="K799" s="249"/>
      <c r="L799" s="249"/>
      <c r="M799" s="249"/>
      <c r="N799" s="249"/>
      <c r="O799" s="249"/>
      <c r="P799" s="249"/>
      <c r="Q799" s="249"/>
      <c r="R799" s="249"/>
      <c r="S799" s="249"/>
      <c r="T799" s="249"/>
      <c r="U799" s="249"/>
      <c r="V799" s="249"/>
      <c r="W799" s="249"/>
      <c r="X799" s="249"/>
      <c r="Y799" s="249"/>
      <c r="Z799" s="249"/>
      <c r="AA799" s="249"/>
      <c r="AB799" s="249"/>
      <c r="AC799" s="249"/>
      <c r="AD799" s="250"/>
    </row>
    <row r="800" spans="1:38" ht="15" customHeight="1">
      <c r="B800" s="199" t="str">
        <f>IF(AG796&gt;0,"Favor de ingresar toda la información requerida en la pregunta y/o verifique que no tenga información en celdas sombreadas.","")</f>
        <v/>
      </c>
    </row>
    <row r="801" spans="2:2" ht="15" customHeight="1">
      <c r="B801" s="199" t="str">
        <f>IF(AND(AH796&lt;&gt;0,C799=""),"Alerta: Debido a que cuenta con registros NS, debe proporcionar una justificación en el area de comentarios al final de la pregunta.","")</f>
        <v/>
      </c>
    </row>
    <row r="802" spans="2:2" ht="15" customHeight="1">
      <c r="B802" s="199" t="str">
        <f>IF(AK796&gt;=1,"Favor de revisar la sumatoria y consistencia de totales y/o subtotales por filas (numéricos y NS).","")</f>
        <v/>
      </c>
    </row>
    <row r="803" spans="2:2" ht="15" customHeight="1">
      <c r="B803" s="199" t="str">
        <f>IF(AND(SUM(O796)=SUM(O690:R714),SUM(S796)=SUM(S690:V714),SUM(W796)=SUM(W690:Z714),SUM(AA796)=SUM(AA690:AD714)),"","Favor de revisar la instrucción 3, debido a que no se cumplen con los criterios mencionados.")</f>
        <v/>
      </c>
    </row>
    <row r="804" spans="2:2" ht="15" customHeight="1">
      <c r="B804" s="199" t="str">
        <f>IF(AL796&gt;0,"Favor de revisar la instrucción 4, debido a que no se cumplen con los criterios mencionados.","")</f>
        <v/>
      </c>
    </row>
    <row r="805" spans="2:2" ht="15" customHeight="1"/>
  </sheetData>
  <sheetProtection algorithmName="SHA-512" hashValue="6QUaiX3sR1Q8ooTmvqz+jTKVVXI4SDVJ6vxL6/9xq+GKYq1J6PyrNab4tUByNCShjpEbXTntnfj7e/ye6JPZhw==" saltValue="hOP8Dchxu1AZXL3aZH9Hzw==" spinCount="100000" sheet="1" objects="1"/>
  <mergeCells count="1823">
    <mergeCell ref="C416:AD416"/>
    <mergeCell ref="C126:E126"/>
    <mergeCell ref="F126:X126"/>
    <mergeCell ref="Y126:AD126"/>
    <mergeCell ref="C151:AD151"/>
    <mergeCell ref="M169:R169"/>
    <mergeCell ref="S169:X169"/>
    <mergeCell ref="Y169:AD169"/>
    <mergeCell ref="F448:X448"/>
    <mergeCell ref="Y448:AD448"/>
    <mergeCell ref="C189:AD189"/>
    <mergeCell ref="C414:AD414"/>
    <mergeCell ref="C418:AD418"/>
    <mergeCell ref="S593:V593"/>
    <mergeCell ref="W593:Z593"/>
    <mergeCell ref="AA593:AD593"/>
    <mergeCell ref="D589:N589"/>
    <mergeCell ref="O589:R589"/>
    <mergeCell ref="S589:V589"/>
    <mergeCell ref="W589:Z589"/>
    <mergeCell ref="AA589:AD589"/>
    <mergeCell ref="C184:AD184"/>
    <mergeCell ref="C185:AD185"/>
    <mergeCell ref="AA200:AD200"/>
    <mergeCell ref="D591:N591"/>
    <mergeCell ref="O591:R591"/>
    <mergeCell ref="AA588:AD588"/>
    <mergeCell ref="D590:N590"/>
    <mergeCell ref="O590:R590"/>
    <mergeCell ref="S590:V590"/>
    <mergeCell ref="W590:Z590"/>
    <mergeCell ref="AA590:AD590"/>
    <mergeCell ref="S582:V582"/>
    <mergeCell ref="W582:Z582"/>
    <mergeCell ref="AA582:AD582"/>
    <mergeCell ref="D585:N585"/>
    <mergeCell ref="O585:R585"/>
    <mergeCell ref="S162:X162"/>
    <mergeCell ref="Y162:AD162"/>
    <mergeCell ref="S163:X163"/>
    <mergeCell ref="Y163:AD163"/>
    <mergeCell ref="Y166:AD166"/>
    <mergeCell ref="B520:AD520"/>
    <mergeCell ref="C521:AD521"/>
    <mergeCell ref="D587:N587"/>
    <mergeCell ref="O201:R201"/>
    <mergeCell ref="S201:V201"/>
    <mergeCell ref="W201:Z201"/>
    <mergeCell ref="D588:N588"/>
    <mergeCell ref="O588:R588"/>
    <mergeCell ref="S588:V588"/>
    <mergeCell ref="C171:AD171"/>
    <mergeCell ref="C224:AD224"/>
    <mergeCell ref="B180:AD180"/>
    <mergeCell ref="S166:X166"/>
    <mergeCell ref="D497:X497"/>
    <mergeCell ref="Y497:AD497"/>
    <mergeCell ref="D583:N583"/>
    <mergeCell ref="O583:R583"/>
    <mergeCell ref="S583:V583"/>
    <mergeCell ref="W583:Z583"/>
    <mergeCell ref="AA583:AD583"/>
    <mergeCell ref="D584:N584"/>
    <mergeCell ref="O584:R584"/>
    <mergeCell ref="S584:V584"/>
    <mergeCell ref="W584:Z584"/>
    <mergeCell ref="O587:R587"/>
    <mergeCell ref="W588:Z588"/>
    <mergeCell ref="D160:L160"/>
    <mergeCell ref="M162:R162"/>
    <mergeCell ref="S160:X160"/>
    <mergeCell ref="Y160:AD160"/>
    <mergeCell ref="S161:X161"/>
    <mergeCell ref="Y158:AD158"/>
    <mergeCell ref="S159:X159"/>
    <mergeCell ref="Y159:AD159"/>
    <mergeCell ref="C420:AD420"/>
    <mergeCell ref="D506:X506"/>
    <mergeCell ref="Y506:AD506"/>
    <mergeCell ref="AA609:AD609"/>
    <mergeCell ref="W609:Z609"/>
    <mergeCell ref="C606:AD606"/>
    <mergeCell ref="C192:AD192"/>
    <mergeCell ref="C419:AD419"/>
    <mergeCell ref="C421:AD421"/>
    <mergeCell ref="C191:AD191"/>
    <mergeCell ref="B183:AD183"/>
    <mergeCell ref="C181:AD181"/>
    <mergeCell ref="S591:V591"/>
    <mergeCell ref="W591:Z591"/>
    <mergeCell ref="AA591:AD591"/>
    <mergeCell ref="D592:N592"/>
    <mergeCell ref="O592:R592"/>
    <mergeCell ref="S592:V592"/>
    <mergeCell ref="O194:AD194"/>
    <mergeCell ref="O195:R195"/>
    <mergeCell ref="S195:V195"/>
    <mergeCell ref="W195:Z195"/>
    <mergeCell ref="AA195:AD195"/>
    <mergeCell ref="O593:R593"/>
    <mergeCell ref="M155:AD155"/>
    <mergeCell ref="C155:L156"/>
    <mergeCell ref="D165:L165"/>
    <mergeCell ref="D586:N586"/>
    <mergeCell ref="C149:AD149"/>
    <mergeCell ref="D166:L166"/>
    <mergeCell ref="M165:R165"/>
    <mergeCell ref="Y161:AD161"/>
    <mergeCell ref="S165:X165"/>
    <mergeCell ref="Y165:AD165"/>
    <mergeCell ref="M166:R166"/>
    <mergeCell ref="C131:E131"/>
    <mergeCell ref="F131:X131"/>
    <mergeCell ref="Y131:AD131"/>
    <mergeCell ref="B144:AD144"/>
    <mergeCell ref="C145:AD145"/>
    <mergeCell ref="C146:AD146"/>
    <mergeCell ref="C147:AD147"/>
    <mergeCell ref="C148:AD148"/>
    <mergeCell ref="C152:AD152"/>
    <mergeCell ref="C153:AD153"/>
    <mergeCell ref="C150:AD150"/>
    <mergeCell ref="C136:AD136"/>
    <mergeCell ref="C137:AD137"/>
    <mergeCell ref="M164:R164"/>
    <mergeCell ref="S164:X164"/>
    <mergeCell ref="Y164:AD164"/>
    <mergeCell ref="M167:R167"/>
    <mergeCell ref="S167:X167"/>
    <mergeCell ref="Y167:AD167"/>
    <mergeCell ref="D164:L164"/>
    <mergeCell ref="D167:L167"/>
    <mergeCell ref="Y125:AD125"/>
    <mergeCell ref="C125:E125"/>
    <mergeCell ref="F125:X125"/>
    <mergeCell ref="W586:Z586"/>
    <mergeCell ref="AA586:AD586"/>
    <mergeCell ref="D579:N579"/>
    <mergeCell ref="O579:R579"/>
    <mergeCell ref="S579:V579"/>
    <mergeCell ref="W579:Z579"/>
    <mergeCell ref="AA579:AD579"/>
    <mergeCell ref="D580:N580"/>
    <mergeCell ref="O580:R580"/>
    <mergeCell ref="S580:V580"/>
    <mergeCell ref="W580:Z580"/>
    <mergeCell ref="AA580:AD580"/>
    <mergeCell ref="D581:N581"/>
    <mergeCell ref="D582:N582"/>
    <mergeCell ref="O582:R582"/>
    <mergeCell ref="O577:R577"/>
    <mergeCell ref="S577:V577"/>
    <mergeCell ref="W577:Z577"/>
    <mergeCell ref="AA577:AD577"/>
    <mergeCell ref="D578:N578"/>
    <mergeCell ref="O578:R578"/>
    <mergeCell ref="S578:V578"/>
    <mergeCell ref="W578:Z578"/>
    <mergeCell ref="AA578:AD578"/>
    <mergeCell ref="O586:R586"/>
    <mergeCell ref="D575:N575"/>
    <mergeCell ref="O575:R575"/>
    <mergeCell ref="S575:V575"/>
    <mergeCell ref="S586:V586"/>
    <mergeCell ref="S585:V585"/>
    <mergeCell ref="W585:Z585"/>
    <mergeCell ref="AA585:AD585"/>
    <mergeCell ref="D573:N573"/>
    <mergeCell ref="O573:R573"/>
    <mergeCell ref="S573:V573"/>
    <mergeCell ref="W573:Z573"/>
    <mergeCell ref="AA573:AD573"/>
    <mergeCell ref="W574:Z574"/>
    <mergeCell ref="AA584:AD584"/>
    <mergeCell ref="D574:N574"/>
    <mergeCell ref="O574:R574"/>
    <mergeCell ref="W592:Z592"/>
    <mergeCell ref="AA592:AD592"/>
    <mergeCell ref="S587:V587"/>
    <mergeCell ref="W587:Z587"/>
    <mergeCell ref="AA587:AD587"/>
    <mergeCell ref="AA574:AD574"/>
    <mergeCell ref="O581:R581"/>
    <mergeCell ref="S581:V581"/>
    <mergeCell ref="W581:Z581"/>
    <mergeCell ref="AA581:AD581"/>
    <mergeCell ref="W575:Z575"/>
    <mergeCell ref="AA575:AD575"/>
    <mergeCell ref="D576:N576"/>
    <mergeCell ref="O576:R576"/>
    <mergeCell ref="S576:V576"/>
    <mergeCell ref="W576:Z576"/>
    <mergeCell ref="AA576:AD576"/>
    <mergeCell ref="D577:N577"/>
    <mergeCell ref="D567:N567"/>
    <mergeCell ref="O567:R567"/>
    <mergeCell ref="S567:V567"/>
    <mergeCell ref="W567:Z567"/>
    <mergeCell ref="AA567:AD567"/>
    <mergeCell ref="D568:N568"/>
    <mergeCell ref="O568:R568"/>
    <mergeCell ref="S568:V568"/>
    <mergeCell ref="W568:Z568"/>
    <mergeCell ref="AA568:AD568"/>
    <mergeCell ref="D569:N569"/>
    <mergeCell ref="O569:R569"/>
    <mergeCell ref="S569:V569"/>
    <mergeCell ref="W569:Z569"/>
    <mergeCell ref="AA569:AD569"/>
    <mergeCell ref="S574:V574"/>
    <mergeCell ref="D570:N570"/>
    <mergeCell ref="O570:R570"/>
    <mergeCell ref="S570:V570"/>
    <mergeCell ref="W570:Z570"/>
    <mergeCell ref="AA570:AD570"/>
    <mergeCell ref="D571:N571"/>
    <mergeCell ref="O571:R571"/>
    <mergeCell ref="S571:V571"/>
    <mergeCell ref="W571:Z571"/>
    <mergeCell ref="AA571:AD571"/>
    <mergeCell ref="D572:N572"/>
    <mergeCell ref="O572:R572"/>
    <mergeCell ref="S572:V572"/>
    <mergeCell ref="W572:Z572"/>
    <mergeCell ref="AA572:AD572"/>
    <mergeCell ref="D563:N563"/>
    <mergeCell ref="O563:R563"/>
    <mergeCell ref="S563:V563"/>
    <mergeCell ref="W563:Z563"/>
    <mergeCell ref="AA563:AD563"/>
    <mergeCell ref="D564:N564"/>
    <mergeCell ref="O564:R564"/>
    <mergeCell ref="S564:V564"/>
    <mergeCell ref="W564:Z564"/>
    <mergeCell ref="AA564:AD564"/>
    <mergeCell ref="D565:N565"/>
    <mergeCell ref="O565:R565"/>
    <mergeCell ref="S565:V565"/>
    <mergeCell ref="W565:Z565"/>
    <mergeCell ref="AA565:AD565"/>
    <mergeCell ref="D566:N566"/>
    <mergeCell ref="O566:R566"/>
    <mergeCell ref="S566:V566"/>
    <mergeCell ref="W566:Z566"/>
    <mergeCell ref="AA566:AD566"/>
    <mergeCell ref="D559:N559"/>
    <mergeCell ref="O559:R559"/>
    <mergeCell ref="S559:V559"/>
    <mergeCell ref="W559:Z559"/>
    <mergeCell ref="AA559:AD559"/>
    <mergeCell ref="D560:N560"/>
    <mergeCell ref="O560:R560"/>
    <mergeCell ref="S560:V560"/>
    <mergeCell ref="W560:Z560"/>
    <mergeCell ref="AA560:AD560"/>
    <mergeCell ref="D561:N561"/>
    <mergeCell ref="O561:R561"/>
    <mergeCell ref="S561:V561"/>
    <mergeCell ref="W561:Z561"/>
    <mergeCell ref="AA561:AD561"/>
    <mergeCell ref="D562:N562"/>
    <mergeCell ref="O562:R562"/>
    <mergeCell ref="S562:V562"/>
    <mergeCell ref="W562:Z562"/>
    <mergeCell ref="AA562:AD562"/>
    <mergeCell ref="D555:N555"/>
    <mergeCell ref="O555:R555"/>
    <mergeCell ref="S555:V555"/>
    <mergeCell ref="W555:Z555"/>
    <mergeCell ref="AA555:AD555"/>
    <mergeCell ref="D556:N556"/>
    <mergeCell ref="O556:R556"/>
    <mergeCell ref="S556:V556"/>
    <mergeCell ref="W556:Z556"/>
    <mergeCell ref="AA556:AD556"/>
    <mergeCell ref="D557:N557"/>
    <mergeCell ref="O557:R557"/>
    <mergeCell ref="S557:V557"/>
    <mergeCell ref="W557:Z557"/>
    <mergeCell ref="AA557:AD557"/>
    <mergeCell ref="D558:N558"/>
    <mergeCell ref="O558:R558"/>
    <mergeCell ref="S558:V558"/>
    <mergeCell ref="W558:Z558"/>
    <mergeCell ref="AA558:AD558"/>
    <mergeCell ref="D551:N551"/>
    <mergeCell ref="O551:R551"/>
    <mergeCell ref="S551:V551"/>
    <mergeCell ref="W551:Z551"/>
    <mergeCell ref="AA551:AD551"/>
    <mergeCell ref="D552:N552"/>
    <mergeCell ref="O552:R552"/>
    <mergeCell ref="S552:V552"/>
    <mergeCell ref="W552:Z552"/>
    <mergeCell ref="AA552:AD552"/>
    <mergeCell ref="D553:N553"/>
    <mergeCell ref="O553:R553"/>
    <mergeCell ref="S553:V553"/>
    <mergeCell ref="W553:Z553"/>
    <mergeCell ref="AA553:AD553"/>
    <mergeCell ref="D554:N554"/>
    <mergeCell ref="O554:R554"/>
    <mergeCell ref="S554:V554"/>
    <mergeCell ref="W554:Z554"/>
    <mergeCell ref="AA554:AD554"/>
    <mergeCell ref="D547:N547"/>
    <mergeCell ref="O547:R547"/>
    <mergeCell ref="S547:V547"/>
    <mergeCell ref="W547:Z547"/>
    <mergeCell ref="AA547:AD547"/>
    <mergeCell ref="D548:N548"/>
    <mergeCell ref="O548:R548"/>
    <mergeCell ref="S548:V548"/>
    <mergeCell ref="W548:Z548"/>
    <mergeCell ref="AA548:AD548"/>
    <mergeCell ref="D549:N549"/>
    <mergeCell ref="O549:R549"/>
    <mergeCell ref="S549:V549"/>
    <mergeCell ref="W549:Z549"/>
    <mergeCell ref="AA549:AD549"/>
    <mergeCell ref="D550:N550"/>
    <mergeCell ref="O550:R550"/>
    <mergeCell ref="S550:V550"/>
    <mergeCell ref="W550:Z550"/>
    <mergeCell ref="AA550:AD550"/>
    <mergeCell ref="D543:N543"/>
    <mergeCell ref="O543:R543"/>
    <mergeCell ref="S543:V543"/>
    <mergeCell ref="W543:Z543"/>
    <mergeCell ref="AA543:AD543"/>
    <mergeCell ref="D544:N544"/>
    <mergeCell ref="O544:R544"/>
    <mergeCell ref="S544:V544"/>
    <mergeCell ref="W544:Z544"/>
    <mergeCell ref="AA544:AD544"/>
    <mergeCell ref="D545:N545"/>
    <mergeCell ref="O545:R545"/>
    <mergeCell ref="S545:V545"/>
    <mergeCell ref="W545:Z545"/>
    <mergeCell ref="AA545:AD545"/>
    <mergeCell ref="D546:N546"/>
    <mergeCell ref="O546:R546"/>
    <mergeCell ref="S546:V546"/>
    <mergeCell ref="W546:Z546"/>
    <mergeCell ref="AA546:AD546"/>
    <mergeCell ref="AA538:AD538"/>
    <mergeCell ref="D539:N539"/>
    <mergeCell ref="O539:R539"/>
    <mergeCell ref="S539:V539"/>
    <mergeCell ref="W539:Z539"/>
    <mergeCell ref="AA539:AD539"/>
    <mergeCell ref="D540:N540"/>
    <mergeCell ref="O540:R540"/>
    <mergeCell ref="S540:V540"/>
    <mergeCell ref="W540:Z540"/>
    <mergeCell ref="AA540:AD540"/>
    <mergeCell ref="D541:N541"/>
    <mergeCell ref="O541:R541"/>
    <mergeCell ref="S541:V541"/>
    <mergeCell ref="W541:Z541"/>
    <mergeCell ref="AA541:AD541"/>
    <mergeCell ref="D542:N542"/>
    <mergeCell ref="O542:R542"/>
    <mergeCell ref="S542:V542"/>
    <mergeCell ref="W542:Z542"/>
    <mergeCell ref="AA542:AD542"/>
    <mergeCell ref="D100:L100"/>
    <mergeCell ref="M100:R100"/>
    <mergeCell ref="S100:X100"/>
    <mergeCell ref="Y100:AD100"/>
    <mergeCell ref="D101:L101"/>
    <mergeCell ref="M101:R101"/>
    <mergeCell ref="S101:X101"/>
    <mergeCell ref="Y101:AD101"/>
    <mergeCell ref="M102:R102"/>
    <mergeCell ref="S102:X102"/>
    <mergeCell ref="Y102:AD102"/>
    <mergeCell ref="C117:X117"/>
    <mergeCell ref="F118:X118"/>
    <mergeCell ref="F119:X119"/>
    <mergeCell ref="F120:X120"/>
    <mergeCell ref="F123:X123"/>
    <mergeCell ref="C113:AD113"/>
    <mergeCell ref="C115:AD115"/>
    <mergeCell ref="Y117:AD117"/>
    <mergeCell ref="C104:AD104"/>
    <mergeCell ref="C105:AD105"/>
    <mergeCell ref="B112:AD112"/>
    <mergeCell ref="C114:AD114"/>
    <mergeCell ref="F121:X121"/>
    <mergeCell ref="F122:X122"/>
    <mergeCell ref="Y121:AD121"/>
    <mergeCell ref="Y122:AD122"/>
    <mergeCell ref="D95:L95"/>
    <mergeCell ref="M95:R95"/>
    <mergeCell ref="S95:X95"/>
    <mergeCell ref="Y95:AD95"/>
    <mergeCell ref="D96:L96"/>
    <mergeCell ref="M96:R96"/>
    <mergeCell ref="S96:X96"/>
    <mergeCell ref="Y96:AD96"/>
    <mergeCell ref="D97:L97"/>
    <mergeCell ref="M97:R97"/>
    <mergeCell ref="S97:X97"/>
    <mergeCell ref="Y97:AD97"/>
    <mergeCell ref="D98:L98"/>
    <mergeCell ref="M98:R98"/>
    <mergeCell ref="S98:X98"/>
    <mergeCell ref="Y98:AD98"/>
    <mergeCell ref="D99:L99"/>
    <mergeCell ref="M99:R99"/>
    <mergeCell ref="S99:X99"/>
    <mergeCell ref="Y99:AD99"/>
    <mergeCell ref="D90:L90"/>
    <mergeCell ref="M90:R90"/>
    <mergeCell ref="S90:X90"/>
    <mergeCell ref="Y90:AD90"/>
    <mergeCell ref="D91:L91"/>
    <mergeCell ref="M91:R91"/>
    <mergeCell ref="S91:X91"/>
    <mergeCell ref="Y91:AD91"/>
    <mergeCell ref="D92:L92"/>
    <mergeCell ref="M92:R92"/>
    <mergeCell ref="S92:X92"/>
    <mergeCell ref="Y92:AD92"/>
    <mergeCell ref="D93:L93"/>
    <mergeCell ref="M93:R93"/>
    <mergeCell ref="S93:X93"/>
    <mergeCell ref="Y93:AD93"/>
    <mergeCell ref="D94:L94"/>
    <mergeCell ref="M94:R94"/>
    <mergeCell ref="S94:X94"/>
    <mergeCell ref="Y94:AD94"/>
    <mergeCell ref="D85:L85"/>
    <mergeCell ref="M85:R85"/>
    <mergeCell ref="S85:X85"/>
    <mergeCell ref="Y85:AD85"/>
    <mergeCell ref="D86:L86"/>
    <mergeCell ref="M86:R86"/>
    <mergeCell ref="S86:X86"/>
    <mergeCell ref="Y86:AD86"/>
    <mergeCell ref="D87:L87"/>
    <mergeCell ref="M87:R87"/>
    <mergeCell ref="S87:X87"/>
    <mergeCell ref="Y87:AD87"/>
    <mergeCell ref="D88:L88"/>
    <mergeCell ref="M88:R88"/>
    <mergeCell ref="S88:X88"/>
    <mergeCell ref="Y88:AD88"/>
    <mergeCell ref="D89:L89"/>
    <mergeCell ref="M89:R89"/>
    <mergeCell ref="S89:X89"/>
    <mergeCell ref="Y89:AD89"/>
    <mergeCell ref="D80:L80"/>
    <mergeCell ref="M80:R80"/>
    <mergeCell ref="S80:X80"/>
    <mergeCell ref="Y80:AD80"/>
    <mergeCell ref="D81:L81"/>
    <mergeCell ref="M81:R81"/>
    <mergeCell ref="S81:X81"/>
    <mergeCell ref="Y81:AD81"/>
    <mergeCell ref="D82:L82"/>
    <mergeCell ref="M82:R82"/>
    <mergeCell ref="S82:X82"/>
    <mergeCell ref="Y82:AD82"/>
    <mergeCell ref="D83:L83"/>
    <mergeCell ref="M83:R83"/>
    <mergeCell ref="S83:X83"/>
    <mergeCell ref="Y83:AD83"/>
    <mergeCell ref="D84:L84"/>
    <mergeCell ref="M84:R84"/>
    <mergeCell ref="S84:X84"/>
    <mergeCell ref="Y84:AD84"/>
    <mergeCell ref="D75:L75"/>
    <mergeCell ref="M75:R75"/>
    <mergeCell ref="S75:X75"/>
    <mergeCell ref="Y75:AD75"/>
    <mergeCell ref="D76:L76"/>
    <mergeCell ref="M76:R76"/>
    <mergeCell ref="S76:X76"/>
    <mergeCell ref="Y76:AD76"/>
    <mergeCell ref="D77:L77"/>
    <mergeCell ref="M77:R77"/>
    <mergeCell ref="S77:X77"/>
    <mergeCell ref="Y77:AD77"/>
    <mergeCell ref="D78:L78"/>
    <mergeCell ref="M78:R78"/>
    <mergeCell ref="S78:X78"/>
    <mergeCell ref="Y78:AD78"/>
    <mergeCell ref="D79:L79"/>
    <mergeCell ref="M79:R79"/>
    <mergeCell ref="S79:X79"/>
    <mergeCell ref="Y79:AD79"/>
    <mergeCell ref="D70:L70"/>
    <mergeCell ref="M70:R70"/>
    <mergeCell ref="S70:X70"/>
    <mergeCell ref="Y70:AD70"/>
    <mergeCell ref="D71:L71"/>
    <mergeCell ref="M71:R71"/>
    <mergeCell ref="S71:X71"/>
    <mergeCell ref="Y71:AD71"/>
    <mergeCell ref="D72:L72"/>
    <mergeCell ref="M72:R72"/>
    <mergeCell ref="S72:X72"/>
    <mergeCell ref="Y72:AD72"/>
    <mergeCell ref="D73:L73"/>
    <mergeCell ref="M73:R73"/>
    <mergeCell ref="S73:X73"/>
    <mergeCell ref="Y73:AD73"/>
    <mergeCell ref="D74:L74"/>
    <mergeCell ref="M74:R74"/>
    <mergeCell ref="S74:X74"/>
    <mergeCell ref="Y74:AD74"/>
    <mergeCell ref="M65:R65"/>
    <mergeCell ref="S65:X65"/>
    <mergeCell ref="Y65:AD65"/>
    <mergeCell ref="D66:L66"/>
    <mergeCell ref="M66:R66"/>
    <mergeCell ref="S66:X66"/>
    <mergeCell ref="Y66:AD66"/>
    <mergeCell ref="D67:L67"/>
    <mergeCell ref="M67:R67"/>
    <mergeCell ref="S67:X67"/>
    <mergeCell ref="Y67:AD67"/>
    <mergeCell ref="D68:L68"/>
    <mergeCell ref="M68:R68"/>
    <mergeCell ref="S68:X68"/>
    <mergeCell ref="Y68:AD68"/>
    <mergeCell ref="D69:L69"/>
    <mergeCell ref="M69:R69"/>
    <mergeCell ref="S69:X69"/>
    <mergeCell ref="Y69:AD69"/>
    <mergeCell ref="D54:L54"/>
    <mergeCell ref="M54:R54"/>
    <mergeCell ref="S54:X54"/>
    <mergeCell ref="Y54:AD54"/>
    <mergeCell ref="D55:L55"/>
    <mergeCell ref="M55:R55"/>
    <mergeCell ref="S55:X55"/>
    <mergeCell ref="Y55:AD55"/>
    <mergeCell ref="D56:L56"/>
    <mergeCell ref="M56:R56"/>
    <mergeCell ref="S56:X56"/>
    <mergeCell ref="Y56:AD56"/>
    <mergeCell ref="D57:L57"/>
    <mergeCell ref="M57:R57"/>
    <mergeCell ref="S57:X57"/>
    <mergeCell ref="Y57:AD57"/>
    <mergeCell ref="D58:L58"/>
    <mergeCell ref="M58:R58"/>
    <mergeCell ref="S58:X58"/>
    <mergeCell ref="Y58:AD58"/>
    <mergeCell ref="D49:L49"/>
    <mergeCell ref="M49:R49"/>
    <mergeCell ref="S49:X49"/>
    <mergeCell ref="Y49:AD49"/>
    <mergeCell ref="D50:L50"/>
    <mergeCell ref="M50:R50"/>
    <mergeCell ref="S50:X50"/>
    <mergeCell ref="Y50:AD50"/>
    <mergeCell ref="D51:L51"/>
    <mergeCell ref="M51:R51"/>
    <mergeCell ref="S51:X51"/>
    <mergeCell ref="Y51:AD51"/>
    <mergeCell ref="D52:L52"/>
    <mergeCell ref="M52:R52"/>
    <mergeCell ref="S52:X52"/>
    <mergeCell ref="Y52:AD52"/>
    <mergeCell ref="D53:L53"/>
    <mergeCell ref="M53:R53"/>
    <mergeCell ref="S53:X53"/>
    <mergeCell ref="Y53:AD53"/>
    <mergeCell ref="D44:L44"/>
    <mergeCell ref="M44:R44"/>
    <mergeCell ref="S44:X44"/>
    <mergeCell ref="Y44:AD44"/>
    <mergeCell ref="D45:L45"/>
    <mergeCell ref="M45:R45"/>
    <mergeCell ref="S45:X45"/>
    <mergeCell ref="Y45:AD45"/>
    <mergeCell ref="D46:L46"/>
    <mergeCell ref="M46:R46"/>
    <mergeCell ref="S46:X46"/>
    <mergeCell ref="Y46:AD46"/>
    <mergeCell ref="D47:L47"/>
    <mergeCell ref="M47:R47"/>
    <mergeCell ref="S47:X47"/>
    <mergeCell ref="Y47:AD47"/>
    <mergeCell ref="D48:L48"/>
    <mergeCell ref="M48:R48"/>
    <mergeCell ref="S48:X48"/>
    <mergeCell ref="Y48:AD48"/>
    <mergeCell ref="C34:AD34"/>
    <mergeCell ref="C14:AD14"/>
    <mergeCell ref="C17:AD17"/>
    <mergeCell ref="B1:AD1"/>
    <mergeCell ref="B3:AD3"/>
    <mergeCell ref="B5:AD5"/>
    <mergeCell ref="AA7:AD7"/>
    <mergeCell ref="B31:AD31"/>
    <mergeCell ref="C28:AD28"/>
    <mergeCell ref="C29:AD29"/>
    <mergeCell ref="C25:AD25"/>
    <mergeCell ref="C26:AD26"/>
    <mergeCell ref="C27:AD27"/>
    <mergeCell ref="C19:AD19"/>
    <mergeCell ref="C20:AD20"/>
    <mergeCell ref="B21:AD21"/>
    <mergeCell ref="C15:AD15"/>
    <mergeCell ref="C16:AD16"/>
    <mergeCell ref="C18:AD18"/>
    <mergeCell ref="C23:AD23"/>
    <mergeCell ref="D62:L62"/>
    <mergeCell ref="M62:R62"/>
    <mergeCell ref="D63:L63"/>
    <mergeCell ref="M63:R63"/>
    <mergeCell ref="D64:L64"/>
    <mergeCell ref="M64:R64"/>
    <mergeCell ref="D65:L65"/>
    <mergeCell ref="M43:R43"/>
    <mergeCell ref="B36:AD36"/>
    <mergeCell ref="B8:L8"/>
    <mergeCell ref="N8:O8"/>
    <mergeCell ref="B10:AD10"/>
    <mergeCell ref="C11:AD11"/>
    <mergeCell ref="C12:AD12"/>
    <mergeCell ref="C39:L40"/>
    <mergeCell ref="M39:AD39"/>
    <mergeCell ref="M40:R40"/>
    <mergeCell ref="S40:X40"/>
    <mergeCell ref="Y40:AD40"/>
    <mergeCell ref="D41:L41"/>
    <mergeCell ref="M41:R41"/>
    <mergeCell ref="S41:X41"/>
    <mergeCell ref="Y41:AD41"/>
    <mergeCell ref="D42:L42"/>
    <mergeCell ref="M42:R42"/>
    <mergeCell ref="S42:X42"/>
    <mergeCell ref="Y42:AD42"/>
    <mergeCell ref="C22:AD22"/>
    <mergeCell ref="C24:AD24"/>
    <mergeCell ref="C13:AD13"/>
    <mergeCell ref="B32:AD32"/>
    <mergeCell ref="B33:AD33"/>
    <mergeCell ref="C186:AD186"/>
    <mergeCell ref="C187:AD187"/>
    <mergeCell ref="C188:AD188"/>
    <mergeCell ref="D168:L168"/>
    <mergeCell ref="M168:R168"/>
    <mergeCell ref="D43:L43"/>
    <mergeCell ref="C124:E124"/>
    <mergeCell ref="Y124:AD124"/>
    <mergeCell ref="Y123:AD123"/>
    <mergeCell ref="C118:D123"/>
    <mergeCell ref="Y118:AD118"/>
    <mergeCell ref="Y119:AD119"/>
    <mergeCell ref="Y120:AD120"/>
    <mergeCell ref="F124:X124"/>
    <mergeCell ref="C130:E130"/>
    <mergeCell ref="Y130:AD130"/>
    <mergeCell ref="C129:E129"/>
    <mergeCell ref="Y129:AD129"/>
    <mergeCell ref="C128:E128"/>
    <mergeCell ref="Y128:AD128"/>
    <mergeCell ref="C127:E127"/>
    <mergeCell ref="Y127:AD127"/>
    <mergeCell ref="F127:X127"/>
    <mergeCell ref="F128:X128"/>
    <mergeCell ref="F129:X129"/>
    <mergeCell ref="F130:X130"/>
    <mergeCell ref="D59:L59"/>
    <mergeCell ref="D60:L60"/>
    <mergeCell ref="D61:L61"/>
    <mergeCell ref="S43:X43"/>
    <mergeCell ref="Y43:AD43"/>
    <mergeCell ref="S59:X59"/>
    <mergeCell ref="AA196:AD196"/>
    <mergeCell ref="O197:R197"/>
    <mergeCell ref="S197:V197"/>
    <mergeCell ref="W197:Z197"/>
    <mergeCell ref="AA197:AD197"/>
    <mergeCell ref="O196:R196"/>
    <mergeCell ref="S196:V196"/>
    <mergeCell ref="W196:Z196"/>
    <mergeCell ref="Y132:AD132"/>
    <mergeCell ref="C134:E134"/>
    <mergeCell ref="F134:AD134"/>
    <mergeCell ref="B179:AD179"/>
    <mergeCell ref="D157:L157"/>
    <mergeCell ref="M159:R159"/>
    <mergeCell ref="D158:L158"/>
    <mergeCell ref="M160:R160"/>
    <mergeCell ref="D159:L159"/>
    <mergeCell ref="M161:R161"/>
    <mergeCell ref="C194:N195"/>
    <mergeCell ref="D161:L161"/>
    <mergeCell ref="M163:R163"/>
    <mergeCell ref="D162:L162"/>
    <mergeCell ref="D163:L163"/>
    <mergeCell ref="C172:AD172"/>
    <mergeCell ref="M156:R156"/>
    <mergeCell ref="S156:X156"/>
    <mergeCell ref="Y156:AD156"/>
    <mergeCell ref="M157:R157"/>
    <mergeCell ref="S157:X157"/>
    <mergeCell ref="Y157:AD157"/>
    <mergeCell ref="M158:R158"/>
    <mergeCell ref="S158:X158"/>
    <mergeCell ref="S202:V202"/>
    <mergeCell ref="W202:Z202"/>
    <mergeCell ref="O205:R205"/>
    <mergeCell ref="S205:V205"/>
    <mergeCell ref="W205:Z205"/>
    <mergeCell ref="AA205:AD205"/>
    <mergeCell ref="AA201:AD201"/>
    <mergeCell ref="O200:R200"/>
    <mergeCell ref="S200:V200"/>
    <mergeCell ref="W200:Z200"/>
    <mergeCell ref="AA198:AD198"/>
    <mergeCell ref="O199:R199"/>
    <mergeCell ref="S199:V199"/>
    <mergeCell ref="W199:Z199"/>
    <mergeCell ref="AA199:AD199"/>
    <mergeCell ref="O198:R198"/>
    <mergeCell ref="S198:V198"/>
    <mergeCell ref="W198:Z198"/>
    <mergeCell ref="C211:AD211"/>
    <mergeCell ref="O208:R208"/>
    <mergeCell ref="S208:V208"/>
    <mergeCell ref="W208:Z208"/>
    <mergeCell ref="AA208:AD208"/>
    <mergeCell ref="C210:AD210"/>
    <mergeCell ref="D268:Q268"/>
    <mergeCell ref="D269:Q269"/>
    <mergeCell ref="D236:Q236"/>
    <mergeCell ref="D237:Q237"/>
    <mergeCell ref="D238:Q238"/>
    <mergeCell ref="D239:Q239"/>
    <mergeCell ref="D240:Q240"/>
    <mergeCell ref="D241:Q241"/>
    <mergeCell ref="D242:Q242"/>
    <mergeCell ref="D243:Q243"/>
    <mergeCell ref="D244:Q244"/>
    <mergeCell ref="D245:Q245"/>
    <mergeCell ref="D247:Q247"/>
    <mergeCell ref="D248:Q248"/>
    <mergeCell ref="D249:Q249"/>
    <mergeCell ref="D250:Q250"/>
    <mergeCell ref="B218:AD218"/>
    <mergeCell ref="C222:AD222"/>
    <mergeCell ref="C223:AD223"/>
    <mergeCell ref="C221:AD221"/>
    <mergeCell ref="D246:Q246"/>
    <mergeCell ref="F427:X427"/>
    <mergeCell ref="Y427:AD427"/>
    <mergeCell ref="D251:Q251"/>
    <mergeCell ref="D252:Q252"/>
    <mergeCell ref="C425:D435"/>
    <mergeCell ref="F425:X425"/>
    <mergeCell ref="C376:AD376"/>
    <mergeCell ref="C424:X424"/>
    <mergeCell ref="Y424:AD424"/>
    <mergeCell ref="C417:AD417"/>
    <mergeCell ref="C422:AD422"/>
    <mergeCell ref="C381:AD381"/>
    <mergeCell ref="C415:AD415"/>
    <mergeCell ref="C403:AD403"/>
    <mergeCell ref="B410:AD410"/>
    <mergeCell ref="C411:AD411"/>
    <mergeCell ref="D265:Q265"/>
    <mergeCell ref="D266:Q266"/>
    <mergeCell ref="D267:Q267"/>
    <mergeCell ref="D310:Q310"/>
    <mergeCell ref="D311:Q311"/>
    <mergeCell ref="D312:Q312"/>
    <mergeCell ref="D313:Q313"/>
    <mergeCell ref="D314:Q314"/>
    <mergeCell ref="D315:Q315"/>
    <mergeCell ref="D316:Q316"/>
    <mergeCell ref="D317:Q317"/>
    <mergeCell ref="D318:Q318"/>
    <mergeCell ref="D319:Q319"/>
    <mergeCell ref="Y425:AD425"/>
    <mergeCell ref="F430:X430"/>
    <mergeCell ref="Y430:AD430"/>
    <mergeCell ref="F434:X434"/>
    <mergeCell ref="Y428:AD428"/>
    <mergeCell ref="F429:X429"/>
    <mergeCell ref="Y429:AD429"/>
    <mergeCell ref="F433:X433"/>
    <mergeCell ref="Y431:AD431"/>
    <mergeCell ref="D270:Q270"/>
    <mergeCell ref="D271:Q271"/>
    <mergeCell ref="D272:Q272"/>
    <mergeCell ref="D273:Q273"/>
    <mergeCell ref="D274:Q274"/>
    <mergeCell ref="D275:Q275"/>
    <mergeCell ref="D276:Q276"/>
    <mergeCell ref="D277:Q277"/>
    <mergeCell ref="D278:Q278"/>
    <mergeCell ref="D279:Q279"/>
    <mergeCell ref="C413:AD413"/>
    <mergeCell ref="Y434:AD434"/>
    <mergeCell ref="C402:AD402"/>
    <mergeCell ref="F428:X428"/>
    <mergeCell ref="F431:X431"/>
    <mergeCell ref="D281:Q281"/>
    <mergeCell ref="D305:Q305"/>
    <mergeCell ref="D306:Q306"/>
    <mergeCell ref="D307:Q307"/>
    <mergeCell ref="D308:Q308"/>
    <mergeCell ref="D309:Q309"/>
    <mergeCell ref="F426:X426"/>
    <mergeCell ref="Y426:AD426"/>
    <mergeCell ref="C375:AD375"/>
    <mergeCell ref="D350:Q350"/>
    <mergeCell ref="Y433:AD433"/>
    <mergeCell ref="B524:AD524"/>
    <mergeCell ref="Y432:AD432"/>
    <mergeCell ref="F443:X443"/>
    <mergeCell ref="D482:X482"/>
    <mergeCell ref="Y482:AD482"/>
    <mergeCell ref="D483:X483"/>
    <mergeCell ref="Y483:AD483"/>
    <mergeCell ref="C477:AD477"/>
    <mergeCell ref="C479:X479"/>
    <mergeCell ref="Y479:AD479"/>
    <mergeCell ref="D480:X480"/>
    <mergeCell ref="Y480:AD480"/>
    <mergeCell ref="C465:AD465"/>
    <mergeCell ref="B472:AD472"/>
    <mergeCell ref="F452:X452"/>
    <mergeCell ref="Y452:AD452"/>
    <mergeCell ref="Y500:AD500"/>
    <mergeCell ref="F432:X432"/>
    <mergeCell ref="D501:X501"/>
    <mergeCell ref="Y501:AD501"/>
    <mergeCell ref="D502:X502"/>
    <mergeCell ref="Y502:AD502"/>
    <mergeCell ref="D505:X505"/>
    <mergeCell ref="Y441:AD441"/>
    <mergeCell ref="F442:X442"/>
    <mergeCell ref="F435:X435"/>
    <mergeCell ref="Y435:AD435"/>
    <mergeCell ref="H462:AD462"/>
    <mergeCell ref="Y458:AD458"/>
    <mergeCell ref="D491:X491"/>
    <mergeCell ref="Y491:AD491"/>
    <mergeCell ref="Y443:AD443"/>
    <mergeCell ref="C436:D446"/>
    <mergeCell ref="F436:X436"/>
    <mergeCell ref="Y436:AD436"/>
    <mergeCell ref="F437:X437"/>
    <mergeCell ref="Y437:AD437"/>
    <mergeCell ref="F438:X438"/>
    <mergeCell ref="Y438:AD438"/>
    <mergeCell ref="F439:X439"/>
    <mergeCell ref="Y439:AD439"/>
    <mergeCell ref="F440:X440"/>
    <mergeCell ref="Y440:AD440"/>
    <mergeCell ref="F441:X441"/>
    <mergeCell ref="F455:X455"/>
    <mergeCell ref="F446:X446"/>
    <mergeCell ref="D494:X494"/>
    <mergeCell ref="Y494:AD494"/>
    <mergeCell ref="F445:X445"/>
    <mergeCell ref="Y445:AD445"/>
    <mergeCell ref="Y447:AD447"/>
    <mergeCell ref="F447:X447"/>
    <mergeCell ref="F449:X449"/>
    <mergeCell ref="Y449:AD449"/>
    <mergeCell ref="F450:X450"/>
    <mergeCell ref="Y450:AD450"/>
    <mergeCell ref="F451:X451"/>
    <mergeCell ref="Y451:AD451"/>
    <mergeCell ref="Y455:AD455"/>
    <mergeCell ref="F456:X456"/>
    <mergeCell ref="Y456:AD456"/>
    <mergeCell ref="F453:X453"/>
    <mergeCell ref="Y453:AD453"/>
    <mergeCell ref="F454:X454"/>
    <mergeCell ref="C460:G460"/>
    <mergeCell ref="H460:AD460"/>
    <mergeCell ref="S532:V532"/>
    <mergeCell ref="W532:Z532"/>
    <mergeCell ref="AA532:AD532"/>
    <mergeCell ref="D495:X495"/>
    <mergeCell ref="D667:N667"/>
    <mergeCell ref="AA666:AD666"/>
    <mergeCell ref="W666:Z666"/>
    <mergeCell ref="D660:N660"/>
    <mergeCell ref="D661:N661"/>
    <mergeCell ref="W662:Z662"/>
    <mergeCell ref="O666:R666"/>
    <mergeCell ref="S666:V666"/>
    <mergeCell ref="O667:R667"/>
    <mergeCell ref="O668:R668"/>
    <mergeCell ref="S668:V668"/>
    <mergeCell ref="W668:Z668"/>
    <mergeCell ref="AA668:AD668"/>
    <mergeCell ref="AA660:AD660"/>
    <mergeCell ref="S661:V661"/>
    <mergeCell ref="W661:Z661"/>
    <mergeCell ref="AA661:AD661"/>
    <mergeCell ref="O662:R662"/>
    <mergeCell ref="S662:V662"/>
    <mergeCell ref="O664:R664"/>
    <mergeCell ref="S664:V664"/>
    <mergeCell ref="W664:Z664"/>
    <mergeCell ref="AA664:AD664"/>
    <mergeCell ref="O665:R665"/>
    <mergeCell ref="O657:R657"/>
    <mergeCell ref="S657:V657"/>
    <mergeCell ref="W657:Z657"/>
    <mergeCell ref="AA657:AD657"/>
    <mergeCell ref="W656:Z656"/>
    <mergeCell ref="W658:Z658"/>
    <mergeCell ref="AA534:AD534"/>
    <mergeCell ref="D535:N535"/>
    <mergeCell ref="O535:R535"/>
    <mergeCell ref="O532:R532"/>
    <mergeCell ref="AA535:AD535"/>
    <mergeCell ref="AA662:AD662"/>
    <mergeCell ref="D536:N536"/>
    <mergeCell ref="O536:R536"/>
    <mergeCell ref="S536:V536"/>
    <mergeCell ref="W536:Z536"/>
    <mergeCell ref="AA536:AD536"/>
    <mergeCell ref="D537:N537"/>
    <mergeCell ref="O537:R537"/>
    <mergeCell ref="S656:V656"/>
    <mergeCell ref="O656:R656"/>
    <mergeCell ref="O655:AD655"/>
    <mergeCell ref="S537:V537"/>
    <mergeCell ref="W537:Z537"/>
    <mergeCell ref="AA537:AD537"/>
    <mergeCell ref="D658:N658"/>
    <mergeCell ref="D659:N659"/>
    <mergeCell ref="C641:AD641"/>
    <mergeCell ref="C642:AD642"/>
    <mergeCell ref="B649:AD649"/>
    <mergeCell ref="S535:V535"/>
    <mergeCell ref="O660:R660"/>
    <mergeCell ref="C655:N656"/>
    <mergeCell ref="D657:N657"/>
    <mergeCell ref="C650:AD650"/>
    <mergeCell ref="C652:AD652"/>
    <mergeCell ref="AA693:AD693"/>
    <mergeCell ref="AA656:AD656"/>
    <mergeCell ref="O714:R714"/>
    <mergeCell ref="S740:V740"/>
    <mergeCell ref="W740:Z740"/>
    <mergeCell ref="AA740:AD740"/>
    <mergeCell ref="O661:R661"/>
    <mergeCell ref="D668:N668"/>
    <mergeCell ref="W531:Z531"/>
    <mergeCell ref="AA531:AD531"/>
    <mergeCell ref="AA697:AD697"/>
    <mergeCell ref="O690:R690"/>
    <mergeCell ref="S690:V690"/>
    <mergeCell ref="AA690:AD690"/>
    <mergeCell ref="AA702:AD702"/>
    <mergeCell ref="AA698:AD698"/>
    <mergeCell ref="O699:R699"/>
    <mergeCell ref="S699:V699"/>
    <mergeCell ref="W699:Z699"/>
    <mergeCell ref="AA699:AD699"/>
    <mergeCell ref="O700:R700"/>
    <mergeCell ref="S700:V700"/>
    <mergeCell ref="W700:Z700"/>
    <mergeCell ref="AA691:AD691"/>
    <mergeCell ref="O692:R692"/>
    <mergeCell ref="W659:Z659"/>
    <mergeCell ref="AA659:AD659"/>
    <mergeCell ref="S659:V659"/>
    <mergeCell ref="C653:AD653"/>
    <mergeCell ref="C651:AD651"/>
    <mergeCell ref="O745:R745"/>
    <mergeCell ref="S745:V745"/>
    <mergeCell ref="O747:R747"/>
    <mergeCell ref="S747:V747"/>
    <mergeCell ref="W747:Z747"/>
    <mergeCell ref="AA747:AD747"/>
    <mergeCell ref="O748:R748"/>
    <mergeCell ref="W753:Z753"/>
    <mergeCell ref="AA753:AD753"/>
    <mergeCell ref="W741:Z741"/>
    <mergeCell ref="D739:N739"/>
    <mergeCell ref="D740:N740"/>
    <mergeCell ref="AA658:AD658"/>
    <mergeCell ref="O659:R659"/>
    <mergeCell ref="D750:N750"/>
    <mergeCell ref="C719:AD719"/>
    <mergeCell ref="D700:N700"/>
    <mergeCell ref="O706:R706"/>
    <mergeCell ref="S706:V706"/>
    <mergeCell ref="W706:Z706"/>
    <mergeCell ref="AA706:AD706"/>
    <mergeCell ref="D706:N706"/>
    <mergeCell ref="AA700:AD700"/>
    <mergeCell ref="S710:V710"/>
    <mergeCell ref="W663:Z663"/>
    <mergeCell ref="AA663:AD663"/>
    <mergeCell ref="O658:R658"/>
    <mergeCell ref="S658:V658"/>
    <mergeCell ref="O663:R663"/>
    <mergeCell ref="S663:V663"/>
    <mergeCell ref="S660:V660"/>
    <mergeCell ref="W660:Z660"/>
    <mergeCell ref="W750:Z750"/>
    <mergeCell ref="AA750:AD750"/>
    <mergeCell ref="O751:R751"/>
    <mergeCell ref="S751:V751"/>
    <mergeCell ref="W751:Z751"/>
    <mergeCell ref="AA751:AD751"/>
    <mergeCell ref="W752:Z752"/>
    <mergeCell ref="AA752:AD752"/>
    <mergeCell ref="O753:R753"/>
    <mergeCell ref="S753:V753"/>
    <mergeCell ref="D751:N751"/>
    <mergeCell ref="D752:N752"/>
    <mergeCell ref="D754:N754"/>
    <mergeCell ref="D736:N736"/>
    <mergeCell ref="D737:N737"/>
    <mergeCell ref="D738:N738"/>
    <mergeCell ref="O736:R736"/>
    <mergeCell ref="S736:V736"/>
    <mergeCell ref="W736:Z736"/>
    <mergeCell ref="AA736:AD736"/>
    <mergeCell ref="O737:R737"/>
    <mergeCell ref="S737:V737"/>
    <mergeCell ref="W737:Z737"/>
    <mergeCell ref="AA737:AD737"/>
    <mergeCell ref="O738:R738"/>
    <mergeCell ref="S738:V738"/>
    <mergeCell ref="W738:Z738"/>
    <mergeCell ref="AA738:AD738"/>
    <mergeCell ref="O744:R744"/>
    <mergeCell ref="S744:V744"/>
    <mergeCell ref="W744:Z744"/>
    <mergeCell ref="AA744:AD744"/>
    <mergeCell ref="W742:Z742"/>
    <mergeCell ref="AA742:AD742"/>
    <mergeCell ref="O743:R743"/>
    <mergeCell ref="S743:V743"/>
    <mergeCell ref="W743:Z743"/>
    <mergeCell ref="AA743:AD743"/>
    <mergeCell ref="W745:Z745"/>
    <mergeCell ref="AA745:AD745"/>
    <mergeCell ref="AA739:AD739"/>
    <mergeCell ref="O740:R740"/>
    <mergeCell ref="O741:R741"/>
    <mergeCell ref="S741:V741"/>
    <mergeCell ref="D755:N755"/>
    <mergeCell ref="O752:R752"/>
    <mergeCell ref="S752:V752"/>
    <mergeCell ref="D746:N746"/>
    <mergeCell ref="D747:N747"/>
    <mergeCell ref="D748:N748"/>
    <mergeCell ref="D749:N749"/>
    <mergeCell ref="O746:R746"/>
    <mergeCell ref="S746:V746"/>
    <mergeCell ref="W746:Z746"/>
    <mergeCell ref="AA746:AD746"/>
    <mergeCell ref="S748:V748"/>
    <mergeCell ref="W748:Z748"/>
    <mergeCell ref="AA748:AD748"/>
    <mergeCell ref="O749:R749"/>
    <mergeCell ref="S749:V749"/>
    <mergeCell ref="W749:Z749"/>
    <mergeCell ref="AA749:AD749"/>
    <mergeCell ref="O750:R750"/>
    <mergeCell ref="S750:V750"/>
    <mergeCell ref="D756:N756"/>
    <mergeCell ref="D757:N757"/>
    <mergeCell ref="D758:N758"/>
    <mergeCell ref="D759:N759"/>
    <mergeCell ref="D760:N760"/>
    <mergeCell ref="D761:N761"/>
    <mergeCell ref="O757:R757"/>
    <mergeCell ref="S757:V757"/>
    <mergeCell ref="O758:R758"/>
    <mergeCell ref="S758:V758"/>
    <mergeCell ref="O764:R764"/>
    <mergeCell ref="S764:V764"/>
    <mergeCell ref="O761:R761"/>
    <mergeCell ref="S761:V761"/>
    <mergeCell ref="O767:R767"/>
    <mergeCell ref="S767:V767"/>
    <mergeCell ref="O760:R760"/>
    <mergeCell ref="S760:V760"/>
    <mergeCell ref="O756:R756"/>
    <mergeCell ref="S756:V756"/>
    <mergeCell ref="D768:N768"/>
    <mergeCell ref="D769:N769"/>
    <mergeCell ref="D770:N770"/>
    <mergeCell ref="D771:N771"/>
    <mergeCell ref="D772:N772"/>
    <mergeCell ref="D773:N773"/>
    <mergeCell ref="O772:R772"/>
    <mergeCell ref="S772:V772"/>
    <mergeCell ref="O769:R769"/>
    <mergeCell ref="S769:V769"/>
    <mergeCell ref="O773:R773"/>
    <mergeCell ref="S773:V773"/>
    <mergeCell ref="O774:R774"/>
    <mergeCell ref="S774:V774"/>
    <mergeCell ref="D762:N762"/>
    <mergeCell ref="D763:N763"/>
    <mergeCell ref="D764:N764"/>
    <mergeCell ref="D765:N765"/>
    <mergeCell ref="D766:N766"/>
    <mergeCell ref="D767:N767"/>
    <mergeCell ref="O762:R762"/>
    <mergeCell ref="S762:V762"/>
    <mergeCell ref="D774:N774"/>
    <mergeCell ref="D775:N775"/>
    <mergeCell ref="D776:N776"/>
    <mergeCell ref="D777:N777"/>
    <mergeCell ref="D778:N778"/>
    <mergeCell ref="D779:N779"/>
    <mergeCell ref="O777:R777"/>
    <mergeCell ref="S777:V777"/>
    <mergeCell ref="O775:R775"/>
    <mergeCell ref="S775:V775"/>
    <mergeCell ref="O781:R781"/>
    <mergeCell ref="S781:V781"/>
    <mergeCell ref="O788:R788"/>
    <mergeCell ref="S788:V788"/>
    <mergeCell ref="W786:Z786"/>
    <mergeCell ref="AA786:AD786"/>
    <mergeCell ref="W775:Z775"/>
    <mergeCell ref="AA775:AD775"/>
    <mergeCell ref="O776:R776"/>
    <mergeCell ref="S776:V776"/>
    <mergeCell ref="W776:Z776"/>
    <mergeCell ref="AA776:AD776"/>
    <mergeCell ref="W777:Z777"/>
    <mergeCell ref="AA777:AD777"/>
    <mergeCell ref="O778:R778"/>
    <mergeCell ref="S778:V778"/>
    <mergeCell ref="W778:Z778"/>
    <mergeCell ref="AA778:AD778"/>
    <mergeCell ref="O779:R779"/>
    <mergeCell ref="S779:V779"/>
    <mergeCell ref="W779:Z779"/>
    <mergeCell ref="AA779:AD779"/>
    <mergeCell ref="O780:R780"/>
    <mergeCell ref="D662:N662"/>
    <mergeCell ref="D663:N663"/>
    <mergeCell ref="D664:N664"/>
    <mergeCell ref="O796:R796"/>
    <mergeCell ref="S796:V796"/>
    <mergeCell ref="W796:Z796"/>
    <mergeCell ref="AA796:AD796"/>
    <mergeCell ref="W787:Z787"/>
    <mergeCell ref="AA787:AD787"/>
    <mergeCell ref="D790:N790"/>
    <mergeCell ref="D791:N791"/>
    <mergeCell ref="O787:R787"/>
    <mergeCell ref="S787:V787"/>
    <mergeCell ref="D780:N780"/>
    <mergeCell ref="D781:N781"/>
    <mergeCell ref="D782:N782"/>
    <mergeCell ref="D783:N783"/>
    <mergeCell ref="D784:N784"/>
    <mergeCell ref="D785:N785"/>
    <mergeCell ref="O782:R782"/>
    <mergeCell ref="S782:V782"/>
    <mergeCell ref="W788:Z788"/>
    <mergeCell ref="AA788:AD788"/>
    <mergeCell ref="O789:R789"/>
    <mergeCell ref="S789:V789"/>
    <mergeCell ref="W789:Z789"/>
    <mergeCell ref="AA789:AD789"/>
    <mergeCell ref="O790:R790"/>
    <mergeCell ref="S790:V790"/>
    <mergeCell ref="W790:Z790"/>
    <mergeCell ref="O688:AD688"/>
    <mergeCell ref="O689:R689"/>
    <mergeCell ref="C799:AD799"/>
    <mergeCell ref="C798:AD798"/>
    <mergeCell ref="D792:N792"/>
    <mergeCell ref="D793:N793"/>
    <mergeCell ref="D794:N794"/>
    <mergeCell ref="D795:N795"/>
    <mergeCell ref="O792:R792"/>
    <mergeCell ref="S792:V792"/>
    <mergeCell ref="W792:Z792"/>
    <mergeCell ref="AA792:AD792"/>
    <mergeCell ref="O793:R793"/>
    <mergeCell ref="S793:V793"/>
    <mergeCell ref="W793:Z793"/>
    <mergeCell ref="D786:N786"/>
    <mergeCell ref="D787:N787"/>
    <mergeCell ref="D788:N788"/>
    <mergeCell ref="D789:N789"/>
    <mergeCell ref="AA793:AD793"/>
    <mergeCell ref="O794:R794"/>
    <mergeCell ref="S794:V794"/>
    <mergeCell ref="W794:Z794"/>
    <mergeCell ref="AA794:AD794"/>
    <mergeCell ref="O795:R795"/>
    <mergeCell ref="S795:V795"/>
    <mergeCell ref="W795:Z795"/>
    <mergeCell ref="AA795:AD795"/>
    <mergeCell ref="AA790:AD790"/>
    <mergeCell ref="O791:R791"/>
    <mergeCell ref="S791:V791"/>
    <mergeCell ref="W791:Z791"/>
    <mergeCell ref="AA791:AD791"/>
    <mergeCell ref="S689:V689"/>
    <mergeCell ref="W689:Z689"/>
    <mergeCell ref="AA689:AD689"/>
    <mergeCell ref="C677:AD677"/>
    <mergeCell ref="C678:AD678"/>
    <mergeCell ref="B685:AD685"/>
    <mergeCell ref="C686:AD686"/>
    <mergeCell ref="C688:N689"/>
    <mergeCell ref="D671:N671"/>
    <mergeCell ref="D672:N672"/>
    <mergeCell ref="O669:R669"/>
    <mergeCell ref="S669:V669"/>
    <mergeCell ref="W669:Z669"/>
    <mergeCell ref="AA669:AD669"/>
    <mergeCell ref="O670:R670"/>
    <mergeCell ref="S670:V670"/>
    <mergeCell ref="W670:Z670"/>
    <mergeCell ref="W672:Z672"/>
    <mergeCell ref="AA672:AD672"/>
    <mergeCell ref="C675:E675"/>
    <mergeCell ref="F675:AD675"/>
    <mergeCell ref="D669:N669"/>
    <mergeCell ref="D670:N670"/>
    <mergeCell ref="O673:R673"/>
    <mergeCell ref="S673:V673"/>
    <mergeCell ref="W673:Z673"/>
    <mergeCell ref="S665:V665"/>
    <mergeCell ref="W665:Z665"/>
    <mergeCell ref="AA665:AD665"/>
    <mergeCell ref="D665:N665"/>
    <mergeCell ref="D666:N666"/>
    <mergeCell ref="O694:R694"/>
    <mergeCell ref="S694:V694"/>
    <mergeCell ref="W694:Z694"/>
    <mergeCell ref="AA694:AD694"/>
    <mergeCell ref="O695:R695"/>
    <mergeCell ref="S695:V695"/>
    <mergeCell ref="W695:Z695"/>
    <mergeCell ref="AA695:AD695"/>
    <mergeCell ref="O698:R698"/>
    <mergeCell ref="S698:V698"/>
    <mergeCell ref="W698:Z698"/>
    <mergeCell ref="D697:N697"/>
    <mergeCell ref="D698:N698"/>
    <mergeCell ref="D690:N690"/>
    <mergeCell ref="D691:N691"/>
    <mergeCell ref="S667:V667"/>
    <mergeCell ref="W667:Z667"/>
    <mergeCell ref="AA667:AD667"/>
    <mergeCell ref="AA673:AD673"/>
    <mergeCell ref="AA670:AD670"/>
    <mergeCell ref="O671:R671"/>
    <mergeCell ref="S671:V671"/>
    <mergeCell ref="W671:Z671"/>
    <mergeCell ref="AA671:AD671"/>
    <mergeCell ref="O672:R672"/>
    <mergeCell ref="S672:V672"/>
    <mergeCell ref="W690:Z690"/>
    <mergeCell ref="D699:N699"/>
    <mergeCell ref="W692:Z692"/>
    <mergeCell ref="AA692:AD692"/>
    <mergeCell ref="O704:R704"/>
    <mergeCell ref="S704:V704"/>
    <mergeCell ref="W704:Z704"/>
    <mergeCell ref="AA704:AD704"/>
    <mergeCell ref="O696:R696"/>
    <mergeCell ref="S696:V696"/>
    <mergeCell ref="W696:Z696"/>
    <mergeCell ref="AA696:AD696"/>
    <mergeCell ref="O697:R697"/>
    <mergeCell ref="W701:Z701"/>
    <mergeCell ref="O702:R702"/>
    <mergeCell ref="S702:V702"/>
    <mergeCell ref="W702:Z702"/>
    <mergeCell ref="O693:R693"/>
    <mergeCell ref="S693:V693"/>
    <mergeCell ref="W693:Z693"/>
    <mergeCell ref="O703:R703"/>
    <mergeCell ref="S703:V703"/>
    <mergeCell ref="W703:Z703"/>
    <mergeCell ref="AA703:AD703"/>
    <mergeCell ref="D692:N692"/>
    <mergeCell ref="D703:N703"/>
    <mergeCell ref="D704:N704"/>
    <mergeCell ref="D693:N693"/>
    <mergeCell ref="O691:R691"/>
    <mergeCell ref="S691:V691"/>
    <mergeCell ref="W691:Z691"/>
    <mergeCell ref="S692:V692"/>
    <mergeCell ref="AA701:AD701"/>
    <mergeCell ref="S701:V701"/>
    <mergeCell ref="S697:V697"/>
    <mergeCell ref="W697:Z697"/>
    <mergeCell ref="D701:N701"/>
    <mergeCell ref="D702:N702"/>
    <mergeCell ref="D735:N735"/>
    <mergeCell ref="O735:R735"/>
    <mergeCell ref="S735:V735"/>
    <mergeCell ref="W735:Z735"/>
    <mergeCell ref="AA735:AD735"/>
    <mergeCell ref="AA716:AD716"/>
    <mergeCell ref="AA707:AD707"/>
    <mergeCell ref="O708:R708"/>
    <mergeCell ref="S708:V708"/>
    <mergeCell ref="W708:Z708"/>
    <mergeCell ref="AA708:AD708"/>
    <mergeCell ref="O709:R709"/>
    <mergeCell ref="S709:V709"/>
    <mergeCell ref="W709:Z709"/>
    <mergeCell ref="AA714:AD714"/>
    <mergeCell ref="S715:V715"/>
    <mergeCell ref="D711:N711"/>
    <mergeCell ref="D712:N712"/>
    <mergeCell ref="D713:N713"/>
    <mergeCell ref="D714:N714"/>
    <mergeCell ref="O712:R712"/>
    <mergeCell ref="D705:N705"/>
    <mergeCell ref="O705:R705"/>
    <mergeCell ref="S705:V705"/>
    <mergeCell ref="W705:Z705"/>
    <mergeCell ref="W715:Z715"/>
    <mergeCell ref="AA715:AD715"/>
    <mergeCell ref="O716:R716"/>
    <mergeCell ref="S716:V716"/>
    <mergeCell ref="W716:Z716"/>
    <mergeCell ref="W710:Z710"/>
    <mergeCell ref="AA710:AD710"/>
    <mergeCell ref="C720:AD720"/>
    <mergeCell ref="O717:R717"/>
    <mergeCell ref="S717:V717"/>
    <mergeCell ref="W717:Z717"/>
    <mergeCell ref="C733:N734"/>
    <mergeCell ref="D707:N707"/>
    <mergeCell ref="D708:N708"/>
    <mergeCell ref="D709:N709"/>
    <mergeCell ref="D710:N710"/>
    <mergeCell ref="W711:Z711"/>
    <mergeCell ref="AA711:AD711"/>
    <mergeCell ref="O707:R707"/>
    <mergeCell ref="S707:V707"/>
    <mergeCell ref="W707:Z707"/>
    <mergeCell ref="C729:AD729"/>
    <mergeCell ref="AA705:AD705"/>
    <mergeCell ref="S712:V712"/>
    <mergeCell ref="W712:Z712"/>
    <mergeCell ref="AA712:AD712"/>
    <mergeCell ref="O713:R713"/>
    <mergeCell ref="S713:V713"/>
    <mergeCell ref="O754:R754"/>
    <mergeCell ref="S754:V754"/>
    <mergeCell ref="W754:Z754"/>
    <mergeCell ref="AA754:AD754"/>
    <mergeCell ref="O755:R755"/>
    <mergeCell ref="S755:V755"/>
    <mergeCell ref="W755:Z755"/>
    <mergeCell ref="AA755:AD755"/>
    <mergeCell ref="C728:AD728"/>
    <mergeCell ref="AA717:AD717"/>
    <mergeCell ref="C730:AD730"/>
    <mergeCell ref="C731:AD731"/>
    <mergeCell ref="B727:AD727"/>
    <mergeCell ref="W713:Z713"/>
    <mergeCell ref="AA713:AD713"/>
    <mergeCell ref="AA734:AD734"/>
    <mergeCell ref="W734:Z734"/>
    <mergeCell ref="S734:V734"/>
    <mergeCell ref="O734:R734"/>
    <mergeCell ref="O733:AD733"/>
    <mergeCell ref="D753:N753"/>
    <mergeCell ref="D741:N741"/>
    <mergeCell ref="D742:N742"/>
    <mergeCell ref="D743:N743"/>
    <mergeCell ref="D744:N744"/>
    <mergeCell ref="D745:N745"/>
    <mergeCell ref="O739:R739"/>
    <mergeCell ref="S739:V739"/>
    <mergeCell ref="W739:Z739"/>
    <mergeCell ref="AA741:AD741"/>
    <mergeCell ref="O742:R742"/>
    <mergeCell ref="S742:V742"/>
    <mergeCell ref="W756:Z756"/>
    <mergeCell ref="AA756:AD756"/>
    <mergeCell ref="W757:Z757"/>
    <mergeCell ref="AA757:AD757"/>
    <mergeCell ref="W758:Z758"/>
    <mergeCell ref="AA758:AD758"/>
    <mergeCell ref="O759:R759"/>
    <mergeCell ref="S759:V759"/>
    <mergeCell ref="W759:Z759"/>
    <mergeCell ref="AA759:AD759"/>
    <mergeCell ref="W760:Z760"/>
    <mergeCell ref="AA760:AD760"/>
    <mergeCell ref="W770:Z770"/>
    <mergeCell ref="AA770:AD770"/>
    <mergeCell ref="O771:R771"/>
    <mergeCell ref="S771:V771"/>
    <mergeCell ref="W771:Z771"/>
    <mergeCell ref="AA771:AD771"/>
    <mergeCell ref="W772:Z772"/>
    <mergeCell ref="AA772:AD772"/>
    <mergeCell ref="W761:Z761"/>
    <mergeCell ref="AA761:AD761"/>
    <mergeCell ref="W762:Z762"/>
    <mergeCell ref="AA762:AD762"/>
    <mergeCell ref="O763:R763"/>
    <mergeCell ref="S763:V763"/>
    <mergeCell ref="W763:Z763"/>
    <mergeCell ref="AA763:AD763"/>
    <mergeCell ref="W764:Z764"/>
    <mergeCell ref="AA764:AD764"/>
    <mergeCell ref="O765:R765"/>
    <mergeCell ref="S765:V765"/>
    <mergeCell ref="W765:Z765"/>
    <mergeCell ref="AA765:AD765"/>
    <mergeCell ref="O766:R766"/>
    <mergeCell ref="S766:V766"/>
    <mergeCell ref="W766:Z766"/>
    <mergeCell ref="AA766:AD766"/>
    <mergeCell ref="S780:V780"/>
    <mergeCell ref="W780:Z780"/>
    <mergeCell ref="AA780:AD780"/>
    <mergeCell ref="W781:Z781"/>
    <mergeCell ref="AA781:AD781"/>
    <mergeCell ref="W782:Z782"/>
    <mergeCell ref="AA782:AD782"/>
    <mergeCell ref="O786:R786"/>
    <mergeCell ref="S786:V786"/>
    <mergeCell ref="W784:Z784"/>
    <mergeCell ref="AA784:AD784"/>
    <mergeCell ref="O783:R783"/>
    <mergeCell ref="S783:V783"/>
    <mergeCell ref="W783:Z783"/>
    <mergeCell ref="AA783:AD783"/>
    <mergeCell ref="O784:R784"/>
    <mergeCell ref="S784:V784"/>
    <mergeCell ref="Y59:AD59"/>
    <mergeCell ref="S60:X60"/>
    <mergeCell ref="Y60:AD60"/>
    <mergeCell ref="S61:X61"/>
    <mergeCell ref="Y61:AD61"/>
    <mergeCell ref="S62:X62"/>
    <mergeCell ref="Y62:AD62"/>
    <mergeCell ref="S63:X63"/>
    <mergeCell ref="Y63:AD63"/>
    <mergeCell ref="S64:X64"/>
    <mergeCell ref="Y64:AD64"/>
    <mergeCell ref="M59:R59"/>
    <mergeCell ref="M60:R60"/>
    <mergeCell ref="M61:R61"/>
    <mergeCell ref="O785:R785"/>
    <mergeCell ref="S785:V785"/>
    <mergeCell ref="W785:Z785"/>
    <mergeCell ref="AA785:AD785"/>
    <mergeCell ref="D694:N694"/>
    <mergeCell ref="D695:N695"/>
    <mergeCell ref="D696:N696"/>
    <mergeCell ref="D715:N715"/>
    <mergeCell ref="D716:N716"/>
    <mergeCell ref="S714:V714"/>
    <mergeCell ref="W714:Z714"/>
    <mergeCell ref="O701:R701"/>
    <mergeCell ref="O715:R715"/>
    <mergeCell ref="AA709:AD709"/>
    <mergeCell ref="O710:R710"/>
    <mergeCell ref="O711:R711"/>
    <mergeCell ref="S711:V711"/>
    <mergeCell ref="W773:Z773"/>
    <mergeCell ref="AA773:AD773"/>
    <mergeCell ref="C457:E457"/>
    <mergeCell ref="F457:X457"/>
    <mergeCell ref="Y457:AD457"/>
    <mergeCell ref="D196:N196"/>
    <mergeCell ref="D197:N197"/>
    <mergeCell ref="D198:N198"/>
    <mergeCell ref="D199:N199"/>
    <mergeCell ref="D200:N200"/>
    <mergeCell ref="D201:N201"/>
    <mergeCell ref="D202:N202"/>
    <mergeCell ref="D203:N203"/>
    <mergeCell ref="D204:N204"/>
    <mergeCell ref="D205:N205"/>
    <mergeCell ref="D206:N206"/>
    <mergeCell ref="F444:X444"/>
    <mergeCell ref="Y444:AD444"/>
    <mergeCell ref="D253:Q253"/>
    <mergeCell ref="D254:Q254"/>
    <mergeCell ref="D255:Q255"/>
    <mergeCell ref="D256:Q256"/>
    <mergeCell ref="D257:Q257"/>
    <mergeCell ref="D258:Q258"/>
    <mergeCell ref="D259:Q259"/>
    <mergeCell ref="D260:Q260"/>
    <mergeCell ref="D261:Q261"/>
    <mergeCell ref="D262:Q262"/>
    <mergeCell ref="D263:Q263"/>
    <mergeCell ref="D264:Q264"/>
    <mergeCell ref="C385:AD385"/>
    <mergeCell ref="D280:Q280"/>
    <mergeCell ref="D351:Q351"/>
    <mergeCell ref="W774:Z774"/>
    <mergeCell ref="AA774:AD774"/>
    <mergeCell ref="W767:Z767"/>
    <mergeCell ref="AA767:AD767"/>
    <mergeCell ref="O768:R768"/>
    <mergeCell ref="S768:V768"/>
    <mergeCell ref="W768:Z768"/>
    <mergeCell ref="AA768:AD768"/>
    <mergeCell ref="W769:Z769"/>
    <mergeCell ref="AA769:AD769"/>
    <mergeCell ref="O770:R770"/>
    <mergeCell ref="S770:V770"/>
    <mergeCell ref="D282:Q282"/>
    <mergeCell ref="D283:Q283"/>
    <mergeCell ref="D284:Q284"/>
    <mergeCell ref="D285:Q285"/>
    <mergeCell ref="D286:Q286"/>
    <mergeCell ref="D287:Q287"/>
    <mergeCell ref="D288:Q288"/>
    <mergeCell ref="D289:Q289"/>
    <mergeCell ref="D290:Q290"/>
    <mergeCell ref="C300:Q301"/>
    <mergeCell ref="R300:AD300"/>
    <mergeCell ref="D302:Q302"/>
    <mergeCell ref="D303:Q303"/>
    <mergeCell ref="D304:Q304"/>
    <mergeCell ref="D320:Q320"/>
    <mergeCell ref="D321:Q321"/>
    <mergeCell ref="D322:Q322"/>
    <mergeCell ref="D323:Q323"/>
    <mergeCell ref="D324:Q324"/>
    <mergeCell ref="D325:Q325"/>
    <mergeCell ref="S168:X168"/>
    <mergeCell ref="Y168:AD168"/>
    <mergeCell ref="D207:N207"/>
    <mergeCell ref="O207:R207"/>
    <mergeCell ref="S207:V207"/>
    <mergeCell ref="W207:Z207"/>
    <mergeCell ref="AA207:AD207"/>
    <mergeCell ref="C190:AD190"/>
    <mergeCell ref="C228:Q229"/>
    <mergeCell ref="R228:AD228"/>
    <mergeCell ref="D230:Q230"/>
    <mergeCell ref="D231:Q231"/>
    <mergeCell ref="D232:Q232"/>
    <mergeCell ref="D233:Q233"/>
    <mergeCell ref="D234:Q234"/>
    <mergeCell ref="D235:Q235"/>
    <mergeCell ref="AA204:AD204"/>
    <mergeCell ref="O206:R206"/>
    <mergeCell ref="S206:V206"/>
    <mergeCell ref="W206:Z206"/>
    <mergeCell ref="AA206:AD206"/>
    <mergeCell ref="O204:R204"/>
    <mergeCell ref="S204:V204"/>
    <mergeCell ref="W204:Z204"/>
    <mergeCell ref="C220:AD220"/>
    <mergeCell ref="C219:AD219"/>
    <mergeCell ref="AA202:AD202"/>
    <mergeCell ref="O203:R203"/>
    <mergeCell ref="S203:V203"/>
    <mergeCell ref="W203:Z203"/>
    <mergeCell ref="AA203:AD203"/>
    <mergeCell ref="O202:R202"/>
    <mergeCell ref="D352:Q352"/>
    <mergeCell ref="D353:Q353"/>
    <mergeCell ref="D354:Q354"/>
    <mergeCell ref="D355:Q355"/>
    <mergeCell ref="C374:AD374"/>
    <mergeCell ref="B373:AD373"/>
    <mergeCell ref="D326:Q326"/>
    <mergeCell ref="D327:Q327"/>
    <mergeCell ref="D328:Q328"/>
    <mergeCell ref="D329:Q329"/>
    <mergeCell ref="D330:Q330"/>
    <mergeCell ref="D331:Q331"/>
    <mergeCell ref="D332:Q332"/>
    <mergeCell ref="D333:Q333"/>
    <mergeCell ref="D334:Q334"/>
    <mergeCell ref="D335:Q335"/>
    <mergeCell ref="D336:Q336"/>
    <mergeCell ref="D337:Q337"/>
    <mergeCell ref="D338:Q338"/>
    <mergeCell ref="D360:Q360"/>
    <mergeCell ref="D361:Q361"/>
    <mergeCell ref="D362:Q362"/>
    <mergeCell ref="D340:Q340"/>
    <mergeCell ref="D341:Q341"/>
    <mergeCell ref="D342:Q342"/>
    <mergeCell ref="D343:Q343"/>
    <mergeCell ref="D344:Q344"/>
    <mergeCell ref="D345:Q345"/>
    <mergeCell ref="D346:Q346"/>
    <mergeCell ref="D347:Q347"/>
    <mergeCell ref="D348:Q348"/>
    <mergeCell ref="D349:Q349"/>
    <mergeCell ref="C37:AD37"/>
    <mergeCell ref="C527:AD527"/>
    <mergeCell ref="C386:P386"/>
    <mergeCell ref="Q386:AD386"/>
    <mergeCell ref="Q387:W387"/>
    <mergeCell ref="X387:AD387"/>
    <mergeCell ref="Q388:W388"/>
    <mergeCell ref="X388:AD388"/>
    <mergeCell ref="C397:AD397"/>
    <mergeCell ref="C398:P398"/>
    <mergeCell ref="Q398:AD398"/>
    <mergeCell ref="C399:I399"/>
    <mergeCell ref="J399:P399"/>
    <mergeCell ref="Q399:W399"/>
    <mergeCell ref="X399:AD399"/>
    <mergeCell ref="C400:I400"/>
    <mergeCell ref="J400:P400"/>
    <mergeCell ref="Q400:W400"/>
    <mergeCell ref="X400:AD400"/>
    <mergeCell ref="D356:Q356"/>
    <mergeCell ref="D357:Q357"/>
    <mergeCell ref="D358:Q358"/>
    <mergeCell ref="D359:Q359"/>
    <mergeCell ref="C525:AD525"/>
    <mergeCell ref="C526:AD526"/>
    <mergeCell ref="C522:AD522"/>
    <mergeCell ref="C378:AD378"/>
    <mergeCell ref="C379:AD379"/>
    <mergeCell ref="C380:AD380"/>
    <mergeCell ref="C365:AD365"/>
    <mergeCell ref="C366:AD366"/>
    <mergeCell ref="C377:AD377"/>
    <mergeCell ref="C387:I387"/>
    <mergeCell ref="J387:P387"/>
    <mergeCell ref="J388:P388"/>
    <mergeCell ref="C388:I388"/>
    <mergeCell ref="D339:Q339"/>
    <mergeCell ref="Y442:AD442"/>
    <mergeCell ref="C474:AD474"/>
    <mergeCell ref="C475:AD475"/>
    <mergeCell ref="C476:AD476"/>
    <mergeCell ref="O637:V637"/>
    <mergeCell ref="W637:AD637"/>
    <mergeCell ref="O638:P638"/>
    <mergeCell ref="Q638:R638"/>
    <mergeCell ref="S638:T638"/>
    <mergeCell ref="U638:V638"/>
    <mergeCell ref="W638:X638"/>
    <mergeCell ref="Y638:Z638"/>
    <mergeCell ref="AA638:AB638"/>
    <mergeCell ref="AC638:AD638"/>
    <mergeCell ref="D498:X498"/>
    <mergeCell ref="Y498:AD498"/>
    <mergeCell ref="D499:X499"/>
    <mergeCell ref="Y499:AD499"/>
    <mergeCell ref="D500:X500"/>
    <mergeCell ref="C530:N531"/>
    <mergeCell ref="O530:AD530"/>
    <mergeCell ref="C473:AD473"/>
    <mergeCell ref="D481:X481"/>
    <mergeCell ref="Y481:AD481"/>
    <mergeCell ref="Y446:AD446"/>
    <mergeCell ref="C447:D456"/>
    <mergeCell ref="C412:AD412"/>
    <mergeCell ref="C637:C638"/>
    <mergeCell ref="D637:D638"/>
    <mergeCell ref="E637:E638"/>
    <mergeCell ref="F637:F638"/>
    <mergeCell ref="G637:N637"/>
    <mergeCell ref="G638:H638"/>
    <mergeCell ref="I638:J638"/>
    <mergeCell ref="K638:L638"/>
    <mergeCell ref="M638:N638"/>
    <mergeCell ref="Y484:AD484"/>
    <mergeCell ref="D485:X485"/>
    <mergeCell ref="Y485:AD485"/>
    <mergeCell ref="C605:AD605"/>
    <mergeCell ref="B603:AD603"/>
    <mergeCell ref="C604:AD604"/>
    <mergeCell ref="B519:AD519"/>
    <mergeCell ref="C528:AD528"/>
    <mergeCell ref="D504:X504"/>
    <mergeCell ref="Y504:AD504"/>
    <mergeCell ref="D503:X503"/>
    <mergeCell ref="Y503:AD503"/>
    <mergeCell ref="D493:X493"/>
    <mergeCell ref="Y495:AD495"/>
    <mergeCell ref="D490:X490"/>
    <mergeCell ref="Y490:AD490"/>
    <mergeCell ref="B632:AD632"/>
    <mergeCell ref="C624:AD624"/>
    <mergeCell ref="C625:AD625"/>
    <mergeCell ref="C634:AD634"/>
    <mergeCell ref="D492:X492"/>
    <mergeCell ref="Y492:AD492"/>
    <mergeCell ref="C596:AD596"/>
    <mergeCell ref="C511:AD511"/>
    <mergeCell ref="Y505:AD505"/>
    <mergeCell ref="W535:Z535"/>
    <mergeCell ref="D532:N532"/>
    <mergeCell ref="Y507:AD507"/>
    <mergeCell ref="C509:E509"/>
    <mergeCell ref="F509:AD509"/>
    <mergeCell ref="O531:R531"/>
    <mergeCell ref="S531:V531"/>
    <mergeCell ref="D538:N538"/>
    <mergeCell ref="O538:R538"/>
    <mergeCell ref="S538:V538"/>
    <mergeCell ref="C462:G462"/>
    <mergeCell ref="Y493:AD493"/>
    <mergeCell ref="D486:X486"/>
    <mergeCell ref="Y486:AD486"/>
    <mergeCell ref="D487:X487"/>
    <mergeCell ref="Y487:AD487"/>
    <mergeCell ref="D488:X488"/>
    <mergeCell ref="Y488:AD488"/>
    <mergeCell ref="D489:X489"/>
    <mergeCell ref="Y489:AD489"/>
    <mergeCell ref="D533:N533"/>
    <mergeCell ref="O533:R533"/>
    <mergeCell ref="S533:V533"/>
    <mergeCell ref="W533:Z533"/>
    <mergeCell ref="AA533:AD533"/>
    <mergeCell ref="D534:N534"/>
    <mergeCell ref="O534:R534"/>
    <mergeCell ref="S534:V534"/>
    <mergeCell ref="W534:Z534"/>
    <mergeCell ref="W538:Z538"/>
    <mergeCell ref="D496:X496"/>
    <mergeCell ref="Y496:AD496"/>
    <mergeCell ref="O609:R609"/>
    <mergeCell ref="S609:V609"/>
    <mergeCell ref="O608:AD608"/>
    <mergeCell ref="C608:N609"/>
    <mergeCell ref="O610:R610"/>
    <mergeCell ref="S610:V610"/>
    <mergeCell ref="W610:Z610"/>
    <mergeCell ref="AA610:AD610"/>
    <mergeCell ref="G639:H639"/>
    <mergeCell ref="C633:AD633"/>
    <mergeCell ref="C636:AD636"/>
    <mergeCell ref="I639:J639"/>
    <mergeCell ref="K639:L639"/>
    <mergeCell ref="M639:N639"/>
    <mergeCell ref="O639:P639"/>
    <mergeCell ref="Q639:R639"/>
    <mergeCell ref="S639:T639"/>
    <mergeCell ref="U639:V639"/>
    <mergeCell ref="W639:X639"/>
    <mergeCell ref="Y639:Z639"/>
    <mergeCell ref="AA639:AB639"/>
    <mergeCell ref="AC639:AD639"/>
    <mergeCell ref="AA615:AD615"/>
    <mergeCell ref="O621:R621"/>
    <mergeCell ref="S621:V621"/>
    <mergeCell ref="W621:Z621"/>
    <mergeCell ref="AA621:AD621"/>
    <mergeCell ref="O622:R622"/>
    <mergeCell ref="S622:V622"/>
    <mergeCell ref="W622:Z622"/>
    <mergeCell ref="C464:AD464"/>
    <mergeCell ref="Y454:AD454"/>
    <mergeCell ref="C512:AD512"/>
    <mergeCell ref="D484:X484"/>
    <mergeCell ref="C595:AD595"/>
    <mergeCell ref="O619:R619"/>
    <mergeCell ref="S619:V619"/>
    <mergeCell ref="W619:Z619"/>
    <mergeCell ref="AA619:AD619"/>
    <mergeCell ref="O620:R620"/>
    <mergeCell ref="S620:V620"/>
    <mergeCell ref="W620:Z620"/>
    <mergeCell ref="AA620:AD620"/>
    <mergeCell ref="O611:R611"/>
    <mergeCell ref="S611:V611"/>
    <mergeCell ref="W611:Z611"/>
    <mergeCell ref="AA611:AD611"/>
    <mergeCell ref="O612:R612"/>
    <mergeCell ref="S612:V612"/>
    <mergeCell ref="W612:Z612"/>
    <mergeCell ref="AA612:AD612"/>
    <mergeCell ref="O613:R613"/>
    <mergeCell ref="S613:V613"/>
    <mergeCell ref="W613:Z613"/>
    <mergeCell ref="AA613:AD613"/>
    <mergeCell ref="O614:R614"/>
    <mergeCell ref="S614:V614"/>
    <mergeCell ref="W614:Z614"/>
    <mergeCell ref="AA614:AD614"/>
    <mergeCell ref="O615:R615"/>
    <mergeCell ref="S615:V615"/>
    <mergeCell ref="W615:Z615"/>
    <mergeCell ref="AA622:AD622"/>
    <mergeCell ref="D610:N610"/>
    <mergeCell ref="D611:N611"/>
    <mergeCell ref="D612:N612"/>
    <mergeCell ref="D613:N613"/>
    <mergeCell ref="D614:N614"/>
    <mergeCell ref="D615:N615"/>
    <mergeCell ref="D616:N616"/>
    <mergeCell ref="D617:N617"/>
    <mergeCell ref="D618:N618"/>
    <mergeCell ref="D619:N619"/>
    <mergeCell ref="D620:N620"/>
    <mergeCell ref="D621:N621"/>
    <mergeCell ref="O616:R616"/>
    <mergeCell ref="S616:V616"/>
    <mergeCell ref="W616:Z616"/>
    <mergeCell ref="AA616:AD616"/>
    <mergeCell ref="O617:R617"/>
    <mergeCell ref="S617:V617"/>
    <mergeCell ref="W617:Z617"/>
    <mergeCell ref="AA617:AD617"/>
    <mergeCell ref="O618:R618"/>
    <mergeCell ref="S618:V618"/>
    <mergeCell ref="W618:Z618"/>
    <mergeCell ref="AA618:AD618"/>
  </mergeCells>
  <conditionalFormatting sqref="R230:AD230">
    <cfRule type="expression" dxfId="4761" priority="352" stopIfTrue="1">
      <formula>$S208=0</formula>
    </cfRule>
  </conditionalFormatting>
  <conditionalFormatting sqref="R231:AD231">
    <cfRule type="expression" dxfId="4760" priority="353" stopIfTrue="1">
      <formula>$S208=0</formula>
    </cfRule>
  </conditionalFormatting>
  <conditionalFormatting sqref="R232:AD232">
    <cfRule type="expression" dxfId="4759" priority="354" stopIfTrue="1">
      <formula>$S208=0</formula>
    </cfRule>
  </conditionalFormatting>
  <conditionalFormatting sqref="R233:AD233">
    <cfRule type="expression" dxfId="4758" priority="355" stopIfTrue="1">
      <formula>$S208=0</formula>
    </cfRule>
  </conditionalFormatting>
  <conditionalFormatting sqref="R234:AD234">
    <cfRule type="expression" dxfId="4757" priority="356" stopIfTrue="1">
      <formula>$S208=0</formula>
    </cfRule>
  </conditionalFormatting>
  <conditionalFormatting sqref="R235:AD235">
    <cfRule type="expression" dxfId="4756" priority="357" stopIfTrue="1">
      <formula>$S208=0</formula>
    </cfRule>
  </conditionalFormatting>
  <conditionalFormatting sqref="R236:AD236">
    <cfRule type="expression" dxfId="4755" priority="358" stopIfTrue="1">
      <formula>$S208=0</formula>
    </cfRule>
  </conditionalFormatting>
  <conditionalFormatting sqref="R237:AD237">
    <cfRule type="expression" dxfId="4754" priority="359" stopIfTrue="1">
      <formula>$S208=0</formula>
    </cfRule>
  </conditionalFormatting>
  <conditionalFormatting sqref="R238:AD238">
    <cfRule type="expression" dxfId="4753" priority="360" stopIfTrue="1">
      <formula>$S208=0</formula>
    </cfRule>
  </conditionalFormatting>
  <conditionalFormatting sqref="R239:AD239">
    <cfRule type="expression" dxfId="4752" priority="361" stopIfTrue="1">
      <formula>$S208=0</formula>
    </cfRule>
  </conditionalFormatting>
  <conditionalFormatting sqref="R240:AD240">
    <cfRule type="expression" dxfId="4751" priority="362" stopIfTrue="1">
      <formula>$S208=0</formula>
    </cfRule>
  </conditionalFormatting>
  <conditionalFormatting sqref="R241:AD241">
    <cfRule type="expression" dxfId="4750" priority="363" stopIfTrue="1">
      <formula>$S208=0</formula>
    </cfRule>
  </conditionalFormatting>
  <conditionalFormatting sqref="R242:AD242">
    <cfRule type="expression" dxfId="4749" priority="364" stopIfTrue="1">
      <formula>$S208=0</formula>
    </cfRule>
  </conditionalFormatting>
  <conditionalFormatting sqref="R243:AD243">
    <cfRule type="expression" dxfId="4748" priority="365" stopIfTrue="1">
      <formula>$S208=0</formula>
    </cfRule>
  </conditionalFormatting>
  <conditionalFormatting sqref="R244:AD244">
    <cfRule type="expression" dxfId="4747" priority="366" stopIfTrue="1">
      <formula>$S208=0</formula>
    </cfRule>
  </conditionalFormatting>
  <conditionalFormatting sqref="R245:AD245">
    <cfRule type="expression" dxfId="4746" priority="367" stopIfTrue="1">
      <formula>$S208=0</formula>
    </cfRule>
  </conditionalFormatting>
  <conditionalFormatting sqref="R246:AD246">
    <cfRule type="expression" dxfId="4745" priority="368" stopIfTrue="1">
      <formula>$S208=0</formula>
    </cfRule>
  </conditionalFormatting>
  <conditionalFormatting sqref="R247:AD247">
    <cfRule type="expression" dxfId="4744" priority="369" stopIfTrue="1">
      <formula>$S208=0</formula>
    </cfRule>
  </conditionalFormatting>
  <conditionalFormatting sqref="R248:AD248">
    <cfRule type="expression" dxfId="4743" priority="370" stopIfTrue="1">
      <formula>$S208=0</formula>
    </cfRule>
  </conditionalFormatting>
  <conditionalFormatting sqref="R249:AD249">
    <cfRule type="expression" dxfId="4742" priority="371" stopIfTrue="1">
      <formula>$S208=0</formula>
    </cfRule>
  </conditionalFormatting>
  <conditionalFormatting sqref="R250:AD250">
    <cfRule type="expression" dxfId="4741" priority="372" stopIfTrue="1">
      <formula>$S208=0</formula>
    </cfRule>
  </conditionalFormatting>
  <conditionalFormatting sqref="R251:AD251">
    <cfRule type="expression" dxfId="4740" priority="373" stopIfTrue="1">
      <formula>$S208=0</formula>
    </cfRule>
  </conditionalFormatting>
  <conditionalFormatting sqref="R252:AD252">
    <cfRule type="expression" dxfId="4739" priority="374" stopIfTrue="1">
      <formula>$S208=0</formula>
    </cfRule>
  </conditionalFormatting>
  <conditionalFormatting sqref="R253:AD253">
    <cfRule type="expression" dxfId="4738" priority="375" stopIfTrue="1">
      <formula>$S208=0</formula>
    </cfRule>
  </conditionalFormatting>
  <conditionalFormatting sqref="R254:AD254">
    <cfRule type="expression" dxfId="4737" priority="376" stopIfTrue="1">
      <formula>$S208=0</formula>
    </cfRule>
  </conditionalFormatting>
  <conditionalFormatting sqref="R255:AD255">
    <cfRule type="expression" dxfId="4736" priority="377" stopIfTrue="1">
      <formula>$S208=0</formula>
    </cfRule>
  </conditionalFormatting>
  <conditionalFormatting sqref="R256:AD256">
    <cfRule type="expression" dxfId="4735" priority="378" stopIfTrue="1">
      <formula>$S208=0</formula>
    </cfRule>
  </conditionalFormatting>
  <conditionalFormatting sqref="R257:AD257">
    <cfRule type="expression" dxfId="4734" priority="379" stopIfTrue="1">
      <formula>$S208=0</formula>
    </cfRule>
  </conditionalFormatting>
  <conditionalFormatting sqref="R258:AD258">
    <cfRule type="expression" dxfId="4733" priority="380" stopIfTrue="1">
      <formula>$S208=0</formula>
    </cfRule>
  </conditionalFormatting>
  <conditionalFormatting sqref="R259:AD259">
    <cfRule type="expression" dxfId="4732" priority="381" stopIfTrue="1">
      <formula>$S208=0</formula>
    </cfRule>
  </conditionalFormatting>
  <conditionalFormatting sqref="R260:AD260">
    <cfRule type="expression" dxfId="4731" priority="382" stopIfTrue="1">
      <formula>$S208=0</formula>
    </cfRule>
  </conditionalFormatting>
  <conditionalFormatting sqref="R261:AD261">
    <cfRule type="expression" dxfId="4730" priority="383" stopIfTrue="1">
      <formula>$S208=0</formula>
    </cfRule>
  </conditionalFormatting>
  <conditionalFormatting sqref="R262:AD262">
    <cfRule type="expression" dxfId="4729" priority="384" stopIfTrue="1">
      <formula>$S208=0</formula>
    </cfRule>
  </conditionalFormatting>
  <conditionalFormatting sqref="R263:AD263">
    <cfRule type="expression" dxfId="4728" priority="385" stopIfTrue="1">
      <formula>$S208=0</formula>
    </cfRule>
  </conditionalFormatting>
  <conditionalFormatting sqref="R264:AD264">
    <cfRule type="expression" dxfId="4727" priority="386" stopIfTrue="1">
      <formula>$S208=0</formula>
    </cfRule>
  </conditionalFormatting>
  <conditionalFormatting sqref="R265:AD265">
    <cfRule type="expression" dxfId="4726" priority="387" stopIfTrue="1">
      <formula>$S208=0</formula>
    </cfRule>
  </conditionalFormatting>
  <conditionalFormatting sqref="R266:AD266">
    <cfRule type="expression" dxfId="4725" priority="388" stopIfTrue="1">
      <formula>$S208=0</formula>
    </cfRule>
  </conditionalFormatting>
  <conditionalFormatting sqref="R267:AD267">
    <cfRule type="expression" dxfId="4724" priority="389" stopIfTrue="1">
      <formula>$S208=0</formula>
    </cfRule>
  </conditionalFormatting>
  <conditionalFormatting sqref="R268:AD268">
    <cfRule type="expression" dxfId="4723" priority="390" stopIfTrue="1">
      <formula>$S208=0</formula>
    </cfRule>
  </conditionalFormatting>
  <conditionalFormatting sqref="R269:AD269">
    <cfRule type="expression" dxfId="4722" priority="391" stopIfTrue="1">
      <formula>$S208=0</formula>
    </cfRule>
  </conditionalFormatting>
  <conditionalFormatting sqref="R270:AD270">
    <cfRule type="expression" dxfId="4721" priority="392" stopIfTrue="1">
      <formula>$S208=0</formula>
    </cfRule>
  </conditionalFormatting>
  <conditionalFormatting sqref="R271:AD271">
    <cfRule type="expression" dxfId="4720" priority="393" stopIfTrue="1">
      <formula>$S208=0</formula>
    </cfRule>
  </conditionalFormatting>
  <conditionalFormatting sqref="R272:AD272">
    <cfRule type="expression" dxfId="4719" priority="394" stopIfTrue="1">
      <formula>$S208=0</formula>
    </cfRule>
  </conditionalFormatting>
  <conditionalFormatting sqref="R273:AD273">
    <cfRule type="expression" dxfId="4718" priority="395" stopIfTrue="1">
      <formula>$S208=0</formula>
    </cfRule>
  </conditionalFormatting>
  <conditionalFormatting sqref="R274:AD274">
    <cfRule type="expression" dxfId="4717" priority="396" stopIfTrue="1">
      <formula>$S208=0</formula>
    </cfRule>
  </conditionalFormatting>
  <conditionalFormatting sqref="R275:AD275">
    <cfRule type="expression" dxfId="4716" priority="397" stopIfTrue="1">
      <formula>$S208=0</formula>
    </cfRule>
  </conditionalFormatting>
  <conditionalFormatting sqref="R276:AD276">
    <cfRule type="expression" dxfId="4715" priority="398" stopIfTrue="1">
      <formula>$S208=0</formula>
    </cfRule>
  </conditionalFormatting>
  <conditionalFormatting sqref="R277:AD277">
    <cfRule type="expression" dxfId="4714" priority="399" stopIfTrue="1">
      <formula>$S208=0</formula>
    </cfRule>
  </conditionalFormatting>
  <conditionalFormatting sqref="R278:AD278">
    <cfRule type="expression" dxfId="4713" priority="400" stopIfTrue="1">
      <formula>$S208=0</formula>
    </cfRule>
  </conditionalFormatting>
  <conditionalFormatting sqref="R279:AD279">
    <cfRule type="expression" dxfId="4712" priority="401" stopIfTrue="1">
      <formula>$S208=0</formula>
    </cfRule>
  </conditionalFormatting>
  <conditionalFormatting sqref="R280:AD280">
    <cfRule type="expression" dxfId="4711" priority="402" stopIfTrue="1">
      <formula>$S208=0</formula>
    </cfRule>
  </conditionalFormatting>
  <conditionalFormatting sqref="R281:AD281">
    <cfRule type="expression" dxfId="4710" priority="403" stopIfTrue="1">
      <formula>$S208=0</formula>
    </cfRule>
  </conditionalFormatting>
  <conditionalFormatting sqref="R282:AD282">
    <cfRule type="expression" dxfId="4709" priority="404" stopIfTrue="1">
      <formula>$S208=0</formula>
    </cfRule>
  </conditionalFormatting>
  <conditionalFormatting sqref="R283:AD283">
    <cfRule type="expression" dxfId="4708" priority="405" stopIfTrue="1">
      <formula>$S208=0</formula>
    </cfRule>
  </conditionalFormatting>
  <conditionalFormatting sqref="R284:AD284">
    <cfRule type="expression" dxfId="4707" priority="406" stopIfTrue="1">
      <formula>$S208=0</formula>
    </cfRule>
  </conditionalFormatting>
  <conditionalFormatting sqref="R285:AD285">
    <cfRule type="expression" dxfId="4706" priority="407" stopIfTrue="1">
      <formula>$S208=0</formula>
    </cfRule>
  </conditionalFormatting>
  <conditionalFormatting sqref="R286:AD286">
    <cfRule type="expression" dxfId="4705" priority="408" stopIfTrue="1">
      <formula>$S208=0</formula>
    </cfRule>
  </conditionalFormatting>
  <conditionalFormatting sqref="R287:AD287">
    <cfRule type="expression" dxfId="4704" priority="409" stopIfTrue="1">
      <formula>$S208=0</formula>
    </cfRule>
  </conditionalFormatting>
  <conditionalFormatting sqref="R288:AD288">
    <cfRule type="expression" dxfId="4703" priority="410" stopIfTrue="1">
      <formula>$S208=0</formula>
    </cfRule>
  </conditionalFormatting>
  <conditionalFormatting sqref="R289:AD289">
    <cfRule type="expression" dxfId="4702" priority="411" stopIfTrue="1">
      <formula>$S208=0</formula>
    </cfRule>
  </conditionalFormatting>
  <conditionalFormatting sqref="R290:AD290">
    <cfRule type="expression" dxfId="4701" priority="412" stopIfTrue="1">
      <formula>$S208=0</formula>
    </cfRule>
  </conditionalFormatting>
  <conditionalFormatting sqref="R302:AD302">
    <cfRule type="expression" dxfId="4700" priority="486" stopIfTrue="1">
      <formula>$W208=0</formula>
    </cfRule>
  </conditionalFormatting>
  <conditionalFormatting sqref="R303:AD303">
    <cfRule type="expression" dxfId="4699" priority="487" stopIfTrue="1">
      <formula>$W208=0</formula>
    </cfRule>
  </conditionalFormatting>
  <conditionalFormatting sqref="R304:AD304">
    <cfRule type="expression" dxfId="4698" priority="488" stopIfTrue="1">
      <formula>$W208=0</formula>
    </cfRule>
  </conditionalFormatting>
  <conditionalFormatting sqref="R305:AD305">
    <cfRule type="expression" dxfId="4697" priority="489" stopIfTrue="1">
      <formula>$W208=0</formula>
    </cfRule>
  </conditionalFormatting>
  <conditionalFormatting sqref="R306:AD306">
    <cfRule type="expression" dxfId="4696" priority="490" stopIfTrue="1">
      <formula>$W208=0</formula>
    </cfRule>
  </conditionalFormatting>
  <conditionalFormatting sqref="R307:AD307">
    <cfRule type="expression" dxfId="4695" priority="491" stopIfTrue="1">
      <formula>$W208=0</formula>
    </cfRule>
  </conditionalFormatting>
  <conditionalFormatting sqref="R308:AD308">
    <cfRule type="expression" dxfId="4694" priority="492" stopIfTrue="1">
      <formula>$W208=0</formula>
    </cfRule>
  </conditionalFormatting>
  <conditionalFormatting sqref="R309:AD309">
    <cfRule type="expression" dxfId="4693" priority="493" stopIfTrue="1">
      <formula>$W208=0</formula>
    </cfRule>
  </conditionalFormatting>
  <conditionalFormatting sqref="R310:AD310">
    <cfRule type="expression" dxfId="4692" priority="494" stopIfTrue="1">
      <formula>$W208=0</formula>
    </cfRule>
  </conditionalFormatting>
  <conditionalFormatting sqref="R311:AD311">
    <cfRule type="expression" dxfId="4691" priority="495" stopIfTrue="1">
      <formula>$W208=0</formula>
    </cfRule>
  </conditionalFormatting>
  <conditionalFormatting sqref="R312:AD312">
    <cfRule type="expression" dxfId="4690" priority="496" stopIfTrue="1">
      <formula>$W208=0</formula>
    </cfRule>
  </conditionalFormatting>
  <conditionalFormatting sqref="R313:AD313">
    <cfRule type="expression" dxfId="4689" priority="497" stopIfTrue="1">
      <formula>$W208=0</formula>
    </cfRule>
  </conditionalFormatting>
  <conditionalFormatting sqref="R314:AD314">
    <cfRule type="expression" dxfId="4688" priority="498" stopIfTrue="1">
      <formula>$W208=0</formula>
    </cfRule>
  </conditionalFormatting>
  <conditionalFormatting sqref="R315:AD315">
    <cfRule type="expression" dxfId="4687" priority="499" stopIfTrue="1">
      <formula>$W208=0</formula>
    </cfRule>
  </conditionalFormatting>
  <conditionalFormatting sqref="R316:AD316">
    <cfRule type="expression" dxfId="4686" priority="500" stopIfTrue="1">
      <formula>$W208=0</formula>
    </cfRule>
  </conditionalFormatting>
  <conditionalFormatting sqref="R317:AD317">
    <cfRule type="expression" dxfId="4685" priority="501" stopIfTrue="1">
      <formula>$W208=0</formula>
    </cfRule>
  </conditionalFormatting>
  <conditionalFormatting sqref="R318:AD318">
    <cfRule type="expression" dxfId="4684" priority="502" stopIfTrue="1">
      <formula>$W208=0</formula>
    </cfRule>
  </conditionalFormatting>
  <conditionalFormatting sqref="R319:AD319">
    <cfRule type="expression" dxfId="4683" priority="503" stopIfTrue="1">
      <formula>$W208=0</formula>
    </cfRule>
  </conditionalFormatting>
  <conditionalFormatting sqref="R320:AD320">
    <cfRule type="expression" dxfId="4682" priority="504" stopIfTrue="1">
      <formula>$W208=0</formula>
    </cfRule>
  </conditionalFormatting>
  <conditionalFormatting sqref="R321:AD321">
    <cfRule type="expression" dxfId="4681" priority="505" stopIfTrue="1">
      <formula>$W208=0</formula>
    </cfRule>
  </conditionalFormatting>
  <conditionalFormatting sqref="R322:AD322">
    <cfRule type="expression" dxfId="4680" priority="506" stopIfTrue="1">
      <formula>$W208=0</formula>
    </cfRule>
  </conditionalFormatting>
  <conditionalFormatting sqref="R323:AD323">
    <cfRule type="expression" dxfId="4679" priority="507" stopIfTrue="1">
      <formula>$W208=0</formula>
    </cfRule>
  </conditionalFormatting>
  <conditionalFormatting sqref="R324:AD324">
    <cfRule type="expression" dxfId="4678" priority="508" stopIfTrue="1">
      <formula>$W208=0</formula>
    </cfRule>
  </conditionalFormatting>
  <conditionalFormatting sqref="R325:AD325">
    <cfRule type="expression" dxfId="4677" priority="509" stopIfTrue="1">
      <formula>$W208=0</formula>
    </cfRule>
  </conditionalFormatting>
  <conditionalFormatting sqref="R326:AD326">
    <cfRule type="expression" dxfId="4676" priority="510" stopIfTrue="1">
      <formula>$W208=0</formula>
    </cfRule>
  </conditionalFormatting>
  <conditionalFormatting sqref="R327:AD327">
    <cfRule type="expression" dxfId="4675" priority="511" stopIfTrue="1">
      <formula>$W208=0</formula>
    </cfRule>
  </conditionalFormatting>
  <conditionalFormatting sqref="R328:AD328">
    <cfRule type="expression" dxfId="4674" priority="512" stopIfTrue="1">
      <formula>$W208=0</formula>
    </cfRule>
  </conditionalFormatting>
  <conditionalFormatting sqref="R329:AD329">
    <cfRule type="expression" dxfId="4673" priority="513" stopIfTrue="1">
      <formula>$W208=0</formula>
    </cfRule>
  </conditionalFormatting>
  <conditionalFormatting sqref="R330:AD330">
    <cfRule type="expression" dxfId="4672" priority="514" stopIfTrue="1">
      <formula>$W208=0</formula>
    </cfRule>
  </conditionalFormatting>
  <conditionalFormatting sqref="R331:AD331">
    <cfRule type="expression" dxfId="4671" priority="515" stopIfTrue="1">
      <formula>$W208=0</formula>
    </cfRule>
  </conditionalFormatting>
  <conditionalFormatting sqref="R332:AD332">
    <cfRule type="expression" dxfId="4670" priority="516" stopIfTrue="1">
      <formula>$W208=0</formula>
    </cfRule>
  </conditionalFormatting>
  <conditionalFormatting sqref="R333:AD333">
    <cfRule type="expression" dxfId="4669" priority="517" stopIfTrue="1">
      <formula>$W208=0</formula>
    </cfRule>
  </conditionalFormatting>
  <conditionalFormatting sqref="R334:AD334">
    <cfRule type="expression" dxfId="4668" priority="518" stopIfTrue="1">
      <formula>$W208=0</formula>
    </cfRule>
  </conditionalFormatting>
  <conditionalFormatting sqref="R335:AD335">
    <cfRule type="expression" dxfId="4667" priority="519" stopIfTrue="1">
      <formula>$W208=0</formula>
    </cfRule>
  </conditionalFormatting>
  <conditionalFormatting sqref="R336:AD336">
    <cfRule type="expression" dxfId="4666" priority="520" stopIfTrue="1">
      <formula>$W208=0</formula>
    </cfRule>
  </conditionalFormatting>
  <conditionalFormatting sqref="R337:AD337">
    <cfRule type="expression" dxfId="4665" priority="521" stopIfTrue="1">
      <formula>$W208=0</formula>
    </cfRule>
  </conditionalFormatting>
  <conditionalFormatting sqref="R338:AD338">
    <cfRule type="expression" dxfId="4664" priority="522" stopIfTrue="1">
      <formula>$W208=0</formula>
    </cfRule>
  </conditionalFormatting>
  <conditionalFormatting sqref="R339:AD339">
    <cfRule type="expression" dxfId="4663" priority="523" stopIfTrue="1">
      <formula>$W208=0</formula>
    </cfRule>
  </conditionalFormatting>
  <conditionalFormatting sqref="R340:AD340">
    <cfRule type="expression" dxfId="4662" priority="524" stopIfTrue="1">
      <formula>$W208=0</formula>
    </cfRule>
  </conditionalFormatting>
  <conditionalFormatting sqref="R341:AD341">
    <cfRule type="expression" dxfId="4661" priority="525" stopIfTrue="1">
      <formula>$W208=0</formula>
    </cfRule>
  </conditionalFormatting>
  <conditionalFormatting sqref="R342:AD342">
    <cfRule type="expression" dxfId="4660" priority="526" stopIfTrue="1">
      <formula>$W208=0</formula>
    </cfRule>
  </conditionalFormatting>
  <conditionalFormatting sqref="R343:AD343">
    <cfRule type="expression" dxfId="4659" priority="527" stopIfTrue="1">
      <formula>$W208=0</formula>
    </cfRule>
  </conditionalFormatting>
  <conditionalFormatting sqref="R344:AD344">
    <cfRule type="expression" dxfId="4658" priority="528" stopIfTrue="1">
      <formula>$W208=0</formula>
    </cfRule>
  </conditionalFormatting>
  <conditionalFormatting sqref="R345:AD345">
    <cfRule type="expression" dxfId="4657" priority="529" stopIfTrue="1">
      <formula>$W208=0</formula>
    </cfRule>
  </conditionalFormatting>
  <conditionalFormatting sqref="R346:AD346">
    <cfRule type="expression" dxfId="4656" priority="530" stopIfTrue="1">
      <formula>$W208=0</formula>
    </cfRule>
  </conditionalFormatting>
  <conditionalFormatting sqref="R347:AD347">
    <cfRule type="expression" dxfId="4655" priority="531" stopIfTrue="1">
      <formula>$W208=0</formula>
    </cfRule>
  </conditionalFormatting>
  <conditionalFormatting sqref="R348:AD348">
    <cfRule type="expression" dxfId="4654" priority="532" stopIfTrue="1">
      <formula>$W208=0</formula>
    </cfRule>
  </conditionalFormatting>
  <conditionalFormatting sqref="R349:AD349">
    <cfRule type="expression" dxfId="4653" priority="533" stopIfTrue="1">
      <formula>$W208=0</formula>
    </cfRule>
  </conditionalFormatting>
  <conditionalFormatting sqref="R350:AD350">
    <cfRule type="expression" dxfId="4652" priority="534" stopIfTrue="1">
      <formula>$W208=0</formula>
    </cfRule>
  </conditionalFormatting>
  <conditionalFormatting sqref="R351:AD351">
    <cfRule type="expression" dxfId="4651" priority="535" stopIfTrue="1">
      <formula>$W208=0</formula>
    </cfRule>
  </conditionalFormatting>
  <conditionalFormatting sqref="R352:AD352">
    <cfRule type="expression" dxfId="4650" priority="536" stopIfTrue="1">
      <formula>$W208=0</formula>
    </cfRule>
  </conditionalFormatting>
  <conditionalFormatting sqref="R353:AD353">
    <cfRule type="expression" dxfId="4649" priority="537" stopIfTrue="1">
      <formula>$W208=0</formula>
    </cfRule>
  </conditionalFormatting>
  <conditionalFormatting sqref="R354:AD354">
    <cfRule type="expression" dxfId="4648" priority="538" stopIfTrue="1">
      <formula>$W208=0</formula>
    </cfRule>
  </conditionalFormatting>
  <conditionalFormatting sqref="R355:AD355">
    <cfRule type="expression" dxfId="4647" priority="539" stopIfTrue="1">
      <formula>$W208=0</formula>
    </cfRule>
  </conditionalFormatting>
  <conditionalFormatting sqref="R356:AD356">
    <cfRule type="expression" dxfId="4646" priority="540" stopIfTrue="1">
      <formula>$W208=0</formula>
    </cfRule>
  </conditionalFormatting>
  <conditionalFormatting sqref="R357:AD357">
    <cfRule type="expression" dxfId="4645" priority="541" stopIfTrue="1">
      <formula>$W208=0</formula>
    </cfRule>
  </conditionalFormatting>
  <conditionalFormatting sqref="R358:AD358">
    <cfRule type="expression" dxfId="4644" priority="542" stopIfTrue="1">
      <formula>$W208=0</formula>
    </cfRule>
  </conditionalFormatting>
  <conditionalFormatting sqref="R359:AD359">
    <cfRule type="expression" dxfId="4643" priority="543" stopIfTrue="1">
      <formula>$W208=0</formula>
    </cfRule>
  </conditionalFormatting>
  <conditionalFormatting sqref="R360:AD360">
    <cfRule type="expression" dxfId="4642" priority="544" stopIfTrue="1">
      <formula>$W208=0</formula>
    </cfRule>
  </conditionalFormatting>
  <conditionalFormatting sqref="R361:AD361">
    <cfRule type="expression" dxfId="4641" priority="545" stopIfTrue="1">
      <formula>$W208=0</formula>
    </cfRule>
  </conditionalFormatting>
  <conditionalFormatting sqref="R362:AD362">
    <cfRule type="expression" dxfId="4640" priority="546" stopIfTrue="1">
      <formula>$W208=0</formula>
    </cfRule>
  </conditionalFormatting>
  <conditionalFormatting sqref="O532:AD532">
    <cfRule type="expression" dxfId="4639" priority="2257" stopIfTrue="1">
      <formula>$S208=0</formula>
    </cfRule>
    <cfRule type="expression" dxfId="4638" priority="2318" stopIfTrue="1">
      <formula>$R230=0</formula>
    </cfRule>
  </conditionalFormatting>
  <conditionalFormatting sqref="O533:AD533">
    <cfRule type="expression" dxfId="4637" priority="2258" stopIfTrue="1">
      <formula>$S208=0</formula>
    </cfRule>
    <cfRule type="expression" dxfId="4636" priority="2319" stopIfTrue="1">
      <formula>$R231=0</formula>
    </cfRule>
  </conditionalFormatting>
  <conditionalFormatting sqref="O534:AD534">
    <cfRule type="expression" dxfId="4635" priority="2259" stopIfTrue="1">
      <formula>$S208=0</formula>
    </cfRule>
    <cfRule type="expression" dxfId="4634" priority="2320" stopIfTrue="1">
      <formula>$R232=0</formula>
    </cfRule>
  </conditionalFormatting>
  <conditionalFormatting sqref="O535:AD535">
    <cfRule type="expression" dxfId="4633" priority="2260" stopIfTrue="1">
      <formula>$S208=0</formula>
    </cfRule>
    <cfRule type="expression" dxfId="4632" priority="2321" stopIfTrue="1">
      <formula>$R233=0</formula>
    </cfRule>
  </conditionalFormatting>
  <conditionalFormatting sqref="O536:AD536">
    <cfRule type="expression" dxfId="4631" priority="2261" stopIfTrue="1">
      <formula>$S208=0</formula>
    </cfRule>
    <cfRule type="expression" dxfId="4630" priority="2322" stopIfTrue="1">
      <formula>$R234=0</formula>
    </cfRule>
  </conditionalFormatting>
  <conditionalFormatting sqref="O537:AD537">
    <cfRule type="expression" dxfId="4629" priority="2262" stopIfTrue="1">
      <formula>$S208=0</formula>
    </cfRule>
    <cfRule type="expression" dxfId="4628" priority="2323" stopIfTrue="1">
      <formula>$R235=0</formula>
    </cfRule>
  </conditionalFormatting>
  <conditionalFormatting sqref="O538:AD538">
    <cfRule type="expression" dxfId="4627" priority="2263" stopIfTrue="1">
      <formula>$S208=0</formula>
    </cfRule>
    <cfRule type="expression" dxfId="4626" priority="2324" stopIfTrue="1">
      <formula>$R236=0</formula>
    </cfRule>
  </conditionalFormatting>
  <conditionalFormatting sqref="O539:AD539">
    <cfRule type="expression" dxfId="4625" priority="2264" stopIfTrue="1">
      <formula>$S208=0</formula>
    </cfRule>
    <cfRule type="expression" dxfId="4624" priority="2325" stopIfTrue="1">
      <formula>$R237=0</formula>
    </cfRule>
  </conditionalFormatting>
  <conditionalFormatting sqref="O540:AD540">
    <cfRule type="expression" dxfId="4623" priority="2265" stopIfTrue="1">
      <formula>$S208=0</formula>
    </cfRule>
    <cfRule type="expression" dxfId="4622" priority="2326" stopIfTrue="1">
      <formula>$R238=0</formula>
    </cfRule>
  </conditionalFormatting>
  <conditionalFormatting sqref="O541:AD541">
    <cfRule type="expression" dxfId="4621" priority="2266" stopIfTrue="1">
      <formula>$S208=0</formula>
    </cfRule>
    <cfRule type="expression" dxfId="4620" priority="2327" stopIfTrue="1">
      <formula>$R239=0</formula>
    </cfRule>
  </conditionalFormatting>
  <conditionalFormatting sqref="O542:AD542">
    <cfRule type="expression" dxfId="4619" priority="2267" stopIfTrue="1">
      <formula>$S208=0</formula>
    </cfRule>
    <cfRule type="expression" dxfId="4618" priority="2328" stopIfTrue="1">
      <formula>$R240=0</formula>
    </cfRule>
  </conditionalFormatting>
  <conditionalFormatting sqref="O543:AD543">
    <cfRule type="expression" dxfId="4617" priority="2268" stopIfTrue="1">
      <formula>$S208=0</formula>
    </cfRule>
    <cfRule type="expression" dxfId="4616" priority="2329" stopIfTrue="1">
      <formula>$R241=0</formula>
    </cfRule>
  </conditionalFormatting>
  <conditionalFormatting sqref="O544:AD544">
    <cfRule type="expression" dxfId="4615" priority="2269" stopIfTrue="1">
      <formula>$S208=0</formula>
    </cfRule>
    <cfRule type="expression" dxfId="4614" priority="2330" stopIfTrue="1">
      <formula>$R242=0</formula>
    </cfRule>
  </conditionalFormatting>
  <conditionalFormatting sqref="O545:AD545">
    <cfRule type="expression" dxfId="4613" priority="2270" stopIfTrue="1">
      <formula>$S208=0</formula>
    </cfRule>
    <cfRule type="expression" dxfId="4612" priority="2331" stopIfTrue="1">
      <formula>$R243=0</formula>
    </cfRule>
  </conditionalFormatting>
  <conditionalFormatting sqref="O546:AD546">
    <cfRule type="expression" dxfId="4611" priority="2271" stopIfTrue="1">
      <formula>$S208=0</formula>
    </cfRule>
    <cfRule type="expression" dxfId="4610" priority="2332" stopIfTrue="1">
      <formula>$R244=0</formula>
    </cfRule>
  </conditionalFormatting>
  <conditionalFormatting sqref="O547:AD547">
    <cfRule type="expression" dxfId="4609" priority="2272" stopIfTrue="1">
      <formula>$S208=0</formula>
    </cfRule>
    <cfRule type="expression" dxfId="4608" priority="2333" stopIfTrue="1">
      <formula>$R245=0</formula>
    </cfRule>
  </conditionalFormatting>
  <conditionalFormatting sqref="O548:AD548">
    <cfRule type="expression" dxfId="4607" priority="2273" stopIfTrue="1">
      <formula>$S208=0</formula>
    </cfRule>
    <cfRule type="expression" dxfId="4606" priority="2334" stopIfTrue="1">
      <formula>$R246=0</formula>
    </cfRule>
  </conditionalFormatting>
  <conditionalFormatting sqref="O549:AD549">
    <cfRule type="expression" dxfId="4605" priority="2274" stopIfTrue="1">
      <formula>$S208=0</formula>
    </cfRule>
    <cfRule type="expression" dxfId="4604" priority="2335" stopIfTrue="1">
      <formula>$R247=0</formula>
    </cfRule>
  </conditionalFormatting>
  <conditionalFormatting sqref="O550:AD550">
    <cfRule type="expression" dxfId="4603" priority="2275" stopIfTrue="1">
      <formula>$S208=0</formula>
    </cfRule>
    <cfRule type="expression" dxfId="4602" priority="2336" stopIfTrue="1">
      <formula>$R248=0</formula>
    </cfRule>
  </conditionalFormatting>
  <conditionalFormatting sqref="O551:AD551">
    <cfRule type="expression" dxfId="4601" priority="2276" stopIfTrue="1">
      <formula>$S208=0</formula>
    </cfRule>
    <cfRule type="expression" dxfId="4600" priority="2337" stopIfTrue="1">
      <formula>$R249=0</formula>
    </cfRule>
  </conditionalFormatting>
  <conditionalFormatting sqref="O552:AD552">
    <cfRule type="expression" dxfId="4599" priority="2277" stopIfTrue="1">
      <formula>$S208=0</formula>
    </cfRule>
    <cfRule type="expression" dxfId="4598" priority="2338" stopIfTrue="1">
      <formula>$R250=0</formula>
    </cfRule>
  </conditionalFormatting>
  <conditionalFormatting sqref="O553:AD553">
    <cfRule type="expression" dxfId="4597" priority="2278" stopIfTrue="1">
      <formula>$S208=0</formula>
    </cfRule>
    <cfRule type="expression" dxfId="4596" priority="2339" stopIfTrue="1">
      <formula>$R251=0</formula>
    </cfRule>
  </conditionalFormatting>
  <conditionalFormatting sqref="O554:AD554">
    <cfRule type="expression" dxfId="4595" priority="2279" stopIfTrue="1">
      <formula>$S208=0</formula>
    </cfRule>
    <cfRule type="expression" dxfId="4594" priority="2340" stopIfTrue="1">
      <formula>$R252=0</formula>
    </cfRule>
  </conditionalFormatting>
  <conditionalFormatting sqref="O555:AD555">
    <cfRule type="expression" dxfId="4593" priority="2280" stopIfTrue="1">
      <formula>$S208=0</formula>
    </cfRule>
    <cfRule type="expression" dxfId="4592" priority="2341" stopIfTrue="1">
      <formula>$R253=0</formula>
    </cfRule>
  </conditionalFormatting>
  <conditionalFormatting sqref="O556:AD556">
    <cfRule type="expression" dxfId="4591" priority="2281" stopIfTrue="1">
      <formula>$S208=0</formula>
    </cfRule>
    <cfRule type="expression" dxfId="4590" priority="2342" stopIfTrue="1">
      <formula>$R254=0</formula>
    </cfRule>
  </conditionalFormatting>
  <conditionalFormatting sqref="O557:AD557">
    <cfRule type="expression" dxfId="4589" priority="2282" stopIfTrue="1">
      <formula>$S208=0</formula>
    </cfRule>
    <cfRule type="expression" dxfId="4588" priority="2343" stopIfTrue="1">
      <formula>$R255=0</formula>
    </cfRule>
  </conditionalFormatting>
  <conditionalFormatting sqref="O558:AD558">
    <cfRule type="expression" dxfId="4587" priority="2283" stopIfTrue="1">
      <formula>$S208=0</formula>
    </cfRule>
    <cfRule type="expression" dxfId="4586" priority="2344" stopIfTrue="1">
      <formula>$R256=0</formula>
    </cfRule>
  </conditionalFormatting>
  <conditionalFormatting sqref="O559:AD559">
    <cfRule type="expression" dxfId="4585" priority="2284" stopIfTrue="1">
      <formula>$S208=0</formula>
    </cfRule>
    <cfRule type="expression" dxfId="4584" priority="2345" stopIfTrue="1">
      <formula>$R257=0</formula>
    </cfRule>
  </conditionalFormatting>
  <conditionalFormatting sqref="O560:AD560">
    <cfRule type="expression" dxfId="4583" priority="2285" stopIfTrue="1">
      <formula>$S208=0</formula>
    </cfRule>
    <cfRule type="expression" dxfId="4582" priority="2346" stopIfTrue="1">
      <formula>$R258=0</formula>
    </cfRule>
  </conditionalFormatting>
  <conditionalFormatting sqref="O561:AD561">
    <cfRule type="expression" dxfId="4581" priority="2286" stopIfTrue="1">
      <formula>$S208=0</formula>
    </cfRule>
    <cfRule type="expression" dxfId="4580" priority="2347" stopIfTrue="1">
      <formula>$R259=0</formula>
    </cfRule>
  </conditionalFormatting>
  <conditionalFormatting sqref="O562:AD562">
    <cfRule type="expression" dxfId="4579" priority="2287" stopIfTrue="1">
      <formula>$S208=0</formula>
    </cfRule>
    <cfRule type="expression" dxfId="4578" priority="2348" stopIfTrue="1">
      <formula>$R260=0</formula>
    </cfRule>
  </conditionalFormatting>
  <conditionalFormatting sqref="O563:AD563">
    <cfRule type="expression" dxfId="4577" priority="2288" stopIfTrue="1">
      <formula>$S208=0</formula>
    </cfRule>
    <cfRule type="expression" dxfId="4576" priority="2349" stopIfTrue="1">
      <formula>$R261=0</formula>
    </cfRule>
  </conditionalFormatting>
  <conditionalFormatting sqref="O564:AD564">
    <cfRule type="expression" dxfId="4575" priority="2289" stopIfTrue="1">
      <formula>$S208=0</formula>
    </cfRule>
    <cfRule type="expression" dxfId="4574" priority="2350" stopIfTrue="1">
      <formula>$R262=0</formula>
    </cfRule>
  </conditionalFormatting>
  <conditionalFormatting sqref="O565:AD565">
    <cfRule type="expression" dxfId="4573" priority="2290" stopIfTrue="1">
      <formula>$S208=0</formula>
    </cfRule>
    <cfRule type="expression" dxfId="4572" priority="2351" stopIfTrue="1">
      <formula>$R263=0</formula>
    </cfRule>
  </conditionalFormatting>
  <conditionalFormatting sqref="O566:AD566">
    <cfRule type="expression" dxfId="4571" priority="2291" stopIfTrue="1">
      <formula>$S208=0</formula>
    </cfRule>
    <cfRule type="expression" dxfId="4570" priority="2352" stopIfTrue="1">
      <formula>$R264=0</formula>
    </cfRule>
  </conditionalFormatting>
  <conditionalFormatting sqref="O567:AD567">
    <cfRule type="expression" dxfId="4569" priority="2292" stopIfTrue="1">
      <formula>$S208=0</formula>
    </cfRule>
    <cfRule type="expression" dxfId="4568" priority="2353" stopIfTrue="1">
      <formula>$R265=0</formula>
    </cfRule>
  </conditionalFormatting>
  <conditionalFormatting sqref="O568:AD568">
    <cfRule type="expression" dxfId="4567" priority="2293" stopIfTrue="1">
      <formula>$S208=0</formula>
    </cfRule>
    <cfRule type="expression" dxfId="4566" priority="2354" stopIfTrue="1">
      <formula>$R266=0</formula>
    </cfRule>
  </conditionalFormatting>
  <conditionalFormatting sqref="O569:AD569">
    <cfRule type="expression" dxfId="4565" priority="2294" stopIfTrue="1">
      <formula>$S208=0</formula>
    </cfRule>
    <cfRule type="expression" dxfId="4564" priority="2355" stopIfTrue="1">
      <formula>$R267=0</formula>
    </cfRule>
  </conditionalFormatting>
  <conditionalFormatting sqref="O570:AD570">
    <cfRule type="expression" dxfId="4563" priority="2295" stopIfTrue="1">
      <formula>$S208=0</formula>
    </cfRule>
    <cfRule type="expression" dxfId="4562" priority="2356" stopIfTrue="1">
      <formula>$R268=0</formula>
    </cfRule>
  </conditionalFormatting>
  <conditionalFormatting sqref="O571:AD571">
    <cfRule type="expression" dxfId="4561" priority="2296" stopIfTrue="1">
      <formula>$S208=0</formula>
    </cfRule>
    <cfRule type="expression" dxfId="4560" priority="2357" stopIfTrue="1">
      <formula>$R269=0</formula>
    </cfRule>
  </conditionalFormatting>
  <conditionalFormatting sqref="O572:AD572">
    <cfRule type="expression" dxfId="4559" priority="2297" stopIfTrue="1">
      <formula>$S208=0</formula>
    </cfRule>
    <cfRule type="expression" dxfId="4558" priority="2358" stopIfTrue="1">
      <formula>$R270=0</formula>
    </cfRule>
  </conditionalFormatting>
  <conditionalFormatting sqref="O573:AD573">
    <cfRule type="expression" dxfId="4557" priority="2298" stopIfTrue="1">
      <formula>$S208=0</formula>
    </cfRule>
    <cfRule type="expression" dxfId="4556" priority="2359" stopIfTrue="1">
      <formula>$R271=0</formula>
    </cfRule>
  </conditionalFormatting>
  <conditionalFormatting sqref="O574:AD574">
    <cfRule type="expression" dxfId="4555" priority="2299" stopIfTrue="1">
      <formula>$S208=0</formula>
    </cfRule>
    <cfRule type="expression" dxfId="4554" priority="2360" stopIfTrue="1">
      <formula>$R272=0</formula>
    </cfRule>
  </conditionalFormatting>
  <conditionalFormatting sqref="O575:AD575">
    <cfRule type="expression" dxfId="4553" priority="2300" stopIfTrue="1">
      <formula>$S208=0</formula>
    </cfRule>
    <cfRule type="expression" dxfId="4552" priority="2361" stopIfTrue="1">
      <formula>$R273=0</formula>
    </cfRule>
  </conditionalFormatting>
  <conditionalFormatting sqref="O576:AD576">
    <cfRule type="expression" dxfId="4551" priority="2301" stopIfTrue="1">
      <formula>$S208=0</formula>
    </cfRule>
    <cfRule type="expression" dxfId="4550" priority="2362" stopIfTrue="1">
      <formula>$R274=0</formula>
    </cfRule>
  </conditionalFormatting>
  <conditionalFormatting sqref="O577:AD577">
    <cfRule type="expression" dxfId="4549" priority="2302" stopIfTrue="1">
      <formula>$S208=0</formula>
    </cfRule>
    <cfRule type="expression" dxfId="4548" priority="2363" stopIfTrue="1">
      <formula>$R275=0</formula>
    </cfRule>
  </conditionalFormatting>
  <conditionalFormatting sqref="O578:AD578">
    <cfRule type="expression" dxfId="4547" priority="2303" stopIfTrue="1">
      <formula>$S208=0</formula>
    </cfRule>
    <cfRule type="expression" dxfId="4546" priority="2364" stopIfTrue="1">
      <formula>$R276=0</formula>
    </cfRule>
  </conditionalFormatting>
  <conditionalFormatting sqref="O579:AD579">
    <cfRule type="expression" dxfId="4545" priority="2304" stopIfTrue="1">
      <formula>$S208=0</formula>
    </cfRule>
    <cfRule type="expression" dxfId="4544" priority="2365" stopIfTrue="1">
      <formula>$R277=0</formula>
    </cfRule>
  </conditionalFormatting>
  <conditionalFormatting sqref="O580:AD580">
    <cfRule type="expression" dxfId="4543" priority="2305" stopIfTrue="1">
      <formula>$S208=0</formula>
    </cfRule>
    <cfRule type="expression" dxfId="4542" priority="2366" stopIfTrue="1">
      <formula>$R278=0</formula>
    </cfRule>
  </conditionalFormatting>
  <conditionalFormatting sqref="O581:AD581">
    <cfRule type="expression" dxfId="4541" priority="2306" stopIfTrue="1">
      <formula>$S208=0</formula>
    </cfRule>
    <cfRule type="expression" dxfId="4540" priority="2367" stopIfTrue="1">
      <formula>$R279=0</formula>
    </cfRule>
  </conditionalFormatting>
  <conditionalFormatting sqref="O582:AD582">
    <cfRule type="expression" dxfId="4539" priority="2307" stopIfTrue="1">
      <formula>$S208=0</formula>
    </cfRule>
    <cfRule type="expression" dxfId="4538" priority="2368" stopIfTrue="1">
      <formula>$R280=0</formula>
    </cfRule>
  </conditionalFormatting>
  <conditionalFormatting sqref="O583:AD583">
    <cfRule type="expression" dxfId="4537" priority="2308" stopIfTrue="1">
      <formula>$S208=0</formula>
    </cfRule>
    <cfRule type="expression" dxfId="4536" priority="2369" stopIfTrue="1">
      <formula>$R281=0</formula>
    </cfRule>
  </conditionalFormatting>
  <conditionalFormatting sqref="O584:AD584">
    <cfRule type="expression" dxfId="4535" priority="2309" stopIfTrue="1">
      <formula>$S208=0</formula>
    </cfRule>
    <cfRule type="expression" dxfId="4534" priority="2370" stopIfTrue="1">
      <formula>$R282=0</formula>
    </cfRule>
  </conditionalFormatting>
  <conditionalFormatting sqref="O585:AD585">
    <cfRule type="expression" dxfId="4533" priority="2310" stopIfTrue="1">
      <formula>$S208=0</formula>
    </cfRule>
    <cfRule type="expression" dxfId="4532" priority="2371" stopIfTrue="1">
      <formula>$R283=0</formula>
    </cfRule>
  </conditionalFormatting>
  <conditionalFormatting sqref="O586:AD586">
    <cfRule type="expression" dxfId="4531" priority="2311" stopIfTrue="1">
      <formula>$S208=0</formula>
    </cfRule>
    <cfRule type="expression" dxfId="4530" priority="2372" stopIfTrue="1">
      <formula>$R284=0</formula>
    </cfRule>
  </conditionalFormatting>
  <conditionalFormatting sqref="O587:AD587">
    <cfRule type="expression" dxfId="4529" priority="2312" stopIfTrue="1">
      <formula>$S208=0</formula>
    </cfRule>
    <cfRule type="expression" dxfId="4528" priority="2373" stopIfTrue="1">
      <formula>$R285=0</formula>
    </cfRule>
  </conditionalFormatting>
  <conditionalFormatting sqref="O588:AD588">
    <cfRule type="expression" dxfId="4527" priority="2313" stopIfTrue="1">
      <formula>$S208=0</formula>
    </cfRule>
    <cfRule type="expression" dxfId="4526" priority="2374" stopIfTrue="1">
      <formula>$R286=0</formula>
    </cfRule>
  </conditionalFormatting>
  <conditionalFormatting sqref="O589:AD589">
    <cfRule type="expression" dxfId="4525" priority="2314" stopIfTrue="1">
      <formula>$S208=0</formula>
    </cfRule>
    <cfRule type="expression" dxfId="4524" priority="2375" stopIfTrue="1">
      <formula>$R287=0</formula>
    </cfRule>
  </conditionalFormatting>
  <conditionalFormatting sqref="O590:AD590">
    <cfRule type="expression" dxfId="4523" priority="2315" stopIfTrue="1">
      <formula>$S208=0</formula>
    </cfRule>
    <cfRule type="expression" dxfId="4522" priority="2376" stopIfTrue="1">
      <formula>$R288=0</formula>
    </cfRule>
  </conditionalFormatting>
  <conditionalFormatting sqref="O591:AD591">
    <cfRule type="expression" dxfId="4521" priority="2316" stopIfTrue="1">
      <formula>$S208=0</formula>
    </cfRule>
    <cfRule type="expression" dxfId="4520" priority="2377" stopIfTrue="1">
      <formula>$R289=0</formula>
    </cfRule>
  </conditionalFormatting>
  <conditionalFormatting sqref="O592:AD592">
    <cfRule type="expression" dxfId="4519" priority="2317" stopIfTrue="1">
      <formula>$S208=0</formula>
    </cfRule>
    <cfRule type="expression" dxfId="4518" priority="2378" stopIfTrue="1">
      <formula>$R290=0</formula>
    </cfRule>
  </conditionalFormatting>
  <conditionalFormatting sqref="O735:AD735">
    <cfRule type="expression" dxfId="4517" priority="2196" stopIfTrue="1">
      <formula>$O593=0</formula>
    </cfRule>
  </conditionalFormatting>
  <conditionalFormatting sqref="O736:AD736">
    <cfRule type="expression" dxfId="4516" priority="2197" stopIfTrue="1">
      <formula>$O593=0</formula>
    </cfRule>
  </conditionalFormatting>
  <conditionalFormatting sqref="O737:AD737">
    <cfRule type="expression" dxfId="4515" priority="2198" stopIfTrue="1">
      <formula>$O593=0</formula>
    </cfRule>
  </conditionalFormatting>
  <conditionalFormatting sqref="O738:AD738">
    <cfRule type="expression" dxfId="4514" priority="2199" stopIfTrue="1">
      <formula>$O593=0</formula>
    </cfRule>
  </conditionalFormatting>
  <conditionalFormatting sqref="O739:AD739">
    <cfRule type="expression" dxfId="4513" priority="2200" stopIfTrue="1">
      <formula>$O593=0</formula>
    </cfRule>
  </conditionalFormatting>
  <conditionalFormatting sqref="O740:AD740">
    <cfRule type="expression" dxfId="4512" priority="2201" stopIfTrue="1">
      <formula>$O593=0</formula>
    </cfRule>
  </conditionalFormatting>
  <conditionalFormatting sqref="O741:AD741">
    <cfRule type="expression" dxfId="4511" priority="2202" stopIfTrue="1">
      <formula>$O593=0</formula>
    </cfRule>
  </conditionalFormatting>
  <conditionalFormatting sqref="O742:AD742">
    <cfRule type="expression" dxfId="4510" priority="2203" stopIfTrue="1">
      <formula>$O593=0</formula>
    </cfRule>
  </conditionalFormatting>
  <conditionalFormatting sqref="O743:AD743">
    <cfRule type="expression" dxfId="4509" priority="2204" stopIfTrue="1">
      <formula>$O593=0</formula>
    </cfRule>
  </conditionalFormatting>
  <conditionalFormatting sqref="O744:AD744">
    <cfRule type="expression" dxfId="4508" priority="2205" stopIfTrue="1">
      <formula>$O593=0</formula>
    </cfRule>
  </conditionalFormatting>
  <conditionalFormatting sqref="O745:AD745">
    <cfRule type="expression" dxfId="4507" priority="2206" stopIfTrue="1">
      <formula>$O593=0</formula>
    </cfRule>
  </conditionalFormatting>
  <conditionalFormatting sqref="O746:AD746">
    <cfRule type="expression" dxfId="4506" priority="2207" stopIfTrue="1">
      <formula>$O593=0</formula>
    </cfRule>
  </conditionalFormatting>
  <conditionalFormatting sqref="O747:AD747">
    <cfRule type="expression" dxfId="4505" priority="2208" stopIfTrue="1">
      <formula>$O593=0</formula>
    </cfRule>
  </conditionalFormatting>
  <conditionalFormatting sqref="O748:AD748">
    <cfRule type="expression" dxfId="4504" priority="2209" stopIfTrue="1">
      <formula>$O593=0</formula>
    </cfRule>
  </conditionalFormatting>
  <conditionalFormatting sqref="O749:AD749">
    <cfRule type="expression" dxfId="4503" priority="2210" stopIfTrue="1">
      <formula>$O593=0</formula>
    </cfRule>
  </conditionalFormatting>
  <conditionalFormatting sqref="O750:AD750">
    <cfRule type="expression" dxfId="4502" priority="2211" stopIfTrue="1">
      <formula>$O593=0</formula>
    </cfRule>
  </conditionalFormatting>
  <conditionalFormatting sqref="O751:AD751">
    <cfRule type="expression" dxfId="4501" priority="2212" stopIfTrue="1">
      <formula>$O593=0</formula>
    </cfRule>
  </conditionalFormatting>
  <conditionalFormatting sqref="O752:AD752">
    <cfRule type="expression" dxfId="4500" priority="2213" stopIfTrue="1">
      <formula>$O593=0</formula>
    </cfRule>
  </conditionalFormatting>
  <conditionalFormatting sqref="O753:AD753">
    <cfRule type="expression" dxfId="4499" priority="2214" stopIfTrue="1">
      <formula>$O593=0</formula>
    </cfRule>
  </conditionalFormatting>
  <conditionalFormatting sqref="O754:AD754">
    <cfRule type="expression" dxfId="4498" priority="2215" stopIfTrue="1">
      <formula>$O593=0</formula>
    </cfRule>
  </conditionalFormatting>
  <conditionalFormatting sqref="O755:AD755">
    <cfRule type="expression" dxfId="4497" priority="2216" stopIfTrue="1">
      <formula>$O593=0</formula>
    </cfRule>
  </conditionalFormatting>
  <conditionalFormatting sqref="O756:AD756">
    <cfRule type="expression" dxfId="4496" priority="2217" stopIfTrue="1">
      <formula>$O593=0</formula>
    </cfRule>
  </conditionalFormatting>
  <conditionalFormatting sqref="O757:AD757">
    <cfRule type="expression" dxfId="4495" priority="2218" stopIfTrue="1">
      <formula>$O593=0</formula>
    </cfRule>
  </conditionalFormatting>
  <conditionalFormatting sqref="O758:AD758">
    <cfRule type="expression" dxfId="4494" priority="2219" stopIfTrue="1">
      <formula>$O593=0</formula>
    </cfRule>
  </conditionalFormatting>
  <conditionalFormatting sqref="O759:AD759">
    <cfRule type="expression" dxfId="4493" priority="2220" stopIfTrue="1">
      <formula>$O593=0</formula>
    </cfRule>
  </conditionalFormatting>
  <conditionalFormatting sqref="O760:AD760">
    <cfRule type="expression" dxfId="4492" priority="2221" stopIfTrue="1">
      <formula>$O593=0</formula>
    </cfRule>
  </conditionalFormatting>
  <conditionalFormatting sqref="O761:AD761">
    <cfRule type="expression" dxfId="4491" priority="2222" stopIfTrue="1">
      <formula>$O593=0</formula>
    </cfRule>
  </conditionalFormatting>
  <conditionalFormatting sqref="O762:AD762">
    <cfRule type="expression" dxfId="4490" priority="2223" stopIfTrue="1">
      <formula>$O593=0</formula>
    </cfRule>
  </conditionalFormatting>
  <conditionalFormatting sqref="O763:AD763">
    <cfRule type="expression" dxfId="4489" priority="2224" stopIfTrue="1">
      <formula>$O593=0</formula>
    </cfRule>
  </conditionalFormatting>
  <conditionalFormatting sqref="O764:AD764">
    <cfRule type="expression" dxfId="4488" priority="2225" stopIfTrue="1">
      <formula>$O593=0</formula>
    </cfRule>
  </conditionalFormatting>
  <conditionalFormatting sqref="O765:AD765">
    <cfRule type="expression" dxfId="4487" priority="2226" stopIfTrue="1">
      <formula>$O593=0</formula>
    </cfRule>
  </conditionalFormatting>
  <conditionalFormatting sqref="O766:AD766">
    <cfRule type="expression" dxfId="4486" priority="2227" stopIfTrue="1">
      <formula>$O593=0</formula>
    </cfRule>
  </conditionalFormatting>
  <conditionalFormatting sqref="O767:AD767">
    <cfRule type="expression" dxfId="4485" priority="2228" stopIfTrue="1">
      <formula>$O593=0</formula>
    </cfRule>
  </conditionalFormatting>
  <conditionalFormatting sqref="O768:AD768">
    <cfRule type="expression" dxfId="4484" priority="2229" stopIfTrue="1">
      <formula>$O593=0</formula>
    </cfRule>
  </conditionalFormatting>
  <conditionalFormatting sqref="O769:AD769">
    <cfRule type="expression" dxfId="4483" priority="2230" stopIfTrue="1">
      <formula>$O593=0</formula>
    </cfRule>
  </conditionalFormatting>
  <conditionalFormatting sqref="O770:AD770">
    <cfRule type="expression" dxfId="4482" priority="2231" stopIfTrue="1">
      <formula>$O593=0</formula>
    </cfRule>
  </conditionalFormatting>
  <conditionalFormatting sqref="O771:AD771">
    <cfRule type="expression" dxfId="4481" priority="2232" stopIfTrue="1">
      <formula>$O593=0</formula>
    </cfRule>
  </conditionalFormatting>
  <conditionalFormatting sqref="O772:AD772">
    <cfRule type="expression" dxfId="4480" priority="2233" stopIfTrue="1">
      <formula>$O593=0</formula>
    </cfRule>
  </conditionalFormatting>
  <conditionalFormatting sqref="O773:AD773">
    <cfRule type="expression" dxfId="4479" priority="2234" stopIfTrue="1">
      <formula>$O593=0</formula>
    </cfRule>
  </conditionalFormatting>
  <conditionalFormatting sqref="O774:AD774">
    <cfRule type="expression" dxfId="4478" priority="2235" stopIfTrue="1">
      <formula>$O593=0</formula>
    </cfRule>
  </conditionalFormatting>
  <conditionalFormatting sqref="O775:AD775">
    <cfRule type="expression" dxfId="4477" priority="2236" stopIfTrue="1">
      <formula>$O593=0</formula>
    </cfRule>
  </conditionalFormatting>
  <conditionalFormatting sqref="O776:AD776">
    <cfRule type="expression" dxfId="4476" priority="2237" stopIfTrue="1">
      <formula>$O593=0</formula>
    </cfRule>
  </conditionalFormatting>
  <conditionalFormatting sqref="O777:AD777">
    <cfRule type="expression" dxfId="4475" priority="2238" stopIfTrue="1">
      <formula>$O593=0</formula>
    </cfRule>
  </conditionalFormatting>
  <conditionalFormatting sqref="O778:AD778">
    <cfRule type="expression" dxfId="4474" priority="2239" stopIfTrue="1">
      <formula>$O593=0</formula>
    </cfRule>
  </conditionalFormatting>
  <conditionalFormatting sqref="O779:AD779">
    <cfRule type="expression" dxfId="4473" priority="2240" stopIfTrue="1">
      <formula>$O593=0</formula>
    </cfRule>
  </conditionalFormatting>
  <conditionalFormatting sqref="O780:AD780">
    <cfRule type="expression" dxfId="4472" priority="2241" stopIfTrue="1">
      <formula>$O593=0</formula>
    </cfRule>
  </conditionalFormatting>
  <conditionalFormatting sqref="O781:AD781">
    <cfRule type="expression" dxfId="4471" priority="2242" stopIfTrue="1">
      <formula>$O593=0</formula>
    </cfRule>
  </conditionalFormatting>
  <conditionalFormatting sqref="O782:AD782">
    <cfRule type="expression" dxfId="4470" priority="2243" stopIfTrue="1">
      <formula>$O593=0</formula>
    </cfRule>
  </conditionalFormatting>
  <conditionalFormatting sqref="O783:AD783">
    <cfRule type="expression" dxfId="4469" priority="2244" stopIfTrue="1">
      <formula>$O593=0</formula>
    </cfRule>
  </conditionalFormatting>
  <conditionalFormatting sqref="O784:AD784">
    <cfRule type="expression" dxfId="4468" priority="2245" stopIfTrue="1">
      <formula>$O593=0</formula>
    </cfRule>
  </conditionalFormatting>
  <conditionalFormatting sqref="O785:AD785">
    <cfRule type="expression" dxfId="4467" priority="2246" stopIfTrue="1">
      <formula>$O593=0</formula>
    </cfRule>
  </conditionalFormatting>
  <conditionalFormatting sqref="O786:AD786">
    <cfRule type="expression" dxfId="4466" priority="2247" stopIfTrue="1">
      <formula>$O593=0</formula>
    </cfRule>
  </conditionalFormatting>
  <conditionalFormatting sqref="O787:AD787">
    <cfRule type="expression" dxfId="4465" priority="2248" stopIfTrue="1">
      <formula>$O593=0</formula>
    </cfRule>
  </conditionalFormatting>
  <conditionalFormatting sqref="O788:AD788">
    <cfRule type="expression" dxfId="4464" priority="2249" stopIfTrue="1">
      <formula>$O593=0</formula>
    </cfRule>
  </conditionalFormatting>
  <conditionalFormatting sqref="O789:AD789">
    <cfRule type="expression" dxfId="4463" priority="2250" stopIfTrue="1">
      <formula>$O593=0</formula>
    </cfRule>
  </conditionalFormatting>
  <conditionalFormatting sqref="O790:AD790">
    <cfRule type="expression" dxfId="4462" priority="2251" stopIfTrue="1">
      <formula>$O593=0</formula>
    </cfRule>
  </conditionalFormatting>
  <conditionalFormatting sqref="O791:AD791">
    <cfRule type="expression" dxfId="4461" priority="2252" stopIfTrue="1">
      <formula>$O593=0</formula>
    </cfRule>
  </conditionalFormatting>
  <conditionalFormatting sqref="O792:AD792">
    <cfRule type="expression" dxfId="4460" priority="2253" stopIfTrue="1">
      <formula>$O593=0</formula>
    </cfRule>
  </conditionalFormatting>
  <conditionalFormatting sqref="O793:AD793">
    <cfRule type="expression" dxfId="4459" priority="2254" stopIfTrue="1">
      <formula>$O593=0</formula>
    </cfRule>
  </conditionalFormatting>
  <conditionalFormatting sqref="O794:AD794">
    <cfRule type="expression" dxfId="4458" priority="2255" stopIfTrue="1">
      <formula>$O593=0</formula>
    </cfRule>
  </conditionalFormatting>
  <conditionalFormatting sqref="O795:AD795">
    <cfRule type="expression" dxfId="4457" priority="2256" stopIfTrue="1">
      <formula>$O593=0</formula>
    </cfRule>
  </conditionalFormatting>
  <conditionalFormatting sqref="Y118:AD118">
    <cfRule type="expression" dxfId="4456" priority="307" stopIfTrue="1">
      <formula>$S102=0</formula>
    </cfRule>
  </conditionalFormatting>
  <conditionalFormatting sqref="Y119:AD119">
    <cfRule type="expression" dxfId="4455" priority="308" stopIfTrue="1">
      <formula>$S102=0</formula>
    </cfRule>
  </conditionalFormatting>
  <conditionalFormatting sqref="Y120:AD120">
    <cfRule type="expression" dxfId="4454" priority="309" stopIfTrue="1">
      <formula>$S102=0</formula>
    </cfRule>
  </conditionalFormatting>
  <conditionalFormatting sqref="Y121:AD121">
    <cfRule type="expression" dxfId="4453" priority="310" stopIfTrue="1">
      <formula>$S102=0</formula>
    </cfRule>
  </conditionalFormatting>
  <conditionalFormatting sqref="Y122:AD122">
    <cfRule type="expression" dxfId="4452" priority="311" stopIfTrue="1">
      <formula>$S102=0</formula>
    </cfRule>
  </conditionalFormatting>
  <conditionalFormatting sqref="Y123:AD123">
    <cfRule type="expression" dxfId="4451" priority="312" stopIfTrue="1">
      <formula>$S102=0</formula>
    </cfRule>
  </conditionalFormatting>
  <conditionalFormatting sqref="Y124:AD124">
    <cfRule type="expression" dxfId="4450" priority="313" stopIfTrue="1">
      <formula>$S102=0</formula>
    </cfRule>
  </conditionalFormatting>
  <conditionalFormatting sqref="Y125:AD125">
    <cfRule type="expression" dxfId="4449" priority="314" stopIfTrue="1">
      <formula>$S102=0</formula>
    </cfRule>
  </conditionalFormatting>
  <conditionalFormatting sqref="Y126:AD126">
    <cfRule type="expression" dxfId="4448" priority="315" stopIfTrue="1">
      <formula>$S102=0</formula>
    </cfRule>
  </conditionalFormatting>
  <conditionalFormatting sqref="Y127:AD127">
    <cfRule type="expression" dxfId="4447" priority="316" stopIfTrue="1">
      <formula>$S102=0</formula>
    </cfRule>
  </conditionalFormatting>
  <conditionalFormatting sqref="Y128:AD128">
    <cfRule type="expression" dxfId="4446" priority="317" stopIfTrue="1">
      <formula>$S102=0</formula>
    </cfRule>
  </conditionalFormatting>
  <conditionalFormatting sqref="Y129:AD129">
    <cfRule type="expression" dxfId="4445" priority="318" stopIfTrue="1">
      <formula>$S102=0</formula>
    </cfRule>
  </conditionalFormatting>
  <conditionalFormatting sqref="Y130:AD130">
    <cfRule type="expression" dxfId="4444" priority="319" stopIfTrue="1">
      <formula>$S102=0</formula>
    </cfRule>
  </conditionalFormatting>
  <conditionalFormatting sqref="Y131:AD131">
    <cfRule type="expression" dxfId="4443" priority="320" stopIfTrue="1">
      <formula>$S102=0</formula>
    </cfRule>
  </conditionalFormatting>
  <conditionalFormatting sqref="M157:AD157">
    <cfRule type="expression" dxfId="4442" priority="321" stopIfTrue="1">
      <formula>$S102=0</formula>
    </cfRule>
  </conditionalFormatting>
  <conditionalFormatting sqref="M158:AD158">
    <cfRule type="expression" dxfId="4441" priority="322" stopIfTrue="1">
      <formula>$S102=0</formula>
    </cfRule>
  </conditionalFormatting>
  <conditionalFormatting sqref="M159:AD159">
    <cfRule type="expression" dxfId="4440" priority="323" stopIfTrue="1">
      <formula>$S102=0</formula>
    </cfRule>
  </conditionalFormatting>
  <conditionalFormatting sqref="M160:AD160">
    <cfRule type="expression" dxfId="4439" priority="324" stopIfTrue="1">
      <formula>$S102=0</formula>
    </cfRule>
  </conditionalFormatting>
  <conditionalFormatting sqref="M161:AD161">
    <cfRule type="expression" dxfId="4438" priority="325" stopIfTrue="1">
      <formula>$S102=0</formula>
    </cfRule>
  </conditionalFormatting>
  <conditionalFormatting sqref="M162:AD162">
    <cfRule type="expression" dxfId="4437" priority="326" stopIfTrue="1">
      <formula>$S102=0</formula>
    </cfRule>
  </conditionalFormatting>
  <conditionalFormatting sqref="M163:AD163">
    <cfRule type="expression" dxfId="4436" priority="327" stopIfTrue="1">
      <formula>$S102=0</formula>
    </cfRule>
  </conditionalFormatting>
  <conditionalFormatting sqref="M164:AD164">
    <cfRule type="expression" dxfId="4435" priority="328" stopIfTrue="1">
      <formula>$S102=0</formula>
    </cfRule>
  </conditionalFormatting>
  <conditionalFormatting sqref="M165:AD165">
    <cfRule type="expression" dxfId="4434" priority="329" stopIfTrue="1">
      <formula>$S102=0</formula>
    </cfRule>
  </conditionalFormatting>
  <conditionalFormatting sqref="M166:AD166">
    <cfRule type="expression" dxfId="4433" priority="330" stopIfTrue="1">
      <formula>$S102=0</formula>
    </cfRule>
  </conditionalFormatting>
  <conditionalFormatting sqref="M167:AD167">
    <cfRule type="expression" dxfId="4432" priority="331" stopIfTrue="1">
      <formula>$S102=0</formula>
    </cfRule>
  </conditionalFormatting>
  <conditionalFormatting sqref="M168:AD168">
    <cfRule type="expression" dxfId="4431" priority="332" stopIfTrue="1">
      <formula>$S102=0</formula>
    </cfRule>
  </conditionalFormatting>
  <conditionalFormatting sqref="F134">
    <cfRule type="expression" dxfId="4430" priority="333" stopIfTrue="1">
      <formula>OR($Y$131=0,$Y$131="NA",$Y$131="NS")</formula>
    </cfRule>
    <cfRule type="expression" dxfId="4429" priority="334" stopIfTrue="1">
      <formula>AND($Y$131&gt;0,$F$134="")</formula>
    </cfRule>
  </conditionalFormatting>
  <conditionalFormatting sqref="S160:AD160">
    <cfRule type="expression" dxfId="4428" priority="347" stopIfTrue="1">
      <formula>$D$161&lt;&gt;""</formula>
    </cfRule>
  </conditionalFormatting>
  <conditionalFormatting sqref="S163:AD163">
    <cfRule type="expression" dxfId="4427" priority="348" stopIfTrue="1">
      <formula>$D$161&lt;&gt;""</formula>
    </cfRule>
  </conditionalFormatting>
  <conditionalFormatting sqref="S164:AD164">
    <cfRule type="expression" dxfId="4426" priority="349" stopIfTrue="1">
      <formula>$D$161&lt;&gt;""</formula>
    </cfRule>
  </conditionalFormatting>
  <conditionalFormatting sqref="S166:AD166">
    <cfRule type="expression" dxfId="4425" priority="350" stopIfTrue="1">
      <formula>$D$161&lt;&gt;""</formula>
    </cfRule>
  </conditionalFormatting>
  <conditionalFormatting sqref="S167:AD167">
    <cfRule type="expression" dxfId="4424" priority="351" stopIfTrue="1">
      <formula>$D$161&lt;&gt;""</formula>
    </cfRule>
  </conditionalFormatting>
  <conditionalFormatting sqref="C388:AD388">
    <cfRule type="expression" dxfId="4423" priority="413" stopIfTrue="1">
      <formula>$S208=0</formula>
    </cfRule>
  </conditionalFormatting>
  <conditionalFormatting sqref="Y425:AD425">
    <cfRule type="expression" dxfId="4422" priority="414" stopIfTrue="1">
      <formula>$S208=0</formula>
    </cfRule>
  </conditionalFormatting>
  <conditionalFormatting sqref="Y426:AD426">
    <cfRule type="expression" dxfId="4421" priority="415" stopIfTrue="1">
      <formula>$S208=0</formula>
    </cfRule>
  </conditionalFormatting>
  <conditionalFormatting sqref="Y427:AD427">
    <cfRule type="expression" dxfId="4420" priority="416" stopIfTrue="1">
      <formula>$S208=0</formula>
    </cfRule>
  </conditionalFormatting>
  <conditionalFormatting sqref="Y428:AD428">
    <cfRule type="expression" dxfId="4419" priority="417" stopIfTrue="1">
      <formula>$S208=0</formula>
    </cfRule>
  </conditionalFormatting>
  <conditionalFormatting sqref="Y429:AD429">
    <cfRule type="expression" dxfId="4418" priority="418" stopIfTrue="1">
      <formula>$S208=0</formula>
    </cfRule>
  </conditionalFormatting>
  <conditionalFormatting sqref="Y430:AD430">
    <cfRule type="expression" dxfId="4417" priority="419" stopIfTrue="1">
      <formula>$S208=0</formula>
    </cfRule>
  </conditionalFormatting>
  <conditionalFormatting sqref="Y431:AD431">
    <cfRule type="expression" dxfId="4416" priority="420" stopIfTrue="1">
      <formula>$S208=0</formula>
    </cfRule>
  </conditionalFormatting>
  <conditionalFormatting sqref="Y432:AD432">
    <cfRule type="expression" dxfId="4415" priority="421" stopIfTrue="1">
      <formula>$S208=0</formula>
    </cfRule>
  </conditionalFormatting>
  <conditionalFormatting sqref="Y433:AD433">
    <cfRule type="expression" dxfId="4414" priority="422" stopIfTrue="1">
      <formula>$S208=0</formula>
    </cfRule>
  </conditionalFormatting>
  <conditionalFormatting sqref="Y434:AD434">
    <cfRule type="expression" dxfId="4413" priority="423" stopIfTrue="1">
      <formula>$S208=0</formula>
    </cfRule>
  </conditionalFormatting>
  <conditionalFormatting sqref="Y435:AD435">
    <cfRule type="expression" dxfId="4412" priority="424" stopIfTrue="1">
      <formula>$S208=0</formula>
    </cfRule>
  </conditionalFormatting>
  <conditionalFormatting sqref="Y436:AD436">
    <cfRule type="expression" dxfId="4411" priority="425" stopIfTrue="1">
      <formula>$S208=0</formula>
    </cfRule>
  </conditionalFormatting>
  <conditionalFormatting sqref="Y437:AD437">
    <cfRule type="expression" dxfId="4410" priority="426" stopIfTrue="1">
      <formula>$S208=0</formula>
    </cfRule>
  </conditionalFormatting>
  <conditionalFormatting sqref="Y438:AD438">
    <cfRule type="expression" dxfId="4409" priority="427" stopIfTrue="1">
      <formula>$S208=0</formula>
    </cfRule>
  </conditionalFormatting>
  <conditionalFormatting sqref="Y439:AD439">
    <cfRule type="expression" dxfId="4408" priority="428" stopIfTrue="1">
      <formula>$S208=0</formula>
    </cfRule>
  </conditionalFormatting>
  <conditionalFormatting sqref="Y440:AD440">
    <cfRule type="expression" dxfId="4407" priority="429" stopIfTrue="1">
      <formula>$S208=0</formula>
    </cfRule>
  </conditionalFormatting>
  <conditionalFormatting sqref="Y441:AD441">
    <cfRule type="expression" dxfId="4406" priority="430" stopIfTrue="1">
      <formula>$S208=0</formula>
    </cfRule>
  </conditionalFormatting>
  <conditionalFormatting sqref="Y442:AD442">
    <cfRule type="expression" dxfId="4405" priority="431" stopIfTrue="1">
      <formula>$S208=0</formula>
    </cfRule>
  </conditionalFormatting>
  <conditionalFormatting sqref="Y443:AD443">
    <cfRule type="expression" dxfId="4404" priority="432" stopIfTrue="1">
      <formula>$S208=0</formula>
    </cfRule>
  </conditionalFormatting>
  <conditionalFormatting sqref="Y444:AD444">
    <cfRule type="expression" dxfId="4403" priority="433" stopIfTrue="1">
      <formula>$S208=0</formula>
    </cfRule>
  </conditionalFormatting>
  <conditionalFormatting sqref="Y445:AD445">
    <cfRule type="expression" dxfId="4402" priority="434" stopIfTrue="1">
      <formula>$S208=0</formula>
    </cfRule>
  </conditionalFormatting>
  <conditionalFormatting sqref="Y446:AD446">
    <cfRule type="expression" dxfId="4401" priority="435" stopIfTrue="1">
      <formula>$S208=0</formula>
    </cfRule>
  </conditionalFormatting>
  <conditionalFormatting sqref="Y447:AD447">
    <cfRule type="expression" dxfId="4400" priority="436" stopIfTrue="1">
      <formula>$S208=0</formula>
    </cfRule>
  </conditionalFormatting>
  <conditionalFormatting sqref="Y448:AD448">
    <cfRule type="expression" dxfId="4399" priority="437" stopIfTrue="1">
      <formula>$S208=0</formula>
    </cfRule>
  </conditionalFormatting>
  <conditionalFormatting sqref="Y449:AD449">
    <cfRule type="expression" dxfId="4398" priority="438" stopIfTrue="1">
      <formula>$S208=0</formula>
    </cfRule>
  </conditionalFormatting>
  <conditionalFormatting sqref="Y450:AD450">
    <cfRule type="expression" dxfId="4397" priority="439" stopIfTrue="1">
      <formula>$S208=0</formula>
    </cfRule>
  </conditionalFormatting>
  <conditionalFormatting sqref="Y451:AD451">
    <cfRule type="expression" dxfId="4396" priority="440" stopIfTrue="1">
      <formula>$S208=0</formula>
    </cfRule>
  </conditionalFormatting>
  <conditionalFormatting sqref="Y452:AD452">
    <cfRule type="expression" dxfId="4395" priority="441" stopIfTrue="1">
      <formula>$S208=0</formula>
    </cfRule>
  </conditionalFormatting>
  <conditionalFormatting sqref="Y453:AD453">
    <cfRule type="expression" dxfId="4394" priority="442" stopIfTrue="1">
      <formula>$S208=0</formula>
    </cfRule>
  </conditionalFormatting>
  <conditionalFormatting sqref="Y454:AD454">
    <cfRule type="expression" dxfId="4393" priority="443" stopIfTrue="1">
      <formula>$S208=0</formula>
    </cfRule>
  </conditionalFormatting>
  <conditionalFormatting sqref="Y455:AD455">
    <cfRule type="expression" dxfId="4392" priority="444" stopIfTrue="1">
      <formula>$S208=0</formula>
    </cfRule>
  </conditionalFormatting>
  <conditionalFormatting sqref="Y456:AD456">
    <cfRule type="expression" dxfId="4391" priority="445" stopIfTrue="1">
      <formula>$S208=0</formula>
    </cfRule>
  </conditionalFormatting>
  <conditionalFormatting sqref="Y457:AD457">
    <cfRule type="expression" dxfId="4390" priority="446" stopIfTrue="1">
      <formula>$S208=0</formula>
    </cfRule>
  </conditionalFormatting>
  <conditionalFormatting sqref="Y480:AD480">
    <cfRule type="expression" dxfId="4389" priority="447" stopIfTrue="1">
      <formula>$S208=0</formula>
    </cfRule>
  </conditionalFormatting>
  <conditionalFormatting sqref="Y481:AD481">
    <cfRule type="expression" dxfId="4388" priority="448" stopIfTrue="1">
      <formula>$S208=0</formula>
    </cfRule>
  </conditionalFormatting>
  <conditionalFormatting sqref="Y482:AD482">
    <cfRule type="expression" dxfId="4387" priority="449" stopIfTrue="1">
      <formula>$S208=0</formula>
    </cfRule>
  </conditionalFormatting>
  <conditionalFormatting sqref="Y483:AD483">
    <cfRule type="expression" dxfId="4386" priority="450" stopIfTrue="1">
      <formula>$S208=0</formula>
    </cfRule>
  </conditionalFormatting>
  <conditionalFormatting sqref="Y484:AD484">
    <cfRule type="expression" dxfId="4385" priority="451" stopIfTrue="1">
      <formula>$S208=0</formula>
    </cfRule>
  </conditionalFormatting>
  <conditionalFormatting sqref="Y485:AD485">
    <cfRule type="expression" dxfId="4384" priority="452" stopIfTrue="1">
      <formula>$S208=0</formula>
    </cfRule>
  </conditionalFormatting>
  <conditionalFormatting sqref="Y486:AD486">
    <cfRule type="expression" dxfId="4383" priority="453" stopIfTrue="1">
      <formula>$S208=0</formula>
    </cfRule>
  </conditionalFormatting>
  <conditionalFormatting sqref="Y487:AD487">
    <cfRule type="expression" dxfId="4382" priority="454" stopIfTrue="1">
      <formula>$S208=0</formula>
    </cfRule>
  </conditionalFormatting>
  <conditionalFormatting sqref="Y488:AD488">
    <cfRule type="expression" dxfId="4381" priority="455" stopIfTrue="1">
      <formula>$S208=0</formula>
    </cfRule>
  </conditionalFormatting>
  <conditionalFormatting sqref="Y489:AD489">
    <cfRule type="expression" dxfId="4380" priority="456" stopIfTrue="1">
      <formula>$S208=0</formula>
    </cfRule>
  </conditionalFormatting>
  <conditionalFormatting sqref="Y490:AD490">
    <cfRule type="expression" dxfId="4379" priority="457" stopIfTrue="1">
      <formula>$S208=0</formula>
    </cfRule>
  </conditionalFormatting>
  <conditionalFormatting sqref="Y491:AD491">
    <cfRule type="expression" dxfId="4378" priority="458" stopIfTrue="1">
      <formula>$S208=0</formula>
    </cfRule>
  </conditionalFormatting>
  <conditionalFormatting sqref="Y492:AD492">
    <cfRule type="expression" dxfId="4377" priority="459" stopIfTrue="1">
      <formula>$S208=0</formula>
    </cfRule>
  </conditionalFormatting>
  <conditionalFormatting sqref="Y493:AD493">
    <cfRule type="expression" dxfId="4376" priority="460" stopIfTrue="1">
      <formula>$S208=0</formula>
    </cfRule>
  </conditionalFormatting>
  <conditionalFormatting sqref="Y494:AD494">
    <cfRule type="expression" dxfId="4375" priority="461" stopIfTrue="1">
      <formula>$S208=0</formula>
    </cfRule>
  </conditionalFormatting>
  <conditionalFormatting sqref="Y495:AD495">
    <cfRule type="expression" dxfId="4374" priority="462" stopIfTrue="1">
      <formula>$S208=0</formula>
    </cfRule>
  </conditionalFormatting>
  <conditionalFormatting sqref="Y496:AD496">
    <cfRule type="expression" dxfId="4373" priority="463" stopIfTrue="1">
      <formula>$S208=0</formula>
    </cfRule>
  </conditionalFormatting>
  <conditionalFormatting sqref="Y497:AD497">
    <cfRule type="expression" dxfId="4372" priority="464" stopIfTrue="1">
      <formula>$S208=0</formula>
    </cfRule>
  </conditionalFormatting>
  <conditionalFormatting sqref="Y498:AD498">
    <cfRule type="expression" dxfId="4371" priority="465" stopIfTrue="1">
      <formula>$S208=0</formula>
    </cfRule>
  </conditionalFormatting>
  <conditionalFormatting sqref="Y499:AD499">
    <cfRule type="expression" dxfId="4370" priority="466" stopIfTrue="1">
      <formula>$S208=0</formula>
    </cfRule>
  </conditionalFormatting>
  <conditionalFormatting sqref="Y500:AD500">
    <cfRule type="expression" dxfId="4369" priority="467" stopIfTrue="1">
      <formula>$S208=0</formula>
    </cfRule>
  </conditionalFormatting>
  <conditionalFormatting sqref="Y501:AD501">
    <cfRule type="expression" dxfId="4368" priority="468" stopIfTrue="1">
      <formula>$S208=0</formula>
    </cfRule>
  </conditionalFormatting>
  <conditionalFormatting sqref="Y502:AD502">
    <cfRule type="expression" dxfId="4367" priority="469" stopIfTrue="1">
      <formula>$S208=0</formula>
    </cfRule>
  </conditionalFormatting>
  <conditionalFormatting sqref="Y503:AD503">
    <cfRule type="expression" dxfId="4366" priority="470" stopIfTrue="1">
      <formula>$S208=0</formula>
    </cfRule>
  </conditionalFormatting>
  <conditionalFormatting sqref="Y504:AD504">
    <cfRule type="expression" dxfId="4365" priority="471" stopIfTrue="1">
      <formula>$S208=0</formula>
    </cfRule>
  </conditionalFormatting>
  <conditionalFormatting sqref="Y505:AD505">
    <cfRule type="expression" dxfId="4364" priority="472" stopIfTrue="1">
      <formula>$S208=0</formula>
    </cfRule>
  </conditionalFormatting>
  <conditionalFormatting sqref="Y506:AD506">
    <cfRule type="expression" dxfId="4363" priority="473" stopIfTrue="1">
      <formula>$S208=0</formula>
    </cfRule>
  </conditionalFormatting>
  <conditionalFormatting sqref="S230">
    <cfRule type="expression" dxfId="4362" priority="547" stopIfTrue="1">
      <formula>$S196=0</formula>
    </cfRule>
  </conditionalFormatting>
  <conditionalFormatting sqref="S231">
    <cfRule type="expression" dxfId="4361" priority="548" stopIfTrue="1">
      <formula>$S196=0</formula>
    </cfRule>
  </conditionalFormatting>
  <conditionalFormatting sqref="S232">
    <cfRule type="expression" dxfId="4360" priority="549" stopIfTrue="1">
      <formula>$S196=0</formula>
    </cfRule>
  </conditionalFormatting>
  <conditionalFormatting sqref="S233">
    <cfRule type="expression" dxfId="4359" priority="550" stopIfTrue="1">
      <formula>$S196=0</formula>
    </cfRule>
  </conditionalFormatting>
  <conditionalFormatting sqref="S234">
    <cfRule type="expression" dxfId="4358" priority="551" stopIfTrue="1">
      <formula>$S196=0</formula>
    </cfRule>
  </conditionalFormatting>
  <conditionalFormatting sqref="S235">
    <cfRule type="expression" dxfId="4357" priority="552" stopIfTrue="1">
      <formula>$S196=0</formula>
    </cfRule>
  </conditionalFormatting>
  <conditionalFormatting sqref="S236">
    <cfRule type="expression" dxfId="4356" priority="553" stopIfTrue="1">
      <formula>$S196=0</formula>
    </cfRule>
  </conditionalFormatting>
  <conditionalFormatting sqref="S237">
    <cfRule type="expression" dxfId="4355" priority="554" stopIfTrue="1">
      <formula>$S196=0</formula>
    </cfRule>
  </conditionalFormatting>
  <conditionalFormatting sqref="S238">
    <cfRule type="expression" dxfId="4354" priority="555" stopIfTrue="1">
      <formula>$S196=0</formula>
    </cfRule>
  </conditionalFormatting>
  <conditionalFormatting sqref="S239">
    <cfRule type="expression" dxfId="4353" priority="556" stopIfTrue="1">
      <formula>$S196=0</formula>
    </cfRule>
  </conditionalFormatting>
  <conditionalFormatting sqref="S240">
    <cfRule type="expression" dxfId="4352" priority="557" stopIfTrue="1">
      <formula>$S196=0</formula>
    </cfRule>
  </conditionalFormatting>
  <conditionalFormatting sqref="S241">
    <cfRule type="expression" dxfId="4351" priority="558" stopIfTrue="1">
      <formula>$S196=0</formula>
    </cfRule>
  </conditionalFormatting>
  <conditionalFormatting sqref="S242">
    <cfRule type="expression" dxfId="4350" priority="559" stopIfTrue="1">
      <formula>$S196=0</formula>
    </cfRule>
  </conditionalFormatting>
  <conditionalFormatting sqref="S243">
    <cfRule type="expression" dxfId="4349" priority="560" stopIfTrue="1">
      <formula>$S196=0</formula>
    </cfRule>
  </conditionalFormatting>
  <conditionalFormatting sqref="S244">
    <cfRule type="expression" dxfId="4348" priority="561" stopIfTrue="1">
      <formula>$S196=0</formula>
    </cfRule>
  </conditionalFormatting>
  <conditionalFormatting sqref="S245">
    <cfRule type="expression" dxfId="4347" priority="562" stopIfTrue="1">
      <formula>$S196=0</formula>
    </cfRule>
  </conditionalFormatting>
  <conditionalFormatting sqref="S246">
    <cfRule type="expression" dxfId="4346" priority="563" stopIfTrue="1">
      <formula>$S196=0</formula>
    </cfRule>
  </conditionalFormatting>
  <conditionalFormatting sqref="S247">
    <cfRule type="expression" dxfId="4345" priority="564" stopIfTrue="1">
      <formula>$S196=0</formula>
    </cfRule>
  </conditionalFormatting>
  <conditionalFormatting sqref="S248">
    <cfRule type="expression" dxfId="4344" priority="565" stopIfTrue="1">
      <formula>$S196=0</formula>
    </cfRule>
  </conditionalFormatting>
  <conditionalFormatting sqref="S249">
    <cfRule type="expression" dxfId="4343" priority="566" stopIfTrue="1">
      <formula>$S196=0</formula>
    </cfRule>
  </conditionalFormatting>
  <conditionalFormatting sqref="S250">
    <cfRule type="expression" dxfId="4342" priority="567" stopIfTrue="1">
      <formula>$S196=0</formula>
    </cfRule>
  </conditionalFormatting>
  <conditionalFormatting sqref="S251">
    <cfRule type="expression" dxfId="4341" priority="568" stopIfTrue="1">
      <formula>$S196=0</formula>
    </cfRule>
  </conditionalFormatting>
  <conditionalFormatting sqref="S252">
    <cfRule type="expression" dxfId="4340" priority="569" stopIfTrue="1">
      <formula>$S196=0</formula>
    </cfRule>
  </conditionalFormatting>
  <conditionalFormatting sqref="S253">
    <cfRule type="expression" dxfId="4339" priority="570" stopIfTrue="1">
      <formula>$S196=0</formula>
    </cfRule>
  </conditionalFormatting>
  <conditionalFormatting sqref="S254">
    <cfRule type="expression" dxfId="4338" priority="571" stopIfTrue="1">
      <formula>$S196=0</formula>
    </cfRule>
  </conditionalFormatting>
  <conditionalFormatting sqref="S255">
    <cfRule type="expression" dxfId="4337" priority="572" stopIfTrue="1">
      <formula>$S196=0</formula>
    </cfRule>
  </conditionalFormatting>
  <conditionalFormatting sqref="S256">
    <cfRule type="expression" dxfId="4336" priority="573" stopIfTrue="1">
      <formula>$S196=0</formula>
    </cfRule>
  </conditionalFormatting>
  <conditionalFormatting sqref="S257">
    <cfRule type="expression" dxfId="4335" priority="574" stopIfTrue="1">
      <formula>$S196=0</formula>
    </cfRule>
  </conditionalFormatting>
  <conditionalFormatting sqref="S258">
    <cfRule type="expression" dxfId="4334" priority="575" stopIfTrue="1">
      <formula>$S196=0</formula>
    </cfRule>
  </conditionalFormatting>
  <conditionalFormatting sqref="S259">
    <cfRule type="expression" dxfId="4333" priority="576" stopIfTrue="1">
      <formula>$S196=0</formula>
    </cfRule>
  </conditionalFormatting>
  <conditionalFormatting sqref="S260">
    <cfRule type="expression" dxfId="4332" priority="577" stopIfTrue="1">
      <formula>$S196=0</formula>
    </cfRule>
  </conditionalFormatting>
  <conditionalFormatting sqref="S261">
    <cfRule type="expression" dxfId="4331" priority="578" stopIfTrue="1">
      <formula>$S196=0</formula>
    </cfRule>
  </conditionalFormatting>
  <conditionalFormatting sqref="S262">
    <cfRule type="expression" dxfId="4330" priority="579" stopIfTrue="1">
      <formula>$S196=0</formula>
    </cfRule>
  </conditionalFormatting>
  <conditionalFormatting sqref="S263">
    <cfRule type="expression" dxfId="4329" priority="580" stopIfTrue="1">
      <formula>$S196=0</formula>
    </cfRule>
  </conditionalFormatting>
  <conditionalFormatting sqref="S264">
    <cfRule type="expression" dxfId="4328" priority="581" stopIfTrue="1">
      <formula>$S196=0</formula>
    </cfRule>
  </conditionalFormatting>
  <conditionalFormatting sqref="S265">
    <cfRule type="expression" dxfId="4327" priority="582" stopIfTrue="1">
      <formula>$S196=0</formula>
    </cfRule>
  </conditionalFormatting>
  <conditionalFormatting sqref="S266">
    <cfRule type="expression" dxfId="4326" priority="583" stopIfTrue="1">
      <formula>$S196=0</formula>
    </cfRule>
  </conditionalFormatting>
  <conditionalFormatting sqref="S267">
    <cfRule type="expression" dxfId="4325" priority="584" stopIfTrue="1">
      <formula>$S196=0</formula>
    </cfRule>
  </conditionalFormatting>
  <conditionalFormatting sqref="S268">
    <cfRule type="expression" dxfId="4324" priority="585" stopIfTrue="1">
      <formula>$S196=0</formula>
    </cfRule>
  </conditionalFormatting>
  <conditionalFormatting sqref="S269">
    <cfRule type="expression" dxfId="4323" priority="586" stopIfTrue="1">
      <formula>$S196=0</formula>
    </cfRule>
  </conditionalFormatting>
  <conditionalFormatting sqref="S270">
    <cfRule type="expression" dxfId="4322" priority="587" stopIfTrue="1">
      <formula>$S196=0</formula>
    </cfRule>
  </conditionalFormatting>
  <conditionalFormatting sqref="S271">
    <cfRule type="expression" dxfId="4321" priority="588" stopIfTrue="1">
      <formula>$S196=0</formula>
    </cfRule>
  </conditionalFormatting>
  <conditionalFormatting sqref="S272">
    <cfRule type="expression" dxfId="4320" priority="589" stopIfTrue="1">
      <formula>$S196=0</formula>
    </cfRule>
  </conditionalFormatting>
  <conditionalFormatting sqref="S273">
    <cfRule type="expression" dxfId="4319" priority="590" stopIfTrue="1">
      <formula>$S196=0</formula>
    </cfRule>
  </conditionalFormatting>
  <conditionalFormatting sqref="S274">
    <cfRule type="expression" dxfId="4318" priority="591" stopIfTrue="1">
      <formula>$S196=0</formula>
    </cfRule>
  </conditionalFormatting>
  <conditionalFormatting sqref="S275">
    <cfRule type="expression" dxfId="4317" priority="592" stopIfTrue="1">
      <formula>$S196=0</formula>
    </cfRule>
  </conditionalFormatting>
  <conditionalFormatting sqref="S276">
    <cfRule type="expression" dxfId="4316" priority="593" stopIfTrue="1">
      <formula>$S196=0</formula>
    </cfRule>
  </conditionalFormatting>
  <conditionalFormatting sqref="S277">
    <cfRule type="expression" dxfId="4315" priority="594" stopIfTrue="1">
      <formula>$S196=0</formula>
    </cfRule>
  </conditionalFormatting>
  <conditionalFormatting sqref="S278">
    <cfRule type="expression" dxfId="4314" priority="595" stopIfTrue="1">
      <formula>$S196=0</formula>
    </cfRule>
  </conditionalFormatting>
  <conditionalFormatting sqref="S279">
    <cfRule type="expression" dxfId="4313" priority="596" stopIfTrue="1">
      <formula>$S196=0</formula>
    </cfRule>
  </conditionalFormatting>
  <conditionalFormatting sqref="S280">
    <cfRule type="expression" dxfId="4312" priority="597" stopIfTrue="1">
      <formula>$S196=0</formula>
    </cfRule>
  </conditionalFormatting>
  <conditionalFormatting sqref="S281">
    <cfRule type="expression" dxfId="4311" priority="598" stopIfTrue="1">
      <formula>$S196=0</formula>
    </cfRule>
  </conditionalFormatting>
  <conditionalFormatting sqref="S282">
    <cfRule type="expression" dxfId="4310" priority="599" stopIfTrue="1">
      <formula>$S196=0</formula>
    </cfRule>
  </conditionalFormatting>
  <conditionalFormatting sqref="S283">
    <cfRule type="expression" dxfId="4309" priority="600" stopIfTrue="1">
      <formula>$S196=0</formula>
    </cfRule>
  </conditionalFormatting>
  <conditionalFormatting sqref="S284">
    <cfRule type="expression" dxfId="4308" priority="601" stopIfTrue="1">
      <formula>$S196=0</formula>
    </cfRule>
  </conditionalFormatting>
  <conditionalFormatting sqref="S285">
    <cfRule type="expression" dxfId="4307" priority="602" stopIfTrue="1">
      <formula>$S196=0</formula>
    </cfRule>
  </conditionalFormatting>
  <conditionalFormatting sqref="S286">
    <cfRule type="expression" dxfId="4306" priority="603" stopIfTrue="1">
      <formula>$S196=0</formula>
    </cfRule>
  </conditionalFormatting>
  <conditionalFormatting sqref="S287">
    <cfRule type="expression" dxfId="4305" priority="604" stopIfTrue="1">
      <formula>$S196=0</formula>
    </cfRule>
  </conditionalFormatting>
  <conditionalFormatting sqref="S288">
    <cfRule type="expression" dxfId="4304" priority="605" stopIfTrue="1">
      <formula>$S196=0</formula>
    </cfRule>
  </conditionalFormatting>
  <conditionalFormatting sqref="S289">
    <cfRule type="expression" dxfId="4303" priority="606" stopIfTrue="1">
      <formula>$S196=0</formula>
    </cfRule>
  </conditionalFormatting>
  <conditionalFormatting sqref="S290">
    <cfRule type="expression" dxfId="4302" priority="607" stopIfTrue="1">
      <formula>$S196=0</formula>
    </cfRule>
  </conditionalFormatting>
  <conditionalFormatting sqref="T230">
    <cfRule type="expression" dxfId="4301" priority="608" stopIfTrue="1">
      <formula>$S197=0</formula>
    </cfRule>
  </conditionalFormatting>
  <conditionalFormatting sqref="T231">
    <cfRule type="expression" dxfId="4300" priority="609" stopIfTrue="1">
      <formula>$S197=0</formula>
    </cfRule>
  </conditionalFormatting>
  <conditionalFormatting sqref="T232">
    <cfRule type="expression" dxfId="4299" priority="610" stopIfTrue="1">
      <formula>$S197=0</formula>
    </cfRule>
  </conditionalFormatting>
  <conditionalFormatting sqref="T233">
    <cfRule type="expression" dxfId="4298" priority="611" stopIfTrue="1">
      <formula>$S197=0</formula>
    </cfRule>
  </conditionalFormatting>
  <conditionalFormatting sqref="T234">
    <cfRule type="expression" dxfId="4297" priority="612" stopIfTrue="1">
      <formula>$S197=0</formula>
    </cfRule>
  </conditionalFormatting>
  <conditionalFormatting sqref="T235">
    <cfRule type="expression" dxfId="4296" priority="613" stopIfTrue="1">
      <formula>$S197=0</formula>
    </cfRule>
  </conditionalFormatting>
  <conditionalFormatting sqref="T236">
    <cfRule type="expression" dxfId="4295" priority="614" stopIfTrue="1">
      <formula>$S197=0</formula>
    </cfRule>
  </conditionalFormatting>
  <conditionalFormatting sqref="T237">
    <cfRule type="expression" dxfId="4294" priority="615" stopIfTrue="1">
      <formula>$S197=0</formula>
    </cfRule>
  </conditionalFormatting>
  <conditionalFormatting sqref="T238">
    <cfRule type="expression" dxfId="4293" priority="616" stopIfTrue="1">
      <formula>$S197=0</formula>
    </cfRule>
  </conditionalFormatting>
  <conditionalFormatting sqref="T239">
    <cfRule type="expression" dxfId="4292" priority="617" stopIfTrue="1">
      <formula>$S197=0</formula>
    </cfRule>
  </conditionalFormatting>
  <conditionalFormatting sqref="T240">
    <cfRule type="expression" dxfId="4291" priority="618" stopIfTrue="1">
      <formula>$S197=0</formula>
    </cfRule>
  </conditionalFormatting>
  <conditionalFormatting sqref="T241">
    <cfRule type="expression" dxfId="4290" priority="619" stopIfTrue="1">
      <formula>$S197=0</formula>
    </cfRule>
  </conditionalFormatting>
  <conditionalFormatting sqref="T242">
    <cfRule type="expression" dxfId="4289" priority="620" stopIfTrue="1">
      <formula>$S197=0</formula>
    </cfRule>
  </conditionalFormatting>
  <conditionalFormatting sqref="T243">
    <cfRule type="expression" dxfId="4288" priority="621" stopIfTrue="1">
      <formula>$S197=0</formula>
    </cfRule>
  </conditionalFormatting>
  <conditionalFormatting sqref="T244">
    <cfRule type="expression" dxfId="4287" priority="622" stopIfTrue="1">
      <formula>$S197=0</formula>
    </cfRule>
  </conditionalFormatting>
  <conditionalFormatting sqref="T245">
    <cfRule type="expression" dxfId="4286" priority="623" stopIfTrue="1">
      <formula>$S197=0</formula>
    </cfRule>
  </conditionalFormatting>
  <conditionalFormatting sqref="T246">
    <cfRule type="expression" dxfId="4285" priority="624" stopIfTrue="1">
      <formula>$S197=0</formula>
    </cfRule>
  </conditionalFormatting>
  <conditionalFormatting sqref="T247">
    <cfRule type="expression" dxfId="4284" priority="625" stopIfTrue="1">
      <formula>$S197=0</formula>
    </cfRule>
  </conditionalFormatting>
  <conditionalFormatting sqref="T248">
    <cfRule type="expression" dxfId="4283" priority="626" stopIfTrue="1">
      <formula>$S197=0</formula>
    </cfRule>
  </conditionalFormatting>
  <conditionalFormatting sqref="T249">
    <cfRule type="expression" dxfId="4282" priority="627" stopIfTrue="1">
      <formula>$S197=0</formula>
    </cfRule>
  </conditionalFormatting>
  <conditionalFormatting sqref="T250">
    <cfRule type="expression" dxfId="4281" priority="628" stopIfTrue="1">
      <formula>$S197=0</formula>
    </cfRule>
  </conditionalFormatting>
  <conditionalFormatting sqref="T251">
    <cfRule type="expression" dxfId="4280" priority="629" stopIfTrue="1">
      <formula>$S197=0</formula>
    </cfRule>
  </conditionalFormatting>
  <conditionalFormatting sqref="T252">
    <cfRule type="expression" dxfId="4279" priority="630" stopIfTrue="1">
      <formula>$S197=0</formula>
    </cfRule>
  </conditionalFormatting>
  <conditionalFormatting sqref="T253">
    <cfRule type="expression" dxfId="4278" priority="631" stopIfTrue="1">
      <formula>$S197=0</formula>
    </cfRule>
  </conditionalFormatting>
  <conditionalFormatting sqref="T254">
    <cfRule type="expression" dxfId="4277" priority="632" stopIfTrue="1">
      <formula>$S197=0</formula>
    </cfRule>
  </conditionalFormatting>
  <conditionalFormatting sqref="T255">
    <cfRule type="expression" dxfId="4276" priority="633" stopIfTrue="1">
      <formula>$S197=0</formula>
    </cfRule>
  </conditionalFormatting>
  <conditionalFormatting sqref="T256">
    <cfRule type="expression" dxfId="4275" priority="634" stopIfTrue="1">
      <formula>$S197=0</formula>
    </cfRule>
  </conditionalFormatting>
  <conditionalFormatting sqref="T257">
    <cfRule type="expression" dxfId="4274" priority="635" stopIfTrue="1">
      <formula>$S197=0</formula>
    </cfRule>
  </conditionalFormatting>
  <conditionalFormatting sqref="T258">
    <cfRule type="expression" dxfId="4273" priority="636" stopIfTrue="1">
      <formula>$S197=0</formula>
    </cfRule>
  </conditionalFormatting>
  <conditionalFormatting sqref="T259">
    <cfRule type="expression" dxfId="4272" priority="637" stopIfTrue="1">
      <formula>$S197=0</formula>
    </cfRule>
  </conditionalFormatting>
  <conditionalFormatting sqref="T260">
    <cfRule type="expression" dxfId="4271" priority="638" stopIfTrue="1">
      <formula>$S197=0</formula>
    </cfRule>
  </conditionalFormatting>
  <conditionalFormatting sqref="T261">
    <cfRule type="expression" dxfId="4270" priority="639" stopIfTrue="1">
      <formula>$S197=0</formula>
    </cfRule>
  </conditionalFormatting>
  <conditionalFormatting sqref="T262">
    <cfRule type="expression" dxfId="4269" priority="640" stopIfTrue="1">
      <formula>$S197=0</formula>
    </cfRule>
  </conditionalFormatting>
  <conditionalFormatting sqref="T263">
    <cfRule type="expression" dxfId="4268" priority="641" stopIfTrue="1">
      <formula>$S197=0</formula>
    </cfRule>
  </conditionalFormatting>
  <conditionalFormatting sqref="T264">
    <cfRule type="expression" dxfId="4267" priority="642" stopIfTrue="1">
      <formula>$S197=0</formula>
    </cfRule>
  </conditionalFormatting>
  <conditionalFormatting sqref="T265">
    <cfRule type="expression" dxfId="4266" priority="643" stopIfTrue="1">
      <formula>$S197=0</formula>
    </cfRule>
  </conditionalFormatting>
  <conditionalFormatting sqref="T266">
    <cfRule type="expression" dxfId="4265" priority="644" stopIfTrue="1">
      <formula>$S197=0</formula>
    </cfRule>
  </conditionalFormatting>
  <conditionalFormatting sqref="T267">
    <cfRule type="expression" dxfId="4264" priority="645" stopIfTrue="1">
      <formula>$S197=0</formula>
    </cfRule>
  </conditionalFormatting>
  <conditionalFormatting sqref="T268">
    <cfRule type="expression" dxfId="4263" priority="646" stopIfTrue="1">
      <formula>$S197=0</formula>
    </cfRule>
  </conditionalFormatting>
  <conditionalFormatting sqref="T269">
    <cfRule type="expression" dxfId="4262" priority="647" stopIfTrue="1">
      <formula>$S197=0</formula>
    </cfRule>
  </conditionalFormatting>
  <conditionalFormatting sqref="T270">
    <cfRule type="expression" dxfId="4261" priority="648" stopIfTrue="1">
      <formula>$S197=0</formula>
    </cfRule>
  </conditionalFormatting>
  <conditionalFormatting sqref="T271">
    <cfRule type="expression" dxfId="4260" priority="649" stopIfTrue="1">
      <formula>$S197=0</formula>
    </cfRule>
  </conditionalFormatting>
  <conditionalFormatting sqref="T272">
    <cfRule type="expression" dxfId="4259" priority="650" stopIfTrue="1">
      <formula>$S197=0</formula>
    </cfRule>
  </conditionalFormatting>
  <conditionalFormatting sqref="T273">
    <cfRule type="expression" dxfId="4258" priority="651" stopIfTrue="1">
      <formula>$S197=0</formula>
    </cfRule>
  </conditionalFormatting>
  <conditionalFormatting sqref="T274">
    <cfRule type="expression" dxfId="4257" priority="652" stopIfTrue="1">
      <formula>$S197=0</formula>
    </cfRule>
  </conditionalFormatting>
  <conditionalFormatting sqref="T275">
    <cfRule type="expression" dxfId="4256" priority="653" stopIfTrue="1">
      <formula>$S197=0</formula>
    </cfRule>
  </conditionalFormatting>
  <conditionalFormatting sqref="T276">
    <cfRule type="expression" dxfId="4255" priority="654" stopIfTrue="1">
      <formula>$S197=0</formula>
    </cfRule>
  </conditionalFormatting>
  <conditionalFormatting sqref="T277">
    <cfRule type="expression" dxfId="4254" priority="655" stopIfTrue="1">
      <formula>$S197=0</formula>
    </cfRule>
  </conditionalFormatting>
  <conditionalFormatting sqref="T278">
    <cfRule type="expression" dxfId="4253" priority="656" stopIfTrue="1">
      <formula>$S197=0</formula>
    </cfRule>
  </conditionalFormatting>
  <conditionalFormatting sqref="T279">
    <cfRule type="expression" dxfId="4252" priority="657" stopIfTrue="1">
      <formula>$S197=0</formula>
    </cfRule>
  </conditionalFormatting>
  <conditionalFormatting sqref="T280">
    <cfRule type="expression" dxfId="4251" priority="658" stopIfTrue="1">
      <formula>$S197=0</formula>
    </cfRule>
  </conditionalFormatting>
  <conditionalFormatting sqref="T281">
    <cfRule type="expression" dxfId="4250" priority="659" stopIfTrue="1">
      <formula>$S197=0</formula>
    </cfRule>
  </conditionalFormatting>
  <conditionalFormatting sqref="T282">
    <cfRule type="expression" dxfId="4249" priority="660" stopIfTrue="1">
      <formula>$S197=0</formula>
    </cfRule>
  </conditionalFormatting>
  <conditionalFormatting sqref="T283">
    <cfRule type="expression" dxfId="4248" priority="661" stopIfTrue="1">
      <formula>$S197=0</formula>
    </cfRule>
  </conditionalFormatting>
  <conditionalFormatting sqref="T284">
    <cfRule type="expression" dxfId="4247" priority="662" stopIfTrue="1">
      <formula>$S197=0</formula>
    </cfRule>
  </conditionalFormatting>
  <conditionalFormatting sqref="T285">
    <cfRule type="expression" dxfId="4246" priority="663" stopIfTrue="1">
      <formula>$S197=0</formula>
    </cfRule>
  </conditionalFormatting>
  <conditionalFormatting sqref="T286">
    <cfRule type="expression" dxfId="4245" priority="664" stopIfTrue="1">
      <formula>$S197=0</formula>
    </cfRule>
  </conditionalFormatting>
  <conditionalFormatting sqref="T287">
    <cfRule type="expression" dxfId="4244" priority="665" stopIfTrue="1">
      <formula>$S197=0</formula>
    </cfRule>
  </conditionalFormatting>
  <conditionalFormatting sqref="T288">
    <cfRule type="expression" dxfId="4243" priority="666" stopIfTrue="1">
      <formula>$S197=0</formula>
    </cfRule>
  </conditionalFormatting>
  <conditionalFormatting sqref="T289">
    <cfRule type="expression" dxfId="4242" priority="667" stopIfTrue="1">
      <formula>$S197=0</formula>
    </cfRule>
  </conditionalFormatting>
  <conditionalFormatting sqref="T290">
    <cfRule type="expression" dxfId="4241" priority="668" stopIfTrue="1">
      <formula>$S197=0</formula>
    </cfRule>
  </conditionalFormatting>
  <conditionalFormatting sqref="U230">
    <cfRule type="expression" dxfId="4240" priority="669" stopIfTrue="1">
      <formula>$S198=0</formula>
    </cfRule>
  </conditionalFormatting>
  <conditionalFormatting sqref="U231">
    <cfRule type="expression" dxfId="4239" priority="670" stopIfTrue="1">
      <formula>$S198=0</formula>
    </cfRule>
  </conditionalFormatting>
  <conditionalFormatting sqref="U232">
    <cfRule type="expression" dxfId="4238" priority="671" stopIfTrue="1">
      <formula>$S198=0</formula>
    </cfRule>
  </conditionalFormatting>
  <conditionalFormatting sqref="U233">
    <cfRule type="expression" dxfId="4237" priority="672" stopIfTrue="1">
      <formula>$S198=0</formula>
    </cfRule>
  </conditionalFormatting>
  <conditionalFormatting sqref="U234">
    <cfRule type="expression" dxfId="4236" priority="673" stopIfTrue="1">
      <formula>$S198=0</formula>
    </cfRule>
  </conditionalFormatting>
  <conditionalFormatting sqref="U235">
    <cfRule type="expression" dxfId="4235" priority="674" stopIfTrue="1">
      <formula>$S198=0</formula>
    </cfRule>
  </conditionalFormatting>
  <conditionalFormatting sqref="U236">
    <cfRule type="expression" dxfId="4234" priority="675" stopIfTrue="1">
      <formula>$S198=0</formula>
    </cfRule>
  </conditionalFormatting>
  <conditionalFormatting sqref="U237">
    <cfRule type="expression" dxfId="4233" priority="676" stopIfTrue="1">
      <formula>$S198=0</formula>
    </cfRule>
  </conditionalFormatting>
  <conditionalFormatting sqref="U238">
    <cfRule type="expression" dxfId="4232" priority="677" stopIfTrue="1">
      <formula>$S198=0</formula>
    </cfRule>
  </conditionalFormatting>
  <conditionalFormatting sqref="U239">
    <cfRule type="expression" dxfId="4231" priority="678" stopIfTrue="1">
      <formula>$S198=0</formula>
    </cfRule>
  </conditionalFormatting>
  <conditionalFormatting sqref="U240">
    <cfRule type="expression" dxfId="4230" priority="679" stopIfTrue="1">
      <formula>$S198=0</formula>
    </cfRule>
  </conditionalFormatting>
  <conditionalFormatting sqref="U241">
    <cfRule type="expression" dxfId="4229" priority="680" stopIfTrue="1">
      <formula>$S198=0</formula>
    </cfRule>
  </conditionalFormatting>
  <conditionalFormatting sqref="U242">
    <cfRule type="expression" dxfId="4228" priority="681" stopIfTrue="1">
      <formula>$S198=0</formula>
    </cfRule>
  </conditionalFormatting>
  <conditionalFormatting sqref="U243">
    <cfRule type="expression" dxfId="4227" priority="682" stopIfTrue="1">
      <formula>$S198=0</formula>
    </cfRule>
  </conditionalFormatting>
  <conditionalFormatting sqref="U244">
    <cfRule type="expression" dxfId="4226" priority="683" stopIfTrue="1">
      <formula>$S198=0</formula>
    </cfRule>
  </conditionalFormatting>
  <conditionalFormatting sqref="U245">
    <cfRule type="expression" dxfId="4225" priority="684" stopIfTrue="1">
      <formula>$S198=0</formula>
    </cfRule>
  </conditionalFormatting>
  <conditionalFormatting sqref="U246">
    <cfRule type="expression" dxfId="4224" priority="685" stopIfTrue="1">
      <formula>$S198=0</formula>
    </cfRule>
  </conditionalFormatting>
  <conditionalFormatting sqref="U247">
    <cfRule type="expression" dxfId="4223" priority="686" stopIfTrue="1">
      <formula>$S198=0</formula>
    </cfRule>
  </conditionalFormatting>
  <conditionalFormatting sqref="U248">
    <cfRule type="expression" dxfId="4222" priority="687" stopIfTrue="1">
      <formula>$S198=0</formula>
    </cfRule>
  </conditionalFormatting>
  <conditionalFormatting sqref="U249">
    <cfRule type="expression" dxfId="4221" priority="688" stopIfTrue="1">
      <formula>$S198=0</formula>
    </cfRule>
  </conditionalFormatting>
  <conditionalFormatting sqref="U250">
    <cfRule type="expression" dxfId="4220" priority="689" stopIfTrue="1">
      <formula>$S198=0</formula>
    </cfRule>
  </conditionalFormatting>
  <conditionalFormatting sqref="U251">
    <cfRule type="expression" dxfId="4219" priority="690" stopIfTrue="1">
      <formula>$S198=0</formula>
    </cfRule>
  </conditionalFormatting>
  <conditionalFormatting sqref="U252">
    <cfRule type="expression" dxfId="4218" priority="691" stopIfTrue="1">
      <formula>$S198=0</formula>
    </cfRule>
  </conditionalFormatting>
  <conditionalFormatting sqref="U253">
    <cfRule type="expression" dxfId="4217" priority="692" stopIfTrue="1">
      <formula>$S198=0</formula>
    </cfRule>
  </conditionalFormatting>
  <conditionalFormatting sqref="U254">
    <cfRule type="expression" dxfId="4216" priority="693" stopIfTrue="1">
      <formula>$S198=0</formula>
    </cfRule>
  </conditionalFormatting>
  <conditionalFormatting sqref="U255">
    <cfRule type="expression" dxfId="4215" priority="694" stopIfTrue="1">
      <formula>$S198=0</formula>
    </cfRule>
  </conditionalFormatting>
  <conditionalFormatting sqref="U256">
    <cfRule type="expression" dxfId="4214" priority="695" stopIfTrue="1">
      <formula>$S198=0</formula>
    </cfRule>
  </conditionalFormatting>
  <conditionalFormatting sqref="U257">
    <cfRule type="expression" dxfId="4213" priority="696" stopIfTrue="1">
      <formula>$S198=0</formula>
    </cfRule>
  </conditionalFormatting>
  <conditionalFormatting sqref="U258">
    <cfRule type="expression" dxfId="4212" priority="697" stopIfTrue="1">
      <formula>$S198=0</formula>
    </cfRule>
  </conditionalFormatting>
  <conditionalFormatting sqref="U259">
    <cfRule type="expression" dxfId="4211" priority="698" stopIfTrue="1">
      <formula>$S198=0</formula>
    </cfRule>
  </conditionalFormatting>
  <conditionalFormatting sqref="U260">
    <cfRule type="expression" dxfId="4210" priority="699" stopIfTrue="1">
      <formula>$S198=0</formula>
    </cfRule>
  </conditionalFormatting>
  <conditionalFormatting sqref="U261">
    <cfRule type="expression" dxfId="4209" priority="700" stopIfTrue="1">
      <formula>$S198=0</formula>
    </cfRule>
  </conditionalFormatting>
  <conditionalFormatting sqref="U262">
    <cfRule type="expression" dxfId="4208" priority="701" stopIfTrue="1">
      <formula>$S198=0</formula>
    </cfRule>
  </conditionalFormatting>
  <conditionalFormatting sqref="U263">
    <cfRule type="expression" dxfId="4207" priority="702" stopIfTrue="1">
      <formula>$S198=0</formula>
    </cfRule>
  </conditionalFormatting>
  <conditionalFormatting sqref="U264">
    <cfRule type="expression" dxfId="4206" priority="703" stopIfTrue="1">
      <formula>$S198=0</formula>
    </cfRule>
  </conditionalFormatting>
  <conditionalFormatting sqref="U265">
    <cfRule type="expression" dxfId="4205" priority="704" stopIfTrue="1">
      <formula>$S198=0</formula>
    </cfRule>
  </conditionalFormatting>
  <conditionalFormatting sqref="U266">
    <cfRule type="expression" dxfId="4204" priority="705" stopIfTrue="1">
      <formula>$S198=0</formula>
    </cfRule>
  </conditionalFormatting>
  <conditionalFormatting sqref="U267">
    <cfRule type="expression" dxfId="4203" priority="706" stopIfTrue="1">
      <formula>$S198=0</formula>
    </cfRule>
  </conditionalFormatting>
  <conditionalFormatting sqref="U268">
    <cfRule type="expression" dxfId="4202" priority="707" stopIfTrue="1">
      <formula>$S198=0</formula>
    </cfRule>
  </conditionalFormatting>
  <conditionalFormatting sqref="U269">
    <cfRule type="expression" dxfId="4201" priority="708" stopIfTrue="1">
      <formula>$S198=0</formula>
    </cfRule>
  </conditionalFormatting>
  <conditionalFormatting sqref="U270">
    <cfRule type="expression" dxfId="4200" priority="709" stopIfTrue="1">
      <formula>$S198=0</formula>
    </cfRule>
  </conditionalFormatting>
  <conditionalFormatting sqref="U271">
    <cfRule type="expression" dxfId="4199" priority="710" stopIfTrue="1">
      <formula>$S198=0</formula>
    </cfRule>
  </conditionalFormatting>
  <conditionalFormatting sqref="U272">
    <cfRule type="expression" dxfId="4198" priority="711" stopIfTrue="1">
      <formula>$S198=0</formula>
    </cfRule>
  </conditionalFormatting>
  <conditionalFormatting sqref="U273">
    <cfRule type="expression" dxfId="4197" priority="712" stopIfTrue="1">
      <formula>$S198=0</formula>
    </cfRule>
  </conditionalFormatting>
  <conditionalFormatting sqref="U274">
    <cfRule type="expression" dxfId="4196" priority="713" stopIfTrue="1">
      <formula>$S198=0</formula>
    </cfRule>
  </conditionalFormatting>
  <conditionalFormatting sqref="U275">
    <cfRule type="expression" dxfId="4195" priority="714" stopIfTrue="1">
      <formula>$S198=0</formula>
    </cfRule>
  </conditionalFormatting>
  <conditionalFormatting sqref="U276">
    <cfRule type="expression" dxfId="4194" priority="715" stopIfTrue="1">
      <formula>$S198=0</formula>
    </cfRule>
  </conditionalFormatting>
  <conditionalFormatting sqref="U277">
    <cfRule type="expression" dxfId="4193" priority="716" stopIfTrue="1">
      <formula>$S198=0</formula>
    </cfRule>
  </conditionalFormatting>
  <conditionalFormatting sqref="U278">
    <cfRule type="expression" dxfId="4192" priority="717" stopIfTrue="1">
      <formula>$S198=0</formula>
    </cfRule>
  </conditionalFormatting>
  <conditionalFormatting sqref="U279">
    <cfRule type="expression" dxfId="4191" priority="718" stopIfTrue="1">
      <formula>$S198=0</formula>
    </cfRule>
  </conditionalFormatting>
  <conditionalFormatting sqref="U280">
    <cfRule type="expression" dxfId="4190" priority="719" stopIfTrue="1">
      <formula>$S198=0</formula>
    </cfRule>
  </conditionalFormatting>
  <conditionalFormatting sqref="U281">
    <cfRule type="expression" dxfId="4189" priority="720" stopIfTrue="1">
      <formula>$S198=0</formula>
    </cfRule>
  </conditionalFormatting>
  <conditionalFormatting sqref="U282">
    <cfRule type="expression" dxfId="4188" priority="721" stopIfTrue="1">
      <formula>$S198=0</formula>
    </cfRule>
  </conditionalFormatting>
  <conditionalFormatting sqref="U283">
    <cfRule type="expression" dxfId="4187" priority="722" stopIfTrue="1">
      <formula>$S198=0</formula>
    </cfRule>
  </conditionalFormatting>
  <conditionalFormatting sqref="U284">
    <cfRule type="expression" dxfId="4186" priority="723" stopIfTrue="1">
      <formula>$S198=0</formula>
    </cfRule>
  </conditionalFormatting>
  <conditionalFormatting sqref="U285">
    <cfRule type="expression" dxfId="4185" priority="724" stopIfTrue="1">
      <formula>$S198=0</formula>
    </cfRule>
  </conditionalFormatting>
  <conditionalFormatting sqref="U286">
    <cfRule type="expression" dxfId="4184" priority="725" stopIfTrue="1">
      <formula>$S198=0</formula>
    </cfRule>
  </conditionalFormatting>
  <conditionalFormatting sqref="U287">
    <cfRule type="expression" dxfId="4183" priority="726" stopIfTrue="1">
      <formula>$S198=0</formula>
    </cfRule>
  </conditionalFormatting>
  <conditionalFormatting sqref="U288">
    <cfRule type="expression" dxfId="4182" priority="727" stopIfTrue="1">
      <formula>$S198=0</formula>
    </cfRule>
  </conditionalFormatting>
  <conditionalFormatting sqref="U289">
    <cfRule type="expression" dxfId="4181" priority="728" stopIfTrue="1">
      <formula>$S198=0</formula>
    </cfRule>
  </conditionalFormatting>
  <conditionalFormatting sqref="U290">
    <cfRule type="expression" dxfId="4180" priority="729" stopIfTrue="1">
      <formula>$S198=0</formula>
    </cfRule>
  </conditionalFormatting>
  <conditionalFormatting sqref="V230">
    <cfRule type="expression" dxfId="4179" priority="730" stopIfTrue="1">
      <formula>$S199=0</formula>
    </cfRule>
  </conditionalFormatting>
  <conditionalFormatting sqref="V231">
    <cfRule type="expression" dxfId="4178" priority="731" stopIfTrue="1">
      <formula>$S199=0</formula>
    </cfRule>
  </conditionalFormatting>
  <conditionalFormatting sqref="V232">
    <cfRule type="expression" dxfId="4177" priority="732" stopIfTrue="1">
      <formula>$S199=0</formula>
    </cfRule>
  </conditionalFormatting>
  <conditionalFormatting sqref="V233">
    <cfRule type="expression" dxfId="4176" priority="733" stopIfTrue="1">
      <formula>$S199=0</formula>
    </cfRule>
  </conditionalFormatting>
  <conditionalFormatting sqref="V234">
    <cfRule type="expression" dxfId="4175" priority="734" stopIfTrue="1">
      <formula>$S199=0</formula>
    </cfRule>
  </conditionalFormatting>
  <conditionalFormatting sqref="V235">
    <cfRule type="expression" dxfId="4174" priority="735" stopIfTrue="1">
      <formula>$S199=0</formula>
    </cfRule>
  </conditionalFormatting>
  <conditionalFormatting sqref="V236">
    <cfRule type="expression" dxfId="4173" priority="736" stopIfTrue="1">
      <formula>$S199=0</formula>
    </cfRule>
  </conditionalFormatting>
  <conditionalFormatting sqref="V237">
    <cfRule type="expression" dxfId="4172" priority="737" stopIfTrue="1">
      <formula>$S199=0</formula>
    </cfRule>
  </conditionalFormatting>
  <conditionalFormatting sqref="V238">
    <cfRule type="expression" dxfId="4171" priority="738" stopIfTrue="1">
      <formula>$S199=0</formula>
    </cfRule>
  </conditionalFormatting>
  <conditionalFormatting sqref="V239">
    <cfRule type="expression" dxfId="4170" priority="739" stopIfTrue="1">
      <formula>$S199=0</formula>
    </cfRule>
  </conditionalFormatting>
  <conditionalFormatting sqref="V240">
    <cfRule type="expression" dxfId="4169" priority="740" stopIfTrue="1">
      <formula>$S199=0</formula>
    </cfRule>
  </conditionalFormatting>
  <conditionalFormatting sqref="V241">
    <cfRule type="expression" dxfId="4168" priority="741" stopIfTrue="1">
      <formula>$S199=0</formula>
    </cfRule>
  </conditionalFormatting>
  <conditionalFormatting sqref="V242">
    <cfRule type="expression" dxfId="4167" priority="742" stopIfTrue="1">
      <formula>$S199=0</formula>
    </cfRule>
  </conditionalFormatting>
  <conditionalFormatting sqref="V243">
    <cfRule type="expression" dxfId="4166" priority="743" stopIfTrue="1">
      <formula>$S199=0</formula>
    </cfRule>
  </conditionalFormatting>
  <conditionalFormatting sqref="V244">
    <cfRule type="expression" dxfId="4165" priority="744" stopIfTrue="1">
      <formula>$S199=0</formula>
    </cfRule>
  </conditionalFormatting>
  <conditionalFormatting sqref="V245">
    <cfRule type="expression" dxfId="4164" priority="745" stopIfTrue="1">
      <formula>$S199=0</formula>
    </cfRule>
  </conditionalFormatting>
  <conditionalFormatting sqref="V246">
    <cfRule type="expression" dxfId="4163" priority="746" stopIfTrue="1">
      <formula>$S199=0</formula>
    </cfRule>
  </conditionalFormatting>
  <conditionalFormatting sqref="V247">
    <cfRule type="expression" dxfId="4162" priority="747" stopIfTrue="1">
      <formula>$S199=0</formula>
    </cfRule>
  </conditionalFormatting>
  <conditionalFormatting sqref="V248">
    <cfRule type="expression" dxfId="4161" priority="748" stopIfTrue="1">
      <formula>$S199=0</formula>
    </cfRule>
  </conditionalFormatting>
  <conditionalFormatting sqref="V249">
    <cfRule type="expression" dxfId="4160" priority="749" stopIfTrue="1">
      <formula>$S199=0</formula>
    </cfRule>
  </conditionalFormatting>
  <conditionalFormatting sqref="V250">
    <cfRule type="expression" dxfId="4159" priority="750" stopIfTrue="1">
      <formula>$S199=0</formula>
    </cfRule>
  </conditionalFormatting>
  <conditionalFormatting sqref="V251">
    <cfRule type="expression" dxfId="4158" priority="751" stopIfTrue="1">
      <formula>$S199=0</formula>
    </cfRule>
  </conditionalFormatting>
  <conditionalFormatting sqref="V252">
    <cfRule type="expression" dxfId="4157" priority="752" stopIfTrue="1">
      <formula>$S199=0</formula>
    </cfRule>
  </conditionalFormatting>
  <conditionalFormatting sqref="V253">
    <cfRule type="expression" dxfId="4156" priority="753" stopIfTrue="1">
      <formula>$S199=0</formula>
    </cfRule>
  </conditionalFormatting>
  <conditionalFormatting sqref="V254">
    <cfRule type="expression" dxfId="4155" priority="754" stopIfTrue="1">
      <formula>$S199=0</formula>
    </cfRule>
  </conditionalFormatting>
  <conditionalFormatting sqref="V255">
    <cfRule type="expression" dxfId="4154" priority="755" stopIfTrue="1">
      <formula>$S199=0</formula>
    </cfRule>
  </conditionalFormatting>
  <conditionalFormatting sqref="V256">
    <cfRule type="expression" dxfId="4153" priority="756" stopIfTrue="1">
      <formula>$S199=0</formula>
    </cfRule>
  </conditionalFormatting>
  <conditionalFormatting sqref="V257">
    <cfRule type="expression" dxfId="4152" priority="757" stopIfTrue="1">
      <formula>$S199=0</formula>
    </cfRule>
  </conditionalFormatting>
  <conditionalFormatting sqref="V258">
    <cfRule type="expression" dxfId="4151" priority="758" stopIfTrue="1">
      <formula>$S199=0</formula>
    </cfRule>
  </conditionalFormatting>
  <conditionalFormatting sqref="V259">
    <cfRule type="expression" dxfId="4150" priority="759" stopIfTrue="1">
      <formula>$S199=0</formula>
    </cfRule>
  </conditionalFormatting>
  <conditionalFormatting sqref="V260">
    <cfRule type="expression" dxfId="4149" priority="760" stopIfTrue="1">
      <formula>$S199=0</formula>
    </cfRule>
  </conditionalFormatting>
  <conditionalFormatting sqref="V261">
    <cfRule type="expression" dxfId="4148" priority="761" stopIfTrue="1">
      <formula>$S199=0</formula>
    </cfRule>
  </conditionalFormatting>
  <conditionalFormatting sqref="V262">
    <cfRule type="expression" dxfId="4147" priority="762" stopIfTrue="1">
      <formula>$S199=0</formula>
    </cfRule>
  </conditionalFormatting>
  <conditionalFormatting sqref="V263">
    <cfRule type="expression" dxfId="4146" priority="763" stopIfTrue="1">
      <formula>$S199=0</formula>
    </cfRule>
  </conditionalFormatting>
  <conditionalFormatting sqref="V264">
    <cfRule type="expression" dxfId="4145" priority="764" stopIfTrue="1">
      <formula>$S199=0</formula>
    </cfRule>
  </conditionalFormatting>
  <conditionalFormatting sqref="V265">
    <cfRule type="expression" dxfId="4144" priority="765" stopIfTrue="1">
      <formula>$S199=0</formula>
    </cfRule>
  </conditionalFormatting>
  <conditionalFormatting sqref="V266">
    <cfRule type="expression" dxfId="4143" priority="766" stopIfTrue="1">
      <formula>$S199=0</formula>
    </cfRule>
  </conditionalFormatting>
  <conditionalFormatting sqref="V267">
    <cfRule type="expression" dxfId="4142" priority="767" stopIfTrue="1">
      <formula>$S199=0</formula>
    </cfRule>
  </conditionalFormatting>
  <conditionalFormatting sqref="V268">
    <cfRule type="expression" dxfId="4141" priority="768" stopIfTrue="1">
      <formula>$S199=0</formula>
    </cfRule>
  </conditionalFormatting>
  <conditionalFormatting sqref="V269">
    <cfRule type="expression" dxfId="4140" priority="769" stopIfTrue="1">
      <formula>$S199=0</formula>
    </cfRule>
  </conditionalFormatting>
  <conditionalFormatting sqref="V270">
    <cfRule type="expression" dxfId="4139" priority="770" stopIfTrue="1">
      <formula>$S199=0</formula>
    </cfRule>
  </conditionalFormatting>
  <conditionalFormatting sqref="V271">
    <cfRule type="expression" dxfId="4138" priority="771" stopIfTrue="1">
      <formula>$S199=0</formula>
    </cfRule>
  </conditionalFormatting>
  <conditionalFormatting sqref="V272">
    <cfRule type="expression" dxfId="4137" priority="772" stopIfTrue="1">
      <formula>$S199=0</formula>
    </cfRule>
  </conditionalFormatting>
  <conditionalFormatting sqref="V273">
    <cfRule type="expression" dxfId="4136" priority="773" stopIfTrue="1">
      <formula>$S199=0</formula>
    </cfRule>
  </conditionalFormatting>
  <conditionalFormatting sqref="V274">
    <cfRule type="expression" dxfId="4135" priority="774" stopIfTrue="1">
      <formula>$S199=0</formula>
    </cfRule>
  </conditionalFormatting>
  <conditionalFormatting sqref="V275">
    <cfRule type="expression" dxfId="4134" priority="775" stopIfTrue="1">
      <formula>$S199=0</formula>
    </cfRule>
  </conditionalFormatting>
  <conditionalFormatting sqref="V276">
    <cfRule type="expression" dxfId="4133" priority="776" stopIfTrue="1">
      <formula>$S199=0</formula>
    </cfRule>
  </conditionalFormatting>
  <conditionalFormatting sqref="V277">
    <cfRule type="expression" dxfId="4132" priority="777" stopIfTrue="1">
      <formula>$S199=0</formula>
    </cfRule>
  </conditionalFormatting>
  <conditionalFormatting sqref="V278">
    <cfRule type="expression" dxfId="4131" priority="778" stopIfTrue="1">
      <formula>$S199=0</formula>
    </cfRule>
  </conditionalFormatting>
  <conditionalFormatting sqref="V279">
    <cfRule type="expression" dxfId="4130" priority="779" stopIfTrue="1">
      <formula>$S199=0</formula>
    </cfRule>
  </conditionalFormatting>
  <conditionalFormatting sqref="V280">
    <cfRule type="expression" dxfId="4129" priority="780" stopIfTrue="1">
      <formula>$S199=0</formula>
    </cfRule>
  </conditionalFormatting>
  <conditionalFormatting sqref="V281">
    <cfRule type="expression" dxfId="4128" priority="781" stopIfTrue="1">
      <formula>$S199=0</formula>
    </cfRule>
  </conditionalFormatting>
  <conditionalFormatting sqref="V282">
    <cfRule type="expression" dxfId="4127" priority="782" stopIfTrue="1">
      <formula>$S199=0</formula>
    </cfRule>
  </conditionalFormatting>
  <conditionalFormatting sqref="V283">
    <cfRule type="expression" dxfId="4126" priority="783" stopIfTrue="1">
      <formula>$S199=0</formula>
    </cfRule>
  </conditionalFormatting>
  <conditionalFormatting sqref="V284">
    <cfRule type="expression" dxfId="4125" priority="784" stopIfTrue="1">
      <formula>$S199=0</formula>
    </cfRule>
  </conditionalFormatting>
  <conditionalFormatting sqref="V285">
    <cfRule type="expression" dxfId="4124" priority="785" stopIfTrue="1">
      <formula>$S199=0</formula>
    </cfRule>
  </conditionalFormatting>
  <conditionalFormatting sqref="V286">
    <cfRule type="expression" dxfId="4123" priority="786" stopIfTrue="1">
      <formula>$S199=0</formula>
    </cfRule>
  </conditionalFormatting>
  <conditionalFormatting sqref="V287">
    <cfRule type="expression" dxfId="4122" priority="787" stopIfTrue="1">
      <formula>$S199=0</formula>
    </cfRule>
  </conditionalFormatting>
  <conditionalFormatting sqref="V288">
    <cfRule type="expression" dxfId="4121" priority="788" stopIfTrue="1">
      <formula>$S199=0</formula>
    </cfRule>
  </conditionalFormatting>
  <conditionalFormatting sqref="V289">
    <cfRule type="expression" dxfId="4120" priority="789" stopIfTrue="1">
      <formula>$S199=0</formula>
    </cfRule>
  </conditionalFormatting>
  <conditionalFormatting sqref="V290">
    <cfRule type="expression" dxfId="4119" priority="790" stopIfTrue="1">
      <formula>$S199=0</formula>
    </cfRule>
  </conditionalFormatting>
  <conditionalFormatting sqref="W230">
    <cfRule type="expression" dxfId="4118" priority="791" stopIfTrue="1">
      <formula>$S200=0</formula>
    </cfRule>
  </conditionalFormatting>
  <conditionalFormatting sqref="W231">
    <cfRule type="expression" dxfId="4117" priority="792" stopIfTrue="1">
      <formula>$S200=0</formula>
    </cfRule>
  </conditionalFormatting>
  <conditionalFormatting sqref="W232">
    <cfRule type="expression" dxfId="4116" priority="793" stopIfTrue="1">
      <formula>$S200=0</formula>
    </cfRule>
  </conditionalFormatting>
  <conditionalFormatting sqref="W233">
    <cfRule type="expression" dxfId="4115" priority="794" stopIfTrue="1">
      <formula>$S200=0</formula>
    </cfRule>
  </conditionalFormatting>
  <conditionalFormatting sqref="W234">
    <cfRule type="expression" dxfId="4114" priority="795" stopIfTrue="1">
      <formula>$S200=0</formula>
    </cfRule>
  </conditionalFormatting>
  <conditionalFormatting sqref="W235">
    <cfRule type="expression" dxfId="4113" priority="796" stopIfTrue="1">
      <formula>$S200=0</formula>
    </cfRule>
  </conditionalFormatting>
  <conditionalFormatting sqref="W236">
    <cfRule type="expression" dxfId="4112" priority="797" stopIfTrue="1">
      <formula>$S200=0</formula>
    </cfRule>
  </conditionalFormatting>
  <conditionalFormatting sqref="W237">
    <cfRule type="expression" dxfId="4111" priority="798" stopIfTrue="1">
      <formula>$S200=0</formula>
    </cfRule>
  </conditionalFormatting>
  <conditionalFormatting sqref="W238">
    <cfRule type="expression" dxfId="4110" priority="799" stopIfTrue="1">
      <formula>$S200=0</formula>
    </cfRule>
  </conditionalFormatting>
  <conditionalFormatting sqref="W239">
    <cfRule type="expression" dxfId="4109" priority="800" stopIfTrue="1">
      <formula>$S200=0</formula>
    </cfRule>
  </conditionalFormatting>
  <conditionalFormatting sqref="W240">
    <cfRule type="expression" dxfId="4108" priority="801" stopIfTrue="1">
      <formula>$S200=0</formula>
    </cfRule>
  </conditionalFormatting>
  <conditionalFormatting sqref="W241">
    <cfRule type="expression" dxfId="4107" priority="802" stopIfTrue="1">
      <formula>$S200=0</formula>
    </cfRule>
  </conditionalFormatting>
  <conditionalFormatting sqref="W242">
    <cfRule type="expression" dxfId="4106" priority="803" stopIfTrue="1">
      <formula>$S200=0</formula>
    </cfRule>
  </conditionalFormatting>
  <conditionalFormatting sqref="W243">
    <cfRule type="expression" dxfId="4105" priority="804" stopIfTrue="1">
      <formula>$S200=0</formula>
    </cfRule>
  </conditionalFormatting>
  <conditionalFormatting sqref="W244">
    <cfRule type="expression" dxfId="4104" priority="805" stopIfTrue="1">
      <formula>$S200=0</formula>
    </cfRule>
  </conditionalFormatting>
  <conditionalFormatting sqref="W245">
    <cfRule type="expression" dxfId="4103" priority="806" stopIfTrue="1">
      <formula>$S200=0</formula>
    </cfRule>
  </conditionalFormatting>
  <conditionalFormatting sqref="W246">
    <cfRule type="expression" dxfId="4102" priority="807" stopIfTrue="1">
      <formula>$S200=0</formula>
    </cfRule>
  </conditionalFormatting>
  <conditionalFormatting sqref="W247">
    <cfRule type="expression" dxfId="4101" priority="808" stopIfTrue="1">
      <formula>$S200=0</formula>
    </cfRule>
  </conditionalFormatting>
  <conditionalFormatting sqref="W248">
    <cfRule type="expression" dxfId="4100" priority="809" stopIfTrue="1">
      <formula>$S200=0</formula>
    </cfRule>
  </conditionalFormatting>
  <conditionalFormatting sqref="W249">
    <cfRule type="expression" dxfId="4099" priority="810" stopIfTrue="1">
      <formula>$S200=0</formula>
    </cfRule>
  </conditionalFormatting>
  <conditionalFormatting sqref="W250">
    <cfRule type="expression" dxfId="4098" priority="811" stopIfTrue="1">
      <formula>$S200=0</formula>
    </cfRule>
  </conditionalFormatting>
  <conditionalFormatting sqref="W251">
    <cfRule type="expression" dxfId="4097" priority="812" stopIfTrue="1">
      <formula>$S200=0</formula>
    </cfRule>
  </conditionalFormatting>
  <conditionalFormatting sqref="W252">
    <cfRule type="expression" dxfId="4096" priority="813" stopIfTrue="1">
      <formula>$S200=0</formula>
    </cfRule>
  </conditionalFormatting>
  <conditionalFormatting sqref="W253">
    <cfRule type="expression" dxfId="4095" priority="814" stopIfTrue="1">
      <formula>$S200=0</formula>
    </cfRule>
  </conditionalFormatting>
  <conditionalFormatting sqref="W254">
    <cfRule type="expression" dxfId="4094" priority="815" stopIfTrue="1">
      <formula>$S200=0</formula>
    </cfRule>
  </conditionalFormatting>
  <conditionalFormatting sqref="W255">
    <cfRule type="expression" dxfId="4093" priority="816" stopIfTrue="1">
      <formula>$S200=0</formula>
    </cfRule>
  </conditionalFormatting>
  <conditionalFormatting sqref="W256">
    <cfRule type="expression" dxfId="4092" priority="817" stopIfTrue="1">
      <formula>$S200=0</formula>
    </cfRule>
  </conditionalFormatting>
  <conditionalFormatting sqref="W257">
    <cfRule type="expression" dxfId="4091" priority="818" stopIfTrue="1">
      <formula>$S200=0</formula>
    </cfRule>
  </conditionalFormatting>
  <conditionalFormatting sqref="W258">
    <cfRule type="expression" dxfId="4090" priority="819" stopIfTrue="1">
      <formula>$S200=0</formula>
    </cfRule>
  </conditionalFormatting>
  <conditionalFormatting sqref="W259">
    <cfRule type="expression" dxfId="4089" priority="820" stopIfTrue="1">
      <formula>$S200=0</formula>
    </cfRule>
  </conditionalFormatting>
  <conditionalFormatting sqref="W260">
    <cfRule type="expression" dxfId="4088" priority="821" stopIfTrue="1">
      <formula>$S200=0</formula>
    </cfRule>
  </conditionalFormatting>
  <conditionalFormatting sqref="W261">
    <cfRule type="expression" dxfId="4087" priority="822" stopIfTrue="1">
      <formula>$S200=0</formula>
    </cfRule>
  </conditionalFormatting>
  <conditionalFormatting sqref="W262">
    <cfRule type="expression" dxfId="4086" priority="823" stopIfTrue="1">
      <formula>$S200=0</formula>
    </cfRule>
  </conditionalFormatting>
  <conditionalFormatting sqref="W263">
    <cfRule type="expression" dxfId="4085" priority="824" stopIfTrue="1">
      <formula>$S200=0</formula>
    </cfRule>
  </conditionalFormatting>
  <conditionalFormatting sqref="W264">
    <cfRule type="expression" dxfId="4084" priority="825" stopIfTrue="1">
      <formula>$S200=0</formula>
    </cfRule>
  </conditionalFormatting>
  <conditionalFormatting sqref="W265">
    <cfRule type="expression" dxfId="4083" priority="826" stopIfTrue="1">
      <formula>$S200=0</formula>
    </cfRule>
  </conditionalFormatting>
  <conditionalFormatting sqref="W266">
    <cfRule type="expression" dxfId="4082" priority="827" stopIfTrue="1">
      <formula>$S200=0</formula>
    </cfRule>
  </conditionalFormatting>
  <conditionalFormatting sqref="W267">
    <cfRule type="expression" dxfId="4081" priority="828" stopIfTrue="1">
      <formula>$S200=0</formula>
    </cfRule>
  </conditionalFormatting>
  <conditionalFormatting sqref="W268">
    <cfRule type="expression" dxfId="4080" priority="829" stopIfTrue="1">
      <formula>$S200=0</formula>
    </cfRule>
  </conditionalFormatting>
  <conditionalFormatting sqref="W269">
    <cfRule type="expression" dxfId="4079" priority="830" stopIfTrue="1">
      <formula>$S200=0</formula>
    </cfRule>
  </conditionalFormatting>
  <conditionalFormatting sqref="W270">
    <cfRule type="expression" dxfId="4078" priority="831" stopIfTrue="1">
      <formula>$S200=0</formula>
    </cfRule>
  </conditionalFormatting>
  <conditionalFormatting sqref="W271">
    <cfRule type="expression" dxfId="4077" priority="832" stopIfTrue="1">
      <formula>$S200=0</formula>
    </cfRule>
  </conditionalFormatting>
  <conditionalFormatting sqref="W272">
    <cfRule type="expression" dxfId="4076" priority="833" stopIfTrue="1">
      <formula>$S200=0</formula>
    </cfRule>
  </conditionalFormatting>
  <conditionalFormatting sqref="W273">
    <cfRule type="expression" dxfId="4075" priority="834" stopIfTrue="1">
      <formula>$S200=0</formula>
    </cfRule>
  </conditionalFormatting>
  <conditionalFormatting sqref="W274">
    <cfRule type="expression" dxfId="4074" priority="835" stopIfTrue="1">
      <formula>$S200=0</formula>
    </cfRule>
  </conditionalFormatting>
  <conditionalFormatting sqref="W275">
    <cfRule type="expression" dxfId="4073" priority="836" stopIfTrue="1">
      <formula>$S200=0</formula>
    </cfRule>
  </conditionalFormatting>
  <conditionalFormatting sqref="W276">
    <cfRule type="expression" dxfId="4072" priority="837" stopIfTrue="1">
      <formula>$S200=0</formula>
    </cfRule>
  </conditionalFormatting>
  <conditionalFormatting sqref="W277">
    <cfRule type="expression" dxfId="4071" priority="838" stopIfTrue="1">
      <formula>$S200=0</formula>
    </cfRule>
  </conditionalFormatting>
  <conditionalFormatting sqref="W278">
    <cfRule type="expression" dxfId="4070" priority="839" stopIfTrue="1">
      <formula>$S200=0</formula>
    </cfRule>
  </conditionalFormatting>
  <conditionalFormatting sqref="W279">
    <cfRule type="expression" dxfId="4069" priority="840" stopIfTrue="1">
      <formula>$S200=0</formula>
    </cfRule>
  </conditionalFormatting>
  <conditionalFormatting sqref="W280">
    <cfRule type="expression" dxfId="4068" priority="841" stopIfTrue="1">
      <formula>$S200=0</formula>
    </cfRule>
  </conditionalFormatting>
  <conditionalFormatting sqref="W281">
    <cfRule type="expression" dxfId="4067" priority="842" stopIfTrue="1">
      <formula>$S200=0</formula>
    </cfRule>
  </conditionalFormatting>
  <conditionalFormatting sqref="W282">
    <cfRule type="expression" dxfId="4066" priority="843" stopIfTrue="1">
      <formula>$S200=0</formula>
    </cfRule>
  </conditionalFormatting>
  <conditionalFormatting sqref="W283">
    <cfRule type="expression" dxfId="4065" priority="844" stopIfTrue="1">
      <formula>$S200=0</formula>
    </cfRule>
  </conditionalFormatting>
  <conditionalFormatting sqref="W284">
    <cfRule type="expression" dxfId="4064" priority="845" stopIfTrue="1">
      <formula>$S200=0</formula>
    </cfRule>
  </conditionalFormatting>
  <conditionalFormatting sqref="W285">
    <cfRule type="expression" dxfId="4063" priority="846" stopIfTrue="1">
      <formula>$S200=0</formula>
    </cfRule>
  </conditionalFormatting>
  <conditionalFormatting sqref="W286">
    <cfRule type="expression" dxfId="4062" priority="847" stopIfTrue="1">
      <formula>$S200=0</formula>
    </cfRule>
  </conditionalFormatting>
  <conditionalFormatting sqref="W287">
    <cfRule type="expression" dxfId="4061" priority="848" stopIfTrue="1">
      <formula>$S200=0</formula>
    </cfRule>
  </conditionalFormatting>
  <conditionalFormatting sqref="W288">
    <cfRule type="expression" dxfId="4060" priority="849" stopIfTrue="1">
      <formula>$S200=0</formula>
    </cfRule>
  </conditionalFormatting>
  <conditionalFormatting sqref="W289">
    <cfRule type="expression" dxfId="4059" priority="850" stopIfTrue="1">
      <formula>$S200=0</formula>
    </cfRule>
  </conditionalFormatting>
  <conditionalFormatting sqref="W290">
    <cfRule type="expression" dxfId="4058" priority="851" stopIfTrue="1">
      <formula>$S200=0</formula>
    </cfRule>
  </conditionalFormatting>
  <conditionalFormatting sqref="X230">
    <cfRule type="expression" dxfId="4057" priority="852" stopIfTrue="1">
      <formula>$S201=0</formula>
    </cfRule>
  </conditionalFormatting>
  <conditionalFormatting sqref="X231">
    <cfRule type="expression" dxfId="4056" priority="853" stopIfTrue="1">
      <formula>$S201=0</formula>
    </cfRule>
  </conditionalFormatting>
  <conditionalFormatting sqref="X232">
    <cfRule type="expression" dxfId="4055" priority="854" stopIfTrue="1">
      <formula>$S201=0</formula>
    </cfRule>
  </conditionalFormatting>
  <conditionalFormatting sqref="X233">
    <cfRule type="expression" dxfId="4054" priority="855" stopIfTrue="1">
      <formula>$S201=0</formula>
    </cfRule>
  </conditionalFormatting>
  <conditionalFormatting sqref="X234">
    <cfRule type="expression" dxfId="4053" priority="856" stopIfTrue="1">
      <formula>$S201=0</formula>
    </cfRule>
  </conditionalFormatting>
  <conditionalFormatting sqref="X235">
    <cfRule type="expression" dxfId="4052" priority="857" stopIfTrue="1">
      <formula>$S201=0</formula>
    </cfRule>
  </conditionalFormatting>
  <conditionalFormatting sqref="X236">
    <cfRule type="expression" dxfId="4051" priority="858" stopIfTrue="1">
      <formula>$S201=0</formula>
    </cfRule>
  </conditionalFormatting>
  <conditionalFormatting sqref="X237">
    <cfRule type="expression" dxfId="4050" priority="859" stopIfTrue="1">
      <formula>$S201=0</formula>
    </cfRule>
  </conditionalFormatting>
  <conditionalFormatting sqref="X238">
    <cfRule type="expression" dxfId="4049" priority="860" stopIfTrue="1">
      <formula>$S201=0</formula>
    </cfRule>
  </conditionalFormatting>
  <conditionalFormatting sqref="X239">
    <cfRule type="expression" dxfId="4048" priority="861" stopIfTrue="1">
      <formula>$S201=0</formula>
    </cfRule>
  </conditionalFormatting>
  <conditionalFormatting sqref="X240">
    <cfRule type="expression" dxfId="4047" priority="862" stopIfTrue="1">
      <formula>$S201=0</formula>
    </cfRule>
  </conditionalFormatting>
  <conditionalFormatting sqref="X241">
    <cfRule type="expression" dxfId="4046" priority="863" stopIfTrue="1">
      <formula>$S201=0</formula>
    </cfRule>
  </conditionalFormatting>
  <conditionalFormatting sqref="X242">
    <cfRule type="expression" dxfId="4045" priority="864" stopIfTrue="1">
      <formula>$S201=0</formula>
    </cfRule>
  </conditionalFormatting>
  <conditionalFormatting sqref="X243">
    <cfRule type="expression" dxfId="4044" priority="865" stopIfTrue="1">
      <formula>$S201=0</formula>
    </cfRule>
  </conditionalFormatting>
  <conditionalFormatting sqref="X244">
    <cfRule type="expression" dxfId="4043" priority="866" stopIfTrue="1">
      <formula>$S201=0</formula>
    </cfRule>
  </conditionalFormatting>
  <conditionalFormatting sqref="X245">
    <cfRule type="expression" dxfId="4042" priority="867" stopIfTrue="1">
      <formula>$S201=0</formula>
    </cfRule>
  </conditionalFormatting>
  <conditionalFormatting sqref="X246">
    <cfRule type="expression" dxfId="4041" priority="868" stopIfTrue="1">
      <formula>$S201=0</formula>
    </cfRule>
  </conditionalFormatting>
  <conditionalFormatting sqref="X247">
    <cfRule type="expression" dxfId="4040" priority="869" stopIfTrue="1">
      <formula>$S201=0</formula>
    </cfRule>
  </conditionalFormatting>
  <conditionalFormatting sqref="X248">
    <cfRule type="expression" dxfId="4039" priority="870" stopIfTrue="1">
      <formula>$S201=0</formula>
    </cfRule>
  </conditionalFormatting>
  <conditionalFormatting sqref="X249">
    <cfRule type="expression" dxfId="4038" priority="871" stopIfTrue="1">
      <formula>$S201=0</formula>
    </cfRule>
  </conditionalFormatting>
  <conditionalFormatting sqref="X250">
    <cfRule type="expression" dxfId="4037" priority="872" stopIfTrue="1">
      <formula>$S201=0</formula>
    </cfRule>
  </conditionalFormatting>
  <conditionalFormatting sqref="X251">
    <cfRule type="expression" dxfId="4036" priority="873" stopIfTrue="1">
      <formula>$S201=0</formula>
    </cfRule>
  </conditionalFormatting>
  <conditionalFormatting sqref="X252">
    <cfRule type="expression" dxfId="4035" priority="874" stopIfTrue="1">
      <formula>$S201=0</formula>
    </cfRule>
  </conditionalFormatting>
  <conditionalFormatting sqref="X253">
    <cfRule type="expression" dxfId="4034" priority="875" stopIfTrue="1">
      <formula>$S201=0</formula>
    </cfRule>
  </conditionalFormatting>
  <conditionalFormatting sqref="X254">
    <cfRule type="expression" dxfId="4033" priority="876" stopIfTrue="1">
      <formula>$S201=0</formula>
    </cfRule>
  </conditionalFormatting>
  <conditionalFormatting sqref="X255">
    <cfRule type="expression" dxfId="4032" priority="877" stopIfTrue="1">
      <formula>$S201=0</formula>
    </cfRule>
  </conditionalFormatting>
  <conditionalFormatting sqref="X256">
    <cfRule type="expression" dxfId="4031" priority="878" stopIfTrue="1">
      <formula>$S201=0</formula>
    </cfRule>
  </conditionalFormatting>
  <conditionalFormatting sqref="X257">
    <cfRule type="expression" dxfId="4030" priority="879" stopIfTrue="1">
      <formula>$S201=0</formula>
    </cfRule>
  </conditionalFormatting>
  <conditionalFormatting sqref="X258">
    <cfRule type="expression" dxfId="4029" priority="880" stopIfTrue="1">
      <formula>$S201=0</formula>
    </cfRule>
  </conditionalFormatting>
  <conditionalFormatting sqref="X259">
    <cfRule type="expression" dxfId="4028" priority="881" stopIfTrue="1">
      <formula>$S201=0</formula>
    </cfRule>
  </conditionalFormatting>
  <conditionalFormatting sqref="X260">
    <cfRule type="expression" dxfId="4027" priority="882" stopIfTrue="1">
      <formula>$S201=0</formula>
    </cfRule>
  </conditionalFormatting>
  <conditionalFormatting sqref="X261">
    <cfRule type="expression" dxfId="4026" priority="883" stopIfTrue="1">
      <formula>$S201=0</formula>
    </cfRule>
  </conditionalFormatting>
  <conditionalFormatting sqref="X262">
    <cfRule type="expression" dxfId="4025" priority="884" stopIfTrue="1">
      <formula>$S201=0</formula>
    </cfRule>
  </conditionalFormatting>
  <conditionalFormatting sqref="X263">
    <cfRule type="expression" dxfId="4024" priority="885" stopIfTrue="1">
      <formula>$S201=0</formula>
    </cfRule>
  </conditionalFormatting>
  <conditionalFormatting sqref="X264">
    <cfRule type="expression" dxfId="4023" priority="886" stopIfTrue="1">
      <formula>$S201=0</formula>
    </cfRule>
  </conditionalFormatting>
  <conditionalFormatting sqref="X265">
    <cfRule type="expression" dxfId="4022" priority="887" stopIfTrue="1">
      <formula>$S201=0</formula>
    </cfRule>
  </conditionalFormatting>
  <conditionalFormatting sqref="X266">
    <cfRule type="expression" dxfId="4021" priority="888" stopIfTrue="1">
      <formula>$S201=0</formula>
    </cfRule>
  </conditionalFormatting>
  <conditionalFormatting sqref="X267">
    <cfRule type="expression" dxfId="4020" priority="889" stopIfTrue="1">
      <formula>$S201=0</formula>
    </cfRule>
  </conditionalFormatting>
  <conditionalFormatting sqref="X268">
    <cfRule type="expression" dxfId="4019" priority="890" stopIfTrue="1">
      <formula>$S201=0</formula>
    </cfRule>
  </conditionalFormatting>
  <conditionalFormatting sqref="X269">
    <cfRule type="expression" dxfId="4018" priority="891" stopIfTrue="1">
      <formula>$S201=0</formula>
    </cfRule>
  </conditionalFormatting>
  <conditionalFormatting sqref="X270">
    <cfRule type="expression" dxfId="4017" priority="892" stopIfTrue="1">
      <formula>$S201=0</formula>
    </cfRule>
  </conditionalFormatting>
  <conditionalFormatting sqref="X271">
    <cfRule type="expression" dxfId="4016" priority="893" stopIfTrue="1">
      <formula>$S201=0</formula>
    </cfRule>
  </conditionalFormatting>
  <conditionalFormatting sqref="X272">
    <cfRule type="expression" dxfId="4015" priority="894" stopIfTrue="1">
      <formula>$S201=0</formula>
    </cfRule>
  </conditionalFormatting>
  <conditionalFormatting sqref="X273">
    <cfRule type="expression" dxfId="4014" priority="895" stopIfTrue="1">
      <formula>$S201=0</formula>
    </cfRule>
  </conditionalFormatting>
  <conditionalFormatting sqref="X274">
    <cfRule type="expression" dxfId="4013" priority="896" stopIfTrue="1">
      <formula>$S201=0</formula>
    </cfRule>
  </conditionalFormatting>
  <conditionalFormatting sqref="X275">
    <cfRule type="expression" dxfId="4012" priority="897" stopIfTrue="1">
      <formula>$S201=0</formula>
    </cfRule>
  </conditionalFormatting>
  <conditionalFormatting sqref="X276">
    <cfRule type="expression" dxfId="4011" priority="898" stopIfTrue="1">
      <formula>$S201=0</formula>
    </cfRule>
  </conditionalFormatting>
  <conditionalFormatting sqref="X277">
    <cfRule type="expression" dxfId="4010" priority="899" stopIfTrue="1">
      <formula>$S201=0</formula>
    </cfRule>
  </conditionalFormatting>
  <conditionalFormatting sqref="X278">
    <cfRule type="expression" dxfId="4009" priority="900" stopIfTrue="1">
      <formula>$S201=0</formula>
    </cfRule>
  </conditionalFormatting>
  <conditionalFormatting sqref="X279">
    <cfRule type="expression" dxfId="4008" priority="901" stopIfTrue="1">
      <formula>$S201=0</formula>
    </cfRule>
  </conditionalFormatting>
  <conditionalFormatting sqref="X280">
    <cfRule type="expression" dxfId="4007" priority="902" stopIfTrue="1">
      <formula>$S201=0</formula>
    </cfRule>
  </conditionalFormatting>
  <conditionalFormatting sqref="X281">
    <cfRule type="expression" dxfId="4006" priority="903" stopIfTrue="1">
      <formula>$S201=0</formula>
    </cfRule>
  </conditionalFormatting>
  <conditionalFormatting sqref="X282">
    <cfRule type="expression" dxfId="4005" priority="904" stopIfTrue="1">
      <formula>$S201=0</formula>
    </cfRule>
  </conditionalFormatting>
  <conditionalFormatting sqref="X283">
    <cfRule type="expression" dxfId="4004" priority="905" stopIfTrue="1">
      <formula>$S201=0</formula>
    </cfRule>
  </conditionalFormatting>
  <conditionalFormatting sqref="X284">
    <cfRule type="expression" dxfId="4003" priority="906" stopIfTrue="1">
      <formula>$S201=0</formula>
    </cfRule>
  </conditionalFormatting>
  <conditionalFormatting sqref="X285">
    <cfRule type="expression" dxfId="4002" priority="907" stopIfTrue="1">
      <formula>$S201=0</formula>
    </cfRule>
  </conditionalFormatting>
  <conditionalFormatting sqref="X286">
    <cfRule type="expression" dxfId="4001" priority="908" stopIfTrue="1">
      <formula>$S201=0</formula>
    </cfRule>
  </conditionalFormatting>
  <conditionalFormatting sqref="X287">
    <cfRule type="expression" dxfId="4000" priority="909" stopIfTrue="1">
      <formula>$S201=0</formula>
    </cfRule>
  </conditionalFormatting>
  <conditionalFormatting sqref="X288">
    <cfRule type="expression" dxfId="3999" priority="910" stopIfTrue="1">
      <formula>$S201=0</formula>
    </cfRule>
  </conditionalFormatting>
  <conditionalFormatting sqref="X289">
    <cfRule type="expression" dxfId="3998" priority="911" stopIfTrue="1">
      <formula>$S201=0</formula>
    </cfRule>
  </conditionalFormatting>
  <conditionalFormatting sqref="X290">
    <cfRule type="expression" dxfId="3997" priority="912" stopIfTrue="1">
      <formula>$S201=0</formula>
    </cfRule>
  </conditionalFormatting>
  <conditionalFormatting sqref="Y230">
    <cfRule type="expression" dxfId="3996" priority="913" stopIfTrue="1">
      <formula>$S202=0</formula>
    </cfRule>
  </conditionalFormatting>
  <conditionalFormatting sqref="Y231">
    <cfRule type="expression" dxfId="3995" priority="914" stopIfTrue="1">
      <formula>$S202=0</formula>
    </cfRule>
  </conditionalFormatting>
  <conditionalFormatting sqref="Y232">
    <cfRule type="expression" dxfId="3994" priority="915" stopIfTrue="1">
      <formula>$S202=0</formula>
    </cfRule>
  </conditionalFormatting>
  <conditionalFormatting sqref="Y233">
    <cfRule type="expression" dxfId="3993" priority="916" stopIfTrue="1">
      <formula>$S202=0</formula>
    </cfRule>
  </conditionalFormatting>
  <conditionalFormatting sqref="Y234">
    <cfRule type="expression" dxfId="3992" priority="917" stopIfTrue="1">
      <formula>$S202=0</formula>
    </cfRule>
  </conditionalFormatting>
  <conditionalFormatting sqref="Y235">
    <cfRule type="expression" dxfId="3991" priority="918" stopIfTrue="1">
      <formula>$S202=0</formula>
    </cfRule>
  </conditionalFormatting>
  <conditionalFormatting sqref="Y236">
    <cfRule type="expression" dxfId="3990" priority="919" stopIfTrue="1">
      <formula>$S202=0</formula>
    </cfRule>
  </conditionalFormatting>
  <conditionalFormatting sqref="Y237">
    <cfRule type="expression" dxfId="3989" priority="920" stopIfTrue="1">
      <formula>$S202=0</formula>
    </cfRule>
  </conditionalFormatting>
  <conditionalFormatting sqref="Y238">
    <cfRule type="expression" dxfId="3988" priority="921" stopIfTrue="1">
      <formula>$S202=0</formula>
    </cfRule>
  </conditionalFormatting>
  <conditionalFormatting sqref="Y239">
    <cfRule type="expression" dxfId="3987" priority="922" stopIfTrue="1">
      <formula>$S202=0</formula>
    </cfRule>
  </conditionalFormatting>
  <conditionalFormatting sqref="Y240">
    <cfRule type="expression" dxfId="3986" priority="923" stopIfTrue="1">
      <formula>$S202=0</formula>
    </cfRule>
  </conditionalFormatting>
  <conditionalFormatting sqref="Y241">
    <cfRule type="expression" dxfId="3985" priority="924" stopIfTrue="1">
      <formula>$S202=0</formula>
    </cfRule>
  </conditionalFormatting>
  <conditionalFormatting sqref="Y242">
    <cfRule type="expression" dxfId="3984" priority="925" stopIfTrue="1">
      <formula>$S202=0</formula>
    </cfRule>
  </conditionalFormatting>
  <conditionalFormatting sqref="Y243">
    <cfRule type="expression" dxfId="3983" priority="926" stopIfTrue="1">
      <formula>$S202=0</formula>
    </cfRule>
  </conditionalFormatting>
  <conditionalFormatting sqref="Y244">
    <cfRule type="expression" dxfId="3982" priority="927" stopIfTrue="1">
      <formula>$S202=0</formula>
    </cfRule>
  </conditionalFormatting>
  <conditionalFormatting sqref="Y245">
    <cfRule type="expression" dxfId="3981" priority="928" stopIfTrue="1">
      <formula>$S202=0</formula>
    </cfRule>
  </conditionalFormatting>
  <conditionalFormatting sqref="Y246">
    <cfRule type="expression" dxfId="3980" priority="929" stopIfTrue="1">
      <formula>$S202=0</formula>
    </cfRule>
  </conditionalFormatting>
  <conditionalFormatting sqref="Y247">
    <cfRule type="expression" dxfId="3979" priority="930" stopIfTrue="1">
      <formula>$S202=0</formula>
    </cfRule>
  </conditionalFormatting>
  <conditionalFormatting sqref="Y248">
    <cfRule type="expression" dxfId="3978" priority="931" stopIfTrue="1">
      <formula>$S202=0</formula>
    </cfRule>
  </conditionalFormatting>
  <conditionalFormatting sqref="Y249">
    <cfRule type="expression" dxfId="3977" priority="932" stopIfTrue="1">
      <formula>$S202=0</formula>
    </cfRule>
  </conditionalFormatting>
  <conditionalFormatting sqref="Y250">
    <cfRule type="expression" dxfId="3976" priority="933" stopIfTrue="1">
      <formula>$S202=0</formula>
    </cfRule>
  </conditionalFormatting>
  <conditionalFormatting sqref="Y251">
    <cfRule type="expression" dxfId="3975" priority="934" stopIfTrue="1">
      <formula>$S202=0</formula>
    </cfRule>
  </conditionalFormatting>
  <conditionalFormatting sqref="Y252">
    <cfRule type="expression" dxfId="3974" priority="935" stopIfTrue="1">
      <formula>$S202=0</formula>
    </cfRule>
  </conditionalFormatting>
  <conditionalFormatting sqref="Y253">
    <cfRule type="expression" dxfId="3973" priority="936" stopIfTrue="1">
      <formula>$S202=0</formula>
    </cfRule>
  </conditionalFormatting>
  <conditionalFormatting sqref="Y254">
    <cfRule type="expression" dxfId="3972" priority="937" stopIfTrue="1">
      <formula>$S202=0</formula>
    </cfRule>
  </conditionalFormatting>
  <conditionalFormatting sqref="Y255">
    <cfRule type="expression" dxfId="3971" priority="938" stopIfTrue="1">
      <formula>$S202=0</formula>
    </cfRule>
  </conditionalFormatting>
  <conditionalFormatting sqref="Y256">
    <cfRule type="expression" dxfId="3970" priority="939" stopIfTrue="1">
      <formula>$S202=0</formula>
    </cfRule>
  </conditionalFormatting>
  <conditionalFormatting sqref="Y257">
    <cfRule type="expression" dxfId="3969" priority="940" stopIfTrue="1">
      <formula>$S202=0</formula>
    </cfRule>
  </conditionalFormatting>
  <conditionalFormatting sqref="Y258">
    <cfRule type="expression" dxfId="3968" priority="941" stopIfTrue="1">
      <formula>$S202=0</formula>
    </cfRule>
  </conditionalFormatting>
  <conditionalFormatting sqref="Y259">
    <cfRule type="expression" dxfId="3967" priority="942" stopIfTrue="1">
      <formula>$S202=0</formula>
    </cfRule>
  </conditionalFormatting>
  <conditionalFormatting sqref="Y260">
    <cfRule type="expression" dxfId="3966" priority="943" stopIfTrue="1">
      <formula>$S202=0</formula>
    </cfRule>
  </conditionalFormatting>
  <conditionalFormatting sqref="Y261">
    <cfRule type="expression" dxfId="3965" priority="944" stopIfTrue="1">
      <formula>$S202=0</formula>
    </cfRule>
  </conditionalFormatting>
  <conditionalFormatting sqref="Y262">
    <cfRule type="expression" dxfId="3964" priority="945" stopIfTrue="1">
      <formula>$S202=0</formula>
    </cfRule>
  </conditionalFormatting>
  <conditionalFormatting sqref="Y263">
    <cfRule type="expression" dxfId="3963" priority="946" stopIfTrue="1">
      <formula>$S202=0</formula>
    </cfRule>
  </conditionalFormatting>
  <conditionalFormatting sqref="Y264">
    <cfRule type="expression" dxfId="3962" priority="947" stopIfTrue="1">
      <formula>$S202=0</formula>
    </cfRule>
  </conditionalFormatting>
  <conditionalFormatting sqref="Y265">
    <cfRule type="expression" dxfId="3961" priority="948" stopIfTrue="1">
      <formula>$S202=0</formula>
    </cfRule>
  </conditionalFormatting>
  <conditionalFormatting sqref="Y266">
    <cfRule type="expression" dxfId="3960" priority="949" stopIfTrue="1">
      <formula>$S202=0</formula>
    </cfRule>
  </conditionalFormatting>
  <conditionalFormatting sqref="Y267">
    <cfRule type="expression" dxfId="3959" priority="950" stopIfTrue="1">
      <formula>$S202=0</formula>
    </cfRule>
  </conditionalFormatting>
  <conditionalFormatting sqref="Y268">
    <cfRule type="expression" dxfId="3958" priority="951" stopIfTrue="1">
      <formula>$S202=0</formula>
    </cfRule>
  </conditionalFormatting>
  <conditionalFormatting sqref="Y269">
    <cfRule type="expression" dxfId="3957" priority="952" stopIfTrue="1">
      <formula>$S202=0</formula>
    </cfRule>
  </conditionalFormatting>
  <conditionalFormatting sqref="Y270">
    <cfRule type="expression" dxfId="3956" priority="953" stopIfTrue="1">
      <formula>$S202=0</formula>
    </cfRule>
  </conditionalFormatting>
  <conditionalFormatting sqref="Y271">
    <cfRule type="expression" dxfId="3955" priority="954" stopIfTrue="1">
      <formula>$S202=0</formula>
    </cfRule>
  </conditionalFormatting>
  <conditionalFormatting sqref="Y272">
    <cfRule type="expression" dxfId="3954" priority="955" stopIfTrue="1">
      <formula>$S202=0</formula>
    </cfRule>
  </conditionalFormatting>
  <conditionalFormatting sqref="Y273">
    <cfRule type="expression" dxfId="3953" priority="956" stopIfTrue="1">
      <formula>$S202=0</formula>
    </cfRule>
  </conditionalFormatting>
  <conditionalFormatting sqref="Y274">
    <cfRule type="expression" dxfId="3952" priority="957" stopIfTrue="1">
      <formula>$S202=0</formula>
    </cfRule>
  </conditionalFormatting>
  <conditionalFormatting sqref="Y275">
    <cfRule type="expression" dxfId="3951" priority="958" stopIfTrue="1">
      <formula>$S202=0</formula>
    </cfRule>
  </conditionalFormatting>
  <conditionalFormatting sqref="Y276">
    <cfRule type="expression" dxfId="3950" priority="959" stopIfTrue="1">
      <formula>$S202=0</formula>
    </cfRule>
  </conditionalFormatting>
  <conditionalFormatting sqref="Y277">
    <cfRule type="expression" dxfId="3949" priority="960" stopIfTrue="1">
      <formula>$S202=0</formula>
    </cfRule>
  </conditionalFormatting>
  <conditionalFormatting sqref="Y278">
    <cfRule type="expression" dxfId="3948" priority="961" stopIfTrue="1">
      <formula>$S202=0</formula>
    </cfRule>
  </conditionalFormatting>
  <conditionalFormatting sqref="Y279">
    <cfRule type="expression" dxfId="3947" priority="962" stopIfTrue="1">
      <formula>$S202=0</formula>
    </cfRule>
  </conditionalFormatting>
  <conditionalFormatting sqref="Y280">
    <cfRule type="expression" dxfId="3946" priority="963" stopIfTrue="1">
      <formula>$S202=0</formula>
    </cfRule>
  </conditionalFormatting>
  <conditionalFormatting sqref="Y281">
    <cfRule type="expression" dxfId="3945" priority="964" stopIfTrue="1">
      <formula>$S202=0</formula>
    </cfRule>
  </conditionalFormatting>
  <conditionalFormatting sqref="Y282">
    <cfRule type="expression" dxfId="3944" priority="965" stopIfTrue="1">
      <formula>$S202=0</formula>
    </cfRule>
  </conditionalFormatting>
  <conditionalFormatting sqref="Y283">
    <cfRule type="expression" dxfId="3943" priority="966" stopIfTrue="1">
      <formula>$S202=0</formula>
    </cfRule>
  </conditionalFormatting>
  <conditionalFormatting sqref="Y284">
    <cfRule type="expression" dxfId="3942" priority="967" stopIfTrue="1">
      <formula>$S202=0</formula>
    </cfRule>
  </conditionalFormatting>
  <conditionalFormatting sqref="Y285">
    <cfRule type="expression" dxfId="3941" priority="968" stopIfTrue="1">
      <formula>$S202=0</formula>
    </cfRule>
  </conditionalFormatting>
  <conditionalFormatting sqref="Y286">
    <cfRule type="expression" dxfId="3940" priority="969" stopIfTrue="1">
      <formula>$S202=0</formula>
    </cfRule>
  </conditionalFormatting>
  <conditionalFormatting sqref="Y287">
    <cfRule type="expression" dxfId="3939" priority="970" stopIfTrue="1">
      <formula>$S202=0</formula>
    </cfRule>
  </conditionalFormatting>
  <conditionalFormatting sqref="Y288">
    <cfRule type="expression" dxfId="3938" priority="971" stopIfTrue="1">
      <formula>$S202=0</formula>
    </cfRule>
  </conditionalFormatting>
  <conditionalFormatting sqref="Y289">
    <cfRule type="expression" dxfId="3937" priority="972" stopIfTrue="1">
      <formula>$S202=0</formula>
    </cfRule>
  </conditionalFormatting>
  <conditionalFormatting sqref="Y290">
    <cfRule type="expression" dxfId="3936" priority="973" stopIfTrue="1">
      <formula>$S202=0</formula>
    </cfRule>
  </conditionalFormatting>
  <conditionalFormatting sqref="Z230">
    <cfRule type="expression" dxfId="3935" priority="974" stopIfTrue="1">
      <formula>$S203=0</formula>
    </cfRule>
  </conditionalFormatting>
  <conditionalFormatting sqref="Z231">
    <cfRule type="expression" dxfId="3934" priority="975" stopIfTrue="1">
      <formula>$S203=0</formula>
    </cfRule>
  </conditionalFormatting>
  <conditionalFormatting sqref="Z232">
    <cfRule type="expression" dxfId="3933" priority="976" stopIfTrue="1">
      <formula>$S203=0</formula>
    </cfRule>
  </conditionalFormatting>
  <conditionalFormatting sqref="Z233">
    <cfRule type="expression" dxfId="3932" priority="977" stopIfTrue="1">
      <formula>$S203=0</formula>
    </cfRule>
  </conditionalFormatting>
  <conditionalFormatting sqref="Z234">
    <cfRule type="expression" dxfId="3931" priority="978" stopIfTrue="1">
      <formula>$S203=0</formula>
    </cfRule>
  </conditionalFormatting>
  <conditionalFormatting sqref="Z235">
    <cfRule type="expression" dxfId="3930" priority="979" stopIfTrue="1">
      <formula>$S203=0</formula>
    </cfRule>
  </conditionalFormatting>
  <conditionalFormatting sqref="Z236">
    <cfRule type="expression" dxfId="3929" priority="980" stopIfTrue="1">
      <formula>$S203=0</formula>
    </cfRule>
  </conditionalFormatting>
  <conditionalFormatting sqref="Z237">
    <cfRule type="expression" dxfId="3928" priority="981" stopIfTrue="1">
      <formula>$S203=0</formula>
    </cfRule>
  </conditionalFormatting>
  <conditionalFormatting sqref="Z238">
    <cfRule type="expression" dxfId="3927" priority="982" stopIfTrue="1">
      <formula>$S203=0</formula>
    </cfRule>
  </conditionalFormatting>
  <conditionalFormatting sqref="Z239">
    <cfRule type="expression" dxfId="3926" priority="983" stopIfTrue="1">
      <formula>$S203=0</formula>
    </cfRule>
  </conditionalFormatting>
  <conditionalFormatting sqref="Z240">
    <cfRule type="expression" dxfId="3925" priority="984" stopIfTrue="1">
      <formula>$S203=0</formula>
    </cfRule>
  </conditionalFormatting>
  <conditionalFormatting sqref="Z241">
    <cfRule type="expression" dxfId="3924" priority="985" stopIfTrue="1">
      <formula>$S203=0</formula>
    </cfRule>
  </conditionalFormatting>
  <conditionalFormatting sqref="Z242">
    <cfRule type="expression" dxfId="3923" priority="986" stopIfTrue="1">
      <formula>$S203=0</formula>
    </cfRule>
  </conditionalFormatting>
  <conditionalFormatting sqref="Z243">
    <cfRule type="expression" dxfId="3922" priority="987" stopIfTrue="1">
      <formula>$S203=0</formula>
    </cfRule>
  </conditionalFormatting>
  <conditionalFormatting sqref="Z244">
    <cfRule type="expression" dxfId="3921" priority="988" stopIfTrue="1">
      <formula>$S203=0</formula>
    </cfRule>
  </conditionalFormatting>
  <conditionalFormatting sqref="Z245">
    <cfRule type="expression" dxfId="3920" priority="989" stopIfTrue="1">
      <formula>$S203=0</formula>
    </cfRule>
  </conditionalFormatting>
  <conditionalFormatting sqref="Z246">
    <cfRule type="expression" dxfId="3919" priority="990" stopIfTrue="1">
      <formula>$S203=0</formula>
    </cfRule>
  </conditionalFormatting>
  <conditionalFormatting sqref="Z247">
    <cfRule type="expression" dxfId="3918" priority="991" stopIfTrue="1">
      <formula>$S203=0</formula>
    </cfRule>
  </conditionalFormatting>
  <conditionalFormatting sqref="Z248">
    <cfRule type="expression" dxfId="3917" priority="992" stopIfTrue="1">
      <formula>$S203=0</formula>
    </cfRule>
  </conditionalFormatting>
  <conditionalFormatting sqref="Z249">
    <cfRule type="expression" dxfId="3916" priority="993" stopIfTrue="1">
      <formula>$S203=0</formula>
    </cfRule>
  </conditionalFormatting>
  <conditionalFormatting sqref="Z250">
    <cfRule type="expression" dxfId="3915" priority="994" stopIfTrue="1">
      <formula>$S203=0</formula>
    </cfRule>
  </conditionalFormatting>
  <conditionalFormatting sqref="Z251">
    <cfRule type="expression" dxfId="3914" priority="995" stopIfTrue="1">
      <formula>$S203=0</formula>
    </cfRule>
  </conditionalFormatting>
  <conditionalFormatting sqref="Z252">
    <cfRule type="expression" dxfId="3913" priority="996" stopIfTrue="1">
      <formula>$S203=0</formula>
    </cfRule>
  </conditionalFormatting>
  <conditionalFormatting sqref="Z253">
    <cfRule type="expression" dxfId="3912" priority="997" stopIfTrue="1">
      <formula>$S203=0</formula>
    </cfRule>
  </conditionalFormatting>
  <conditionalFormatting sqref="Z254">
    <cfRule type="expression" dxfId="3911" priority="998" stopIfTrue="1">
      <formula>$S203=0</formula>
    </cfRule>
  </conditionalFormatting>
  <conditionalFormatting sqref="Z255">
    <cfRule type="expression" dxfId="3910" priority="999" stopIfTrue="1">
      <formula>$S203=0</formula>
    </cfRule>
  </conditionalFormatting>
  <conditionalFormatting sqref="Z256">
    <cfRule type="expression" dxfId="3909" priority="1000" stopIfTrue="1">
      <formula>$S203=0</formula>
    </cfRule>
  </conditionalFormatting>
  <conditionalFormatting sqref="Z257">
    <cfRule type="expression" dxfId="3908" priority="1001" stopIfTrue="1">
      <formula>$S203=0</formula>
    </cfRule>
  </conditionalFormatting>
  <conditionalFormatting sqref="Z258">
    <cfRule type="expression" dxfId="3907" priority="1002" stopIfTrue="1">
      <formula>$S203=0</formula>
    </cfRule>
  </conditionalFormatting>
  <conditionalFormatting sqref="Z259">
    <cfRule type="expression" dxfId="3906" priority="1003" stopIfTrue="1">
      <formula>$S203=0</formula>
    </cfRule>
  </conditionalFormatting>
  <conditionalFormatting sqref="Z260">
    <cfRule type="expression" dxfId="3905" priority="1004" stopIfTrue="1">
      <formula>$S203=0</formula>
    </cfRule>
  </conditionalFormatting>
  <conditionalFormatting sqref="Z261">
    <cfRule type="expression" dxfId="3904" priority="1005" stopIfTrue="1">
      <formula>$S203=0</formula>
    </cfRule>
  </conditionalFormatting>
  <conditionalFormatting sqref="Z262">
    <cfRule type="expression" dxfId="3903" priority="1006" stopIfTrue="1">
      <formula>$S203=0</formula>
    </cfRule>
  </conditionalFormatting>
  <conditionalFormatting sqref="Z263">
    <cfRule type="expression" dxfId="3902" priority="1007" stopIfTrue="1">
      <formula>$S203=0</formula>
    </cfRule>
  </conditionalFormatting>
  <conditionalFormatting sqref="Z264">
    <cfRule type="expression" dxfId="3901" priority="1008" stopIfTrue="1">
      <formula>$S203=0</formula>
    </cfRule>
  </conditionalFormatting>
  <conditionalFormatting sqref="Z265">
    <cfRule type="expression" dxfId="3900" priority="1009" stopIfTrue="1">
      <formula>$S203=0</formula>
    </cfRule>
  </conditionalFormatting>
  <conditionalFormatting sqref="Z266">
    <cfRule type="expression" dxfId="3899" priority="1010" stopIfTrue="1">
      <formula>$S203=0</formula>
    </cfRule>
  </conditionalFormatting>
  <conditionalFormatting sqref="Z267">
    <cfRule type="expression" dxfId="3898" priority="1011" stopIfTrue="1">
      <formula>$S203=0</formula>
    </cfRule>
  </conditionalFormatting>
  <conditionalFormatting sqref="Z268">
    <cfRule type="expression" dxfId="3897" priority="1012" stopIfTrue="1">
      <formula>$S203=0</formula>
    </cfRule>
  </conditionalFormatting>
  <conditionalFormatting sqref="Z269">
    <cfRule type="expression" dxfId="3896" priority="1013" stopIfTrue="1">
      <formula>$S203=0</formula>
    </cfRule>
  </conditionalFormatting>
  <conditionalFormatting sqref="Z270">
    <cfRule type="expression" dxfId="3895" priority="1014" stopIfTrue="1">
      <formula>$S203=0</formula>
    </cfRule>
  </conditionalFormatting>
  <conditionalFormatting sqref="Z271">
    <cfRule type="expression" dxfId="3894" priority="1015" stopIfTrue="1">
      <formula>$S203=0</formula>
    </cfRule>
  </conditionalFormatting>
  <conditionalFormatting sqref="Z272">
    <cfRule type="expression" dxfId="3893" priority="1016" stopIfTrue="1">
      <formula>$S203=0</formula>
    </cfRule>
  </conditionalFormatting>
  <conditionalFormatting sqref="Z273">
    <cfRule type="expression" dxfId="3892" priority="1017" stopIfTrue="1">
      <formula>$S203=0</formula>
    </cfRule>
  </conditionalFormatting>
  <conditionalFormatting sqref="Z274">
    <cfRule type="expression" dxfId="3891" priority="1018" stopIfTrue="1">
      <formula>$S203=0</formula>
    </cfRule>
  </conditionalFormatting>
  <conditionalFormatting sqref="Z275">
    <cfRule type="expression" dxfId="3890" priority="1019" stopIfTrue="1">
      <formula>$S203=0</formula>
    </cfRule>
  </conditionalFormatting>
  <conditionalFormatting sqref="Z276">
    <cfRule type="expression" dxfId="3889" priority="1020" stopIfTrue="1">
      <formula>$S203=0</formula>
    </cfRule>
  </conditionalFormatting>
  <conditionalFormatting sqref="Z277">
    <cfRule type="expression" dxfId="3888" priority="1021" stopIfTrue="1">
      <formula>$S203=0</formula>
    </cfRule>
  </conditionalFormatting>
  <conditionalFormatting sqref="Z278">
    <cfRule type="expression" dxfId="3887" priority="1022" stopIfTrue="1">
      <formula>$S203=0</formula>
    </cfRule>
  </conditionalFormatting>
  <conditionalFormatting sqref="Z279">
    <cfRule type="expression" dxfId="3886" priority="1023" stopIfTrue="1">
      <formula>$S203=0</formula>
    </cfRule>
  </conditionalFormatting>
  <conditionalFormatting sqref="Z280">
    <cfRule type="expression" dxfId="3885" priority="1024" stopIfTrue="1">
      <formula>$S203=0</formula>
    </cfRule>
  </conditionalFormatting>
  <conditionalFormatting sqref="Z281">
    <cfRule type="expression" dxfId="3884" priority="1025" stopIfTrue="1">
      <formula>$S203=0</formula>
    </cfRule>
  </conditionalFormatting>
  <conditionalFormatting sqref="Z282">
    <cfRule type="expression" dxfId="3883" priority="1026" stopIfTrue="1">
      <formula>$S203=0</formula>
    </cfRule>
  </conditionalFormatting>
  <conditionalFormatting sqref="Z283">
    <cfRule type="expression" dxfId="3882" priority="1027" stopIfTrue="1">
      <formula>$S203=0</formula>
    </cfRule>
  </conditionalFormatting>
  <conditionalFormatting sqref="Z284">
    <cfRule type="expression" dxfId="3881" priority="1028" stopIfTrue="1">
      <formula>$S203=0</formula>
    </cfRule>
  </conditionalFormatting>
  <conditionalFormatting sqref="Z285">
    <cfRule type="expression" dxfId="3880" priority="1029" stopIfTrue="1">
      <formula>$S203=0</formula>
    </cfRule>
  </conditionalFormatting>
  <conditionalFormatting sqref="Z286">
    <cfRule type="expression" dxfId="3879" priority="1030" stopIfTrue="1">
      <formula>$S203=0</formula>
    </cfRule>
  </conditionalFormatting>
  <conditionalFormatting sqref="Z287">
    <cfRule type="expression" dxfId="3878" priority="1031" stopIfTrue="1">
      <formula>$S203=0</formula>
    </cfRule>
  </conditionalFormatting>
  <conditionalFormatting sqref="Z288">
    <cfRule type="expression" dxfId="3877" priority="1032" stopIfTrue="1">
      <formula>$S203=0</formula>
    </cfRule>
  </conditionalFormatting>
  <conditionalFormatting sqref="Z289">
    <cfRule type="expression" dxfId="3876" priority="1033" stopIfTrue="1">
      <formula>$S203=0</formula>
    </cfRule>
  </conditionalFormatting>
  <conditionalFormatting sqref="Z290">
    <cfRule type="expression" dxfId="3875" priority="1034" stopIfTrue="1">
      <formula>$S203=0</formula>
    </cfRule>
  </conditionalFormatting>
  <conditionalFormatting sqref="AA230">
    <cfRule type="expression" dxfId="3874" priority="1035" stopIfTrue="1">
      <formula>$S204=0</formula>
    </cfRule>
  </conditionalFormatting>
  <conditionalFormatting sqref="AA231">
    <cfRule type="expression" dxfId="3873" priority="1036" stopIfTrue="1">
      <formula>$S204=0</formula>
    </cfRule>
  </conditionalFormatting>
  <conditionalFormatting sqref="AA232">
    <cfRule type="expression" dxfId="3872" priority="1037" stopIfTrue="1">
      <formula>$S204=0</formula>
    </cfRule>
  </conditionalFormatting>
  <conditionalFormatting sqref="AA233">
    <cfRule type="expression" dxfId="3871" priority="1038" stopIfTrue="1">
      <formula>$S204=0</formula>
    </cfRule>
  </conditionalFormatting>
  <conditionalFormatting sqref="AA234">
    <cfRule type="expression" dxfId="3870" priority="1039" stopIfTrue="1">
      <formula>$S204=0</formula>
    </cfRule>
  </conditionalFormatting>
  <conditionalFormatting sqref="AA235">
    <cfRule type="expression" dxfId="3869" priority="1040" stopIfTrue="1">
      <formula>$S204=0</formula>
    </cfRule>
  </conditionalFormatting>
  <conditionalFormatting sqref="AA236">
    <cfRule type="expression" dxfId="3868" priority="1041" stopIfTrue="1">
      <formula>$S204=0</formula>
    </cfRule>
  </conditionalFormatting>
  <conditionalFormatting sqref="AA237">
    <cfRule type="expression" dxfId="3867" priority="1042" stopIfTrue="1">
      <formula>$S204=0</formula>
    </cfRule>
  </conditionalFormatting>
  <conditionalFormatting sqref="AA238">
    <cfRule type="expression" dxfId="3866" priority="1043" stopIfTrue="1">
      <formula>$S204=0</formula>
    </cfRule>
  </conditionalFormatting>
  <conditionalFormatting sqref="AA239">
    <cfRule type="expression" dxfId="3865" priority="1044" stopIfTrue="1">
      <formula>$S204=0</formula>
    </cfRule>
  </conditionalFormatting>
  <conditionalFormatting sqref="AA240">
    <cfRule type="expression" dxfId="3864" priority="1045" stopIfTrue="1">
      <formula>$S204=0</formula>
    </cfRule>
  </conditionalFormatting>
  <conditionalFormatting sqref="AA241">
    <cfRule type="expression" dxfId="3863" priority="1046" stopIfTrue="1">
      <formula>$S204=0</formula>
    </cfRule>
  </conditionalFormatting>
  <conditionalFormatting sqref="AA242">
    <cfRule type="expression" dxfId="3862" priority="1047" stopIfTrue="1">
      <formula>$S204=0</formula>
    </cfRule>
  </conditionalFormatting>
  <conditionalFormatting sqref="AA243">
    <cfRule type="expression" dxfId="3861" priority="1048" stopIfTrue="1">
      <formula>$S204=0</formula>
    </cfRule>
  </conditionalFormatting>
  <conditionalFormatting sqref="AA244">
    <cfRule type="expression" dxfId="3860" priority="1049" stopIfTrue="1">
      <formula>$S204=0</formula>
    </cfRule>
  </conditionalFormatting>
  <conditionalFormatting sqref="AA245">
    <cfRule type="expression" dxfId="3859" priority="1050" stopIfTrue="1">
      <formula>$S204=0</formula>
    </cfRule>
  </conditionalFormatting>
  <conditionalFormatting sqref="AA246">
    <cfRule type="expression" dxfId="3858" priority="1051" stopIfTrue="1">
      <formula>$S204=0</formula>
    </cfRule>
  </conditionalFormatting>
  <conditionalFormatting sqref="AA247">
    <cfRule type="expression" dxfId="3857" priority="1052" stopIfTrue="1">
      <formula>$S204=0</formula>
    </cfRule>
  </conditionalFormatting>
  <conditionalFormatting sqref="AA248">
    <cfRule type="expression" dxfId="3856" priority="1053" stopIfTrue="1">
      <formula>$S204=0</formula>
    </cfRule>
  </conditionalFormatting>
  <conditionalFormatting sqref="AA249">
    <cfRule type="expression" dxfId="3855" priority="1054" stopIfTrue="1">
      <formula>$S204=0</formula>
    </cfRule>
  </conditionalFormatting>
  <conditionalFormatting sqref="AA250">
    <cfRule type="expression" dxfId="3854" priority="1055" stopIfTrue="1">
      <formula>$S204=0</formula>
    </cfRule>
  </conditionalFormatting>
  <conditionalFormatting sqref="AA251">
    <cfRule type="expression" dxfId="3853" priority="1056" stopIfTrue="1">
      <formula>$S204=0</formula>
    </cfRule>
  </conditionalFormatting>
  <conditionalFormatting sqref="AA252">
    <cfRule type="expression" dxfId="3852" priority="1057" stopIfTrue="1">
      <formula>$S204=0</formula>
    </cfRule>
  </conditionalFormatting>
  <conditionalFormatting sqref="AA253">
    <cfRule type="expression" dxfId="3851" priority="1058" stopIfTrue="1">
      <formula>$S204=0</formula>
    </cfRule>
  </conditionalFormatting>
  <conditionalFormatting sqref="AA254">
    <cfRule type="expression" dxfId="3850" priority="1059" stopIfTrue="1">
      <formula>$S204=0</formula>
    </cfRule>
  </conditionalFormatting>
  <conditionalFormatting sqref="AA255">
    <cfRule type="expression" dxfId="3849" priority="1060" stopIfTrue="1">
      <formula>$S204=0</formula>
    </cfRule>
  </conditionalFormatting>
  <conditionalFormatting sqref="AA256">
    <cfRule type="expression" dxfId="3848" priority="1061" stopIfTrue="1">
      <formula>$S204=0</formula>
    </cfRule>
  </conditionalFormatting>
  <conditionalFormatting sqref="AA257">
    <cfRule type="expression" dxfId="3847" priority="1062" stopIfTrue="1">
      <formula>$S204=0</formula>
    </cfRule>
  </conditionalFormatting>
  <conditionalFormatting sqref="AA258">
    <cfRule type="expression" dxfId="3846" priority="1063" stopIfTrue="1">
      <formula>$S204=0</formula>
    </cfRule>
  </conditionalFormatting>
  <conditionalFormatting sqref="AA259">
    <cfRule type="expression" dxfId="3845" priority="1064" stopIfTrue="1">
      <formula>$S204=0</formula>
    </cfRule>
  </conditionalFormatting>
  <conditionalFormatting sqref="AA260">
    <cfRule type="expression" dxfId="3844" priority="1065" stopIfTrue="1">
      <formula>$S204=0</formula>
    </cfRule>
  </conditionalFormatting>
  <conditionalFormatting sqref="AA261">
    <cfRule type="expression" dxfId="3843" priority="1066" stopIfTrue="1">
      <formula>$S204=0</formula>
    </cfRule>
  </conditionalFormatting>
  <conditionalFormatting sqref="AA262">
    <cfRule type="expression" dxfId="3842" priority="1067" stopIfTrue="1">
      <formula>$S204=0</formula>
    </cfRule>
  </conditionalFormatting>
  <conditionalFormatting sqref="AA263">
    <cfRule type="expression" dxfId="3841" priority="1068" stopIfTrue="1">
      <formula>$S204=0</formula>
    </cfRule>
  </conditionalFormatting>
  <conditionalFormatting sqref="AA264">
    <cfRule type="expression" dxfId="3840" priority="1069" stopIfTrue="1">
      <formula>$S204=0</formula>
    </cfRule>
  </conditionalFormatting>
  <conditionalFormatting sqref="AA265">
    <cfRule type="expression" dxfId="3839" priority="1070" stopIfTrue="1">
      <formula>$S204=0</formula>
    </cfRule>
  </conditionalFormatting>
  <conditionalFormatting sqref="AA266">
    <cfRule type="expression" dxfId="3838" priority="1071" stopIfTrue="1">
      <formula>$S204=0</formula>
    </cfRule>
  </conditionalFormatting>
  <conditionalFormatting sqref="AA267">
    <cfRule type="expression" dxfId="3837" priority="1072" stopIfTrue="1">
      <formula>$S204=0</formula>
    </cfRule>
  </conditionalFormatting>
  <conditionalFormatting sqref="AA268">
    <cfRule type="expression" dxfId="3836" priority="1073" stopIfTrue="1">
      <formula>$S204=0</formula>
    </cfRule>
  </conditionalFormatting>
  <conditionalFormatting sqref="AA269">
    <cfRule type="expression" dxfId="3835" priority="1074" stopIfTrue="1">
      <formula>$S204=0</formula>
    </cfRule>
  </conditionalFormatting>
  <conditionalFormatting sqref="AA270">
    <cfRule type="expression" dxfId="3834" priority="1075" stopIfTrue="1">
      <formula>$S204=0</formula>
    </cfRule>
  </conditionalFormatting>
  <conditionalFormatting sqref="AA271">
    <cfRule type="expression" dxfId="3833" priority="1076" stopIfTrue="1">
      <formula>$S204=0</formula>
    </cfRule>
  </conditionalFormatting>
  <conditionalFormatting sqref="AA272">
    <cfRule type="expression" dxfId="3832" priority="1077" stopIfTrue="1">
      <formula>$S204=0</formula>
    </cfRule>
  </conditionalFormatting>
  <conditionalFormatting sqref="AA273">
    <cfRule type="expression" dxfId="3831" priority="1078" stopIfTrue="1">
      <formula>$S204=0</formula>
    </cfRule>
  </conditionalFormatting>
  <conditionalFormatting sqref="AA274">
    <cfRule type="expression" dxfId="3830" priority="1079" stopIfTrue="1">
      <formula>$S204=0</formula>
    </cfRule>
  </conditionalFormatting>
  <conditionalFormatting sqref="AA275">
    <cfRule type="expression" dxfId="3829" priority="1080" stopIfTrue="1">
      <formula>$S204=0</formula>
    </cfRule>
  </conditionalFormatting>
  <conditionalFormatting sqref="AA276">
    <cfRule type="expression" dxfId="3828" priority="1081" stopIfTrue="1">
      <formula>$S204=0</formula>
    </cfRule>
  </conditionalFormatting>
  <conditionalFormatting sqref="AA277">
    <cfRule type="expression" dxfId="3827" priority="1082" stopIfTrue="1">
      <formula>$S204=0</formula>
    </cfRule>
  </conditionalFormatting>
  <conditionalFormatting sqref="AA278">
    <cfRule type="expression" dxfId="3826" priority="1083" stopIfTrue="1">
      <formula>$S204=0</formula>
    </cfRule>
  </conditionalFormatting>
  <conditionalFormatting sqref="AA279">
    <cfRule type="expression" dxfId="3825" priority="1084" stopIfTrue="1">
      <formula>$S204=0</formula>
    </cfRule>
  </conditionalFormatting>
  <conditionalFormatting sqref="AA280">
    <cfRule type="expression" dxfId="3824" priority="1085" stopIfTrue="1">
      <formula>$S204=0</formula>
    </cfRule>
  </conditionalFormatting>
  <conditionalFormatting sqref="AA281">
    <cfRule type="expression" dxfId="3823" priority="1086" stopIfTrue="1">
      <formula>$S204=0</formula>
    </cfRule>
  </conditionalFormatting>
  <conditionalFormatting sqref="AA282">
    <cfRule type="expression" dxfId="3822" priority="1087" stopIfTrue="1">
      <formula>$S204=0</formula>
    </cfRule>
  </conditionalFormatting>
  <conditionalFormatting sqref="AA283">
    <cfRule type="expression" dxfId="3821" priority="1088" stopIfTrue="1">
      <formula>$S204=0</formula>
    </cfRule>
  </conditionalFormatting>
  <conditionalFormatting sqref="AA284">
    <cfRule type="expression" dxfId="3820" priority="1089" stopIfTrue="1">
      <formula>$S204=0</formula>
    </cfRule>
  </conditionalFormatting>
  <conditionalFormatting sqref="AA285">
    <cfRule type="expression" dxfId="3819" priority="1090" stopIfTrue="1">
      <formula>$S204=0</formula>
    </cfRule>
  </conditionalFormatting>
  <conditionalFormatting sqref="AA286">
    <cfRule type="expression" dxfId="3818" priority="1091" stopIfTrue="1">
      <formula>$S204=0</formula>
    </cfRule>
  </conditionalFormatting>
  <conditionalFormatting sqref="AA287">
    <cfRule type="expression" dxfId="3817" priority="1092" stopIfTrue="1">
      <formula>$S204=0</formula>
    </cfRule>
  </conditionalFormatting>
  <conditionalFormatting sqref="AA288">
    <cfRule type="expression" dxfId="3816" priority="1093" stopIfTrue="1">
      <formula>$S204=0</formula>
    </cfRule>
  </conditionalFormatting>
  <conditionalFormatting sqref="AA289">
    <cfRule type="expression" dxfId="3815" priority="1094" stopIfTrue="1">
      <formula>$S204=0</formula>
    </cfRule>
  </conditionalFormatting>
  <conditionalFormatting sqref="AA290">
    <cfRule type="expression" dxfId="3814" priority="1095" stopIfTrue="1">
      <formula>$S204=0</formula>
    </cfRule>
  </conditionalFormatting>
  <conditionalFormatting sqref="AB230">
    <cfRule type="expression" dxfId="3813" priority="1096" stopIfTrue="1">
      <formula>$S205=0</formula>
    </cfRule>
  </conditionalFormatting>
  <conditionalFormatting sqref="AB231">
    <cfRule type="expression" dxfId="3812" priority="1097" stopIfTrue="1">
      <formula>$S205=0</formula>
    </cfRule>
  </conditionalFormatting>
  <conditionalFormatting sqref="AB232">
    <cfRule type="expression" dxfId="3811" priority="1098" stopIfTrue="1">
      <formula>$S205=0</formula>
    </cfRule>
  </conditionalFormatting>
  <conditionalFormatting sqref="AB233">
    <cfRule type="expression" dxfId="3810" priority="1099" stopIfTrue="1">
      <formula>$S205=0</formula>
    </cfRule>
  </conditionalFormatting>
  <conditionalFormatting sqref="AB234">
    <cfRule type="expression" dxfId="3809" priority="1100" stopIfTrue="1">
      <formula>$S205=0</formula>
    </cfRule>
  </conditionalFormatting>
  <conditionalFormatting sqref="AB235">
    <cfRule type="expression" dxfId="3808" priority="1101" stopIfTrue="1">
      <formula>$S205=0</formula>
    </cfRule>
  </conditionalFormatting>
  <conditionalFormatting sqref="AB236">
    <cfRule type="expression" dxfId="3807" priority="1102" stopIfTrue="1">
      <formula>$S205=0</formula>
    </cfRule>
  </conditionalFormatting>
  <conditionalFormatting sqref="AB237">
    <cfRule type="expression" dxfId="3806" priority="1103" stopIfTrue="1">
      <formula>$S205=0</formula>
    </cfRule>
  </conditionalFormatting>
  <conditionalFormatting sqref="AB238">
    <cfRule type="expression" dxfId="3805" priority="1104" stopIfTrue="1">
      <formula>$S205=0</formula>
    </cfRule>
  </conditionalFormatting>
  <conditionalFormatting sqref="AB239">
    <cfRule type="expression" dxfId="3804" priority="1105" stopIfTrue="1">
      <formula>$S205=0</formula>
    </cfRule>
  </conditionalFormatting>
  <conditionalFormatting sqref="AB240">
    <cfRule type="expression" dxfId="3803" priority="1106" stopIfTrue="1">
      <formula>$S205=0</formula>
    </cfRule>
  </conditionalFormatting>
  <conditionalFormatting sqref="AB241">
    <cfRule type="expression" dxfId="3802" priority="1107" stopIfTrue="1">
      <formula>$S205=0</formula>
    </cfRule>
  </conditionalFormatting>
  <conditionalFormatting sqref="AB242">
    <cfRule type="expression" dxfId="3801" priority="1108" stopIfTrue="1">
      <formula>$S205=0</formula>
    </cfRule>
  </conditionalFormatting>
  <conditionalFormatting sqref="AB243">
    <cfRule type="expression" dxfId="3800" priority="1109" stopIfTrue="1">
      <formula>$S205=0</formula>
    </cfRule>
  </conditionalFormatting>
  <conditionalFormatting sqref="AB244">
    <cfRule type="expression" dxfId="3799" priority="1110" stopIfTrue="1">
      <formula>$S205=0</formula>
    </cfRule>
  </conditionalFormatting>
  <conditionalFormatting sqref="AB245">
    <cfRule type="expression" dxfId="3798" priority="1111" stopIfTrue="1">
      <formula>$S205=0</formula>
    </cfRule>
  </conditionalFormatting>
  <conditionalFormatting sqref="AB246">
    <cfRule type="expression" dxfId="3797" priority="1112" stopIfTrue="1">
      <formula>$S205=0</formula>
    </cfRule>
  </conditionalFormatting>
  <conditionalFormatting sqref="AB247">
    <cfRule type="expression" dxfId="3796" priority="1113" stopIfTrue="1">
      <formula>$S205=0</formula>
    </cfRule>
  </conditionalFormatting>
  <conditionalFormatting sqref="AB248">
    <cfRule type="expression" dxfId="3795" priority="1114" stopIfTrue="1">
      <formula>$S205=0</formula>
    </cfRule>
  </conditionalFormatting>
  <conditionalFormatting sqref="AB249">
    <cfRule type="expression" dxfId="3794" priority="1115" stopIfTrue="1">
      <formula>$S205=0</formula>
    </cfRule>
  </conditionalFormatting>
  <conditionalFormatting sqref="AB250">
    <cfRule type="expression" dxfId="3793" priority="1116" stopIfTrue="1">
      <formula>$S205=0</formula>
    </cfRule>
  </conditionalFormatting>
  <conditionalFormatting sqref="AB251">
    <cfRule type="expression" dxfId="3792" priority="1117" stopIfTrue="1">
      <formula>$S205=0</formula>
    </cfRule>
  </conditionalFormatting>
  <conditionalFormatting sqref="AB252">
    <cfRule type="expression" dxfId="3791" priority="1118" stopIfTrue="1">
      <formula>$S205=0</formula>
    </cfRule>
  </conditionalFormatting>
  <conditionalFormatting sqref="AB253">
    <cfRule type="expression" dxfId="3790" priority="1119" stopIfTrue="1">
      <formula>$S205=0</formula>
    </cfRule>
  </conditionalFormatting>
  <conditionalFormatting sqref="AB254">
    <cfRule type="expression" dxfId="3789" priority="1120" stopIfTrue="1">
      <formula>$S205=0</formula>
    </cfRule>
  </conditionalFormatting>
  <conditionalFormatting sqref="AB255">
    <cfRule type="expression" dxfId="3788" priority="1121" stopIfTrue="1">
      <formula>$S205=0</formula>
    </cfRule>
  </conditionalFormatting>
  <conditionalFormatting sqref="AB256">
    <cfRule type="expression" dxfId="3787" priority="1122" stopIfTrue="1">
      <formula>$S205=0</formula>
    </cfRule>
  </conditionalFormatting>
  <conditionalFormatting sqref="AB257">
    <cfRule type="expression" dxfId="3786" priority="1123" stopIfTrue="1">
      <formula>$S205=0</formula>
    </cfRule>
  </conditionalFormatting>
  <conditionalFormatting sqref="AB258">
    <cfRule type="expression" dxfId="3785" priority="1124" stopIfTrue="1">
      <formula>$S205=0</formula>
    </cfRule>
  </conditionalFormatting>
  <conditionalFormatting sqref="AB259">
    <cfRule type="expression" dxfId="3784" priority="1125" stopIfTrue="1">
      <formula>$S205=0</formula>
    </cfRule>
  </conditionalFormatting>
  <conditionalFormatting sqref="AB260">
    <cfRule type="expression" dxfId="3783" priority="1126" stopIfTrue="1">
      <formula>$S205=0</formula>
    </cfRule>
  </conditionalFormatting>
  <conditionalFormatting sqref="AB261">
    <cfRule type="expression" dxfId="3782" priority="1127" stopIfTrue="1">
      <formula>$S205=0</formula>
    </cfRule>
  </conditionalFormatting>
  <conditionalFormatting sqref="AB262">
    <cfRule type="expression" dxfId="3781" priority="1128" stopIfTrue="1">
      <formula>$S205=0</formula>
    </cfRule>
  </conditionalFormatting>
  <conditionalFormatting sqref="AB263">
    <cfRule type="expression" dxfId="3780" priority="1129" stopIfTrue="1">
      <formula>$S205=0</formula>
    </cfRule>
  </conditionalFormatting>
  <conditionalFormatting sqref="AB264">
    <cfRule type="expression" dxfId="3779" priority="1130" stopIfTrue="1">
      <formula>$S205=0</formula>
    </cfRule>
  </conditionalFormatting>
  <conditionalFormatting sqref="AB265">
    <cfRule type="expression" dxfId="3778" priority="1131" stopIfTrue="1">
      <formula>$S205=0</formula>
    </cfRule>
  </conditionalFormatting>
  <conditionalFormatting sqref="AB266">
    <cfRule type="expression" dxfId="3777" priority="1132" stopIfTrue="1">
      <formula>$S205=0</formula>
    </cfRule>
  </conditionalFormatting>
  <conditionalFormatting sqref="AB267">
    <cfRule type="expression" dxfId="3776" priority="1133" stopIfTrue="1">
      <formula>$S205=0</formula>
    </cfRule>
  </conditionalFormatting>
  <conditionalFormatting sqref="AB268">
    <cfRule type="expression" dxfId="3775" priority="1134" stopIfTrue="1">
      <formula>$S205=0</formula>
    </cfRule>
  </conditionalFormatting>
  <conditionalFormatting sqref="AB269">
    <cfRule type="expression" dxfId="3774" priority="1135" stopIfTrue="1">
      <formula>$S205=0</formula>
    </cfRule>
  </conditionalFormatting>
  <conditionalFormatting sqref="AB270">
    <cfRule type="expression" dxfId="3773" priority="1136" stopIfTrue="1">
      <formula>$S205=0</formula>
    </cfRule>
  </conditionalFormatting>
  <conditionalFormatting sqref="AB271">
    <cfRule type="expression" dxfId="3772" priority="1137" stopIfTrue="1">
      <formula>$S205=0</formula>
    </cfRule>
  </conditionalFormatting>
  <conditionalFormatting sqref="AB272">
    <cfRule type="expression" dxfId="3771" priority="1138" stopIfTrue="1">
      <formula>$S205=0</formula>
    </cfRule>
  </conditionalFormatting>
  <conditionalFormatting sqref="AB273">
    <cfRule type="expression" dxfId="3770" priority="1139" stopIfTrue="1">
      <formula>$S205=0</formula>
    </cfRule>
  </conditionalFormatting>
  <conditionalFormatting sqref="AB274">
    <cfRule type="expression" dxfId="3769" priority="1140" stopIfTrue="1">
      <formula>$S205=0</formula>
    </cfRule>
  </conditionalFormatting>
  <conditionalFormatting sqref="AB275">
    <cfRule type="expression" dxfId="3768" priority="1141" stopIfTrue="1">
      <formula>$S205=0</formula>
    </cfRule>
  </conditionalFormatting>
  <conditionalFormatting sqref="AB276">
    <cfRule type="expression" dxfId="3767" priority="1142" stopIfTrue="1">
      <formula>$S205=0</formula>
    </cfRule>
  </conditionalFormatting>
  <conditionalFormatting sqref="AB277">
    <cfRule type="expression" dxfId="3766" priority="1143" stopIfTrue="1">
      <formula>$S205=0</formula>
    </cfRule>
  </conditionalFormatting>
  <conditionalFormatting sqref="AB278">
    <cfRule type="expression" dxfId="3765" priority="1144" stopIfTrue="1">
      <formula>$S205=0</formula>
    </cfRule>
  </conditionalFormatting>
  <conditionalFormatting sqref="AB279">
    <cfRule type="expression" dxfId="3764" priority="1145" stopIfTrue="1">
      <formula>$S205=0</formula>
    </cfRule>
  </conditionalFormatting>
  <conditionalFormatting sqref="AB280">
    <cfRule type="expression" dxfId="3763" priority="1146" stopIfTrue="1">
      <formula>$S205=0</formula>
    </cfRule>
  </conditionalFormatting>
  <conditionalFormatting sqref="AB281">
    <cfRule type="expression" dxfId="3762" priority="1147" stopIfTrue="1">
      <formula>$S205=0</formula>
    </cfRule>
  </conditionalFormatting>
  <conditionalFormatting sqref="AB282">
    <cfRule type="expression" dxfId="3761" priority="1148" stopIfTrue="1">
      <formula>$S205=0</formula>
    </cfRule>
  </conditionalFormatting>
  <conditionalFormatting sqref="AB283">
    <cfRule type="expression" dxfId="3760" priority="1149" stopIfTrue="1">
      <formula>$S205=0</formula>
    </cfRule>
  </conditionalFormatting>
  <conditionalFormatting sqref="AB284">
    <cfRule type="expression" dxfId="3759" priority="1150" stopIfTrue="1">
      <formula>$S205=0</formula>
    </cfRule>
  </conditionalFormatting>
  <conditionalFormatting sqref="AB285">
    <cfRule type="expression" dxfId="3758" priority="1151" stopIfTrue="1">
      <formula>$S205=0</formula>
    </cfRule>
  </conditionalFormatting>
  <conditionalFormatting sqref="AB286">
    <cfRule type="expression" dxfId="3757" priority="1152" stopIfTrue="1">
      <formula>$S205=0</formula>
    </cfRule>
  </conditionalFormatting>
  <conditionalFormatting sqref="AB287">
    <cfRule type="expression" dxfId="3756" priority="1153" stopIfTrue="1">
      <formula>$S205=0</formula>
    </cfRule>
  </conditionalFormatting>
  <conditionalFormatting sqref="AB288">
    <cfRule type="expression" dxfId="3755" priority="1154" stopIfTrue="1">
      <formula>$S205=0</formula>
    </cfRule>
  </conditionalFormatting>
  <conditionalFormatting sqref="AB289">
    <cfRule type="expression" dxfId="3754" priority="1155" stopIfTrue="1">
      <formula>$S205=0</formula>
    </cfRule>
  </conditionalFormatting>
  <conditionalFormatting sqref="AB290">
    <cfRule type="expression" dxfId="3753" priority="1156" stopIfTrue="1">
      <formula>$S205=0</formula>
    </cfRule>
  </conditionalFormatting>
  <conditionalFormatting sqref="AC230">
    <cfRule type="expression" dxfId="3752" priority="1157" stopIfTrue="1">
      <formula>$S206=0</formula>
    </cfRule>
  </conditionalFormatting>
  <conditionalFormatting sqref="AC231">
    <cfRule type="expression" dxfId="3751" priority="1158" stopIfTrue="1">
      <formula>$S206=0</formula>
    </cfRule>
  </conditionalFormatting>
  <conditionalFormatting sqref="AC232">
    <cfRule type="expression" dxfId="3750" priority="1159" stopIfTrue="1">
      <formula>$S206=0</formula>
    </cfRule>
  </conditionalFormatting>
  <conditionalFormatting sqref="AC233">
    <cfRule type="expression" dxfId="3749" priority="1160" stopIfTrue="1">
      <formula>$S206=0</formula>
    </cfRule>
  </conditionalFormatting>
  <conditionalFormatting sqref="AC234">
    <cfRule type="expression" dxfId="3748" priority="1161" stopIfTrue="1">
      <formula>$S206=0</formula>
    </cfRule>
  </conditionalFormatting>
  <conditionalFormatting sqref="AC235">
    <cfRule type="expression" dxfId="3747" priority="1162" stopIfTrue="1">
      <formula>$S206=0</formula>
    </cfRule>
  </conditionalFormatting>
  <conditionalFormatting sqref="AC236">
    <cfRule type="expression" dxfId="3746" priority="1163" stopIfTrue="1">
      <formula>$S206=0</formula>
    </cfRule>
  </conditionalFormatting>
  <conditionalFormatting sqref="AC237">
    <cfRule type="expression" dxfId="3745" priority="1164" stopIfTrue="1">
      <formula>$S206=0</formula>
    </cfRule>
  </conditionalFormatting>
  <conditionalFormatting sqref="AC238">
    <cfRule type="expression" dxfId="3744" priority="1165" stopIfTrue="1">
      <formula>$S206=0</formula>
    </cfRule>
  </conditionalFormatting>
  <conditionalFormatting sqref="AC239">
    <cfRule type="expression" dxfId="3743" priority="1166" stopIfTrue="1">
      <formula>$S206=0</formula>
    </cfRule>
  </conditionalFormatting>
  <conditionalFormatting sqref="AC240">
    <cfRule type="expression" dxfId="3742" priority="1167" stopIfTrue="1">
      <formula>$S206=0</formula>
    </cfRule>
  </conditionalFormatting>
  <conditionalFormatting sqref="AC241">
    <cfRule type="expression" dxfId="3741" priority="1168" stopIfTrue="1">
      <formula>$S206=0</formula>
    </cfRule>
  </conditionalFormatting>
  <conditionalFormatting sqref="AC242">
    <cfRule type="expression" dxfId="3740" priority="1169" stopIfTrue="1">
      <formula>$S206=0</formula>
    </cfRule>
  </conditionalFormatting>
  <conditionalFormatting sqref="AC243">
    <cfRule type="expression" dxfId="3739" priority="1170" stopIfTrue="1">
      <formula>$S206=0</formula>
    </cfRule>
  </conditionalFormatting>
  <conditionalFormatting sqref="AC244">
    <cfRule type="expression" dxfId="3738" priority="1171" stopIfTrue="1">
      <formula>$S206=0</formula>
    </cfRule>
  </conditionalFormatting>
  <conditionalFormatting sqref="AC245">
    <cfRule type="expression" dxfId="3737" priority="1172" stopIfTrue="1">
      <formula>$S206=0</formula>
    </cfRule>
  </conditionalFormatting>
  <conditionalFormatting sqref="AC246">
    <cfRule type="expression" dxfId="3736" priority="1173" stopIfTrue="1">
      <formula>$S206=0</formula>
    </cfRule>
  </conditionalFormatting>
  <conditionalFormatting sqref="AC247">
    <cfRule type="expression" dxfId="3735" priority="1174" stopIfTrue="1">
      <formula>$S206=0</formula>
    </cfRule>
  </conditionalFormatting>
  <conditionalFormatting sqref="AC248">
    <cfRule type="expression" dxfId="3734" priority="1175" stopIfTrue="1">
      <formula>$S206=0</formula>
    </cfRule>
  </conditionalFormatting>
  <conditionalFormatting sqref="AC249">
    <cfRule type="expression" dxfId="3733" priority="1176" stopIfTrue="1">
      <formula>$S206=0</formula>
    </cfRule>
  </conditionalFormatting>
  <conditionalFormatting sqref="AC250">
    <cfRule type="expression" dxfId="3732" priority="1177" stopIfTrue="1">
      <formula>$S206=0</formula>
    </cfRule>
  </conditionalFormatting>
  <conditionalFormatting sqref="AC251">
    <cfRule type="expression" dxfId="3731" priority="1178" stopIfTrue="1">
      <formula>$S206=0</formula>
    </cfRule>
  </conditionalFormatting>
  <conditionalFormatting sqref="AC252">
    <cfRule type="expression" dxfId="3730" priority="1179" stopIfTrue="1">
      <formula>$S206=0</formula>
    </cfRule>
  </conditionalFormatting>
  <conditionalFormatting sqref="AC253">
    <cfRule type="expression" dxfId="3729" priority="1180" stopIfTrue="1">
      <formula>$S206=0</formula>
    </cfRule>
  </conditionalFormatting>
  <conditionalFormatting sqref="AC254">
    <cfRule type="expression" dxfId="3728" priority="1181" stopIfTrue="1">
      <formula>$S206=0</formula>
    </cfRule>
  </conditionalFormatting>
  <conditionalFormatting sqref="AC255">
    <cfRule type="expression" dxfId="3727" priority="1182" stopIfTrue="1">
      <formula>$S206=0</formula>
    </cfRule>
  </conditionalFormatting>
  <conditionalFormatting sqref="AC256">
    <cfRule type="expression" dxfId="3726" priority="1183" stopIfTrue="1">
      <formula>$S206=0</formula>
    </cfRule>
  </conditionalFormatting>
  <conditionalFormatting sqref="AC257">
    <cfRule type="expression" dxfId="3725" priority="1184" stopIfTrue="1">
      <formula>$S206=0</formula>
    </cfRule>
  </conditionalFormatting>
  <conditionalFormatting sqref="AC258">
    <cfRule type="expression" dxfId="3724" priority="1185" stopIfTrue="1">
      <formula>$S206=0</formula>
    </cfRule>
  </conditionalFormatting>
  <conditionalFormatting sqref="AC259">
    <cfRule type="expression" dxfId="3723" priority="1186" stopIfTrue="1">
      <formula>$S206=0</formula>
    </cfRule>
  </conditionalFormatting>
  <conditionalFormatting sqref="AC260">
    <cfRule type="expression" dxfId="3722" priority="1187" stopIfTrue="1">
      <formula>$S206=0</formula>
    </cfRule>
  </conditionalFormatting>
  <conditionalFormatting sqref="AC261">
    <cfRule type="expression" dxfId="3721" priority="1188" stopIfTrue="1">
      <formula>$S206=0</formula>
    </cfRule>
  </conditionalFormatting>
  <conditionalFormatting sqref="AC262">
    <cfRule type="expression" dxfId="3720" priority="1189" stopIfTrue="1">
      <formula>$S206=0</formula>
    </cfRule>
  </conditionalFormatting>
  <conditionalFormatting sqref="AC263">
    <cfRule type="expression" dxfId="3719" priority="1190" stopIfTrue="1">
      <formula>$S206=0</formula>
    </cfRule>
  </conditionalFormatting>
  <conditionalFormatting sqref="AC264">
    <cfRule type="expression" dxfId="3718" priority="1191" stopIfTrue="1">
      <formula>$S206=0</formula>
    </cfRule>
  </conditionalFormatting>
  <conditionalFormatting sqref="AC265">
    <cfRule type="expression" dxfId="3717" priority="1192" stopIfTrue="1">
      <formula>$S206=0</formula>
    </cfRule>
  </conditionalFormatting>
  <conditionalFormatting sqref="AC266">
    <cfRule type="expression" dxfId="3716" priority="1193" stopIfTrue="1">
      <formula>$S206=0</formula>
    </cfRule>
  </conditionalFormatting>
  <conditionalFormatting sqref="AC267">
    <cfRule type="expression" dxfId="3715" priority="1194" stopIfTrue="1">
      <formula>$S206=0</formula>
    </cfRule>
  </conditionalFormatting>
  <conditionalFormatting sqref="AC268">
    <cfRule type="expression" dxfId="3714" priority="1195" stopIfTrue="1">
      <formula>$S206=0</formula>
    </cfRule>
  </conditionalFormatting>
  <conditionalFormatting sqref="AC269">
    <cfRule type="expression" dxfId="3713" priority="1196" stopIfTrue="1">
      <formula>$S206=0</formula>
    </cfRule>
  </conditionalFormatting>
  <conditionalFormatting sqref="AC270">
    <cfRule type="expression" dxfId="3712" priority="1197" stopIfTrue="1">
      <formula>$S206=0</formula>
    </cfRule>
  </conditionalFormatting>
  <conditionalFormatting sqref="AC271">
    <cfRule type="expression" dxfId="3711" priority="1198" stopIfTrue="1">
      <formula>$S206=0</formula>
    </cfRule>
  </conditionalFormatting>
  <conditionalFormatting sqref="AC272">
    <cfRule type="expression" dxfId="3710" priority="1199" stopIfTrue="1">
      <formula>$S206=0</formula>
    </cfRule>
  </conditionalFormatting>
  <conditionalFormatting sqref="AC273">
    <cfRule type="expression" dxfId="3709" priority="1200" stopIfTrue="1">
      <formula>$S206=0</formula>
    </cfRule>
  </conditionalFormatting>
  <conditionalFormatting sqref="AC274">
    <cfRule type="expression" dxfId="3708" priority="1201" stopIfTrue="1">
      <formula>$S206=0</formula>
    </cfRule>
  </conditionalFormatting>
  <conditionalFormatting sqref="AC275">
    <cfRule type="expression" dxfId="3707" priority="1202" stopIfTrue="1">
      <formula>$S206=0</formula>
    </cfRule>
  </conditionalFormatting>
  <conditionalFormatting sqref="AC276">
    <cfRule type="expression" dxfId="3706" priority="1203" stopIfTrue="1">
      <formula>$S206=0</formula>
    </cfRule>
  </conditionalFormatting>
  <conditionalFormatting sqref="AC277">
    <cfRule type="expression" dxfId="3705" priority="1204" stopIfTrue="1">
      <formula>$S206=0</formula>
    </cfRule>
  </conditionalFormatting>
  <conditionalFormatting sqref="AC278">
    <cfRule type="expression" dxfId="3704" priority="1205" stopIfTrue="1">
      <formula>$S206=0</formula>
    </cfRule>
  </conditionalFormatting>
  <conditionalFormatting sqref="AC279">
    <cfRule type="expression" dxfId="3703" priority="1206" stopIfTrue="1">
      <formula>$S206=0</formula>
    </cfRule>
  </conditionalFormatting>
  <conditionalFormatting sqref="AC280">
    <cfRule type="expression" dxfId="3702" priority="1207" stopIfTrue="1">
      <formula>$S206=0</formula>
    </cfRule>
  </conditionalFormatting>
  <conditionalFormatting sqref="AC281">
    <cfRule type="expression" dxfId="3701" priority="1208" stopIfTrue="1">
      <formula>$S206=0</formula>
    </cfRule>
  </conditionalFormatting>
  <conditionalFormatting sqref="AC282">
    <cfRule type="expression" dxfId="3700" priority="1209" stopIfTrue="1">
      <formula>$S206=0</formula>
    </cfRule>
  </conditionalFormatting>
  <conditionalFormatting sqref="AC283">
    <cfRule type="expression" dxfId="3699" priority="1210" stopIfTrue="1">
      <formula>$S206=0</formula>
    </cfRule>
  </conditionalFormatting>
  <conditionalFormatting sqref="AC284">
    <cfRule type="expression" dxfId="3698" priority="1211" stopIfTrue="1">
      <formula>$S206=0</formula>
    </cfRule>
  </conditionalFormatting>
  <conditionalFormatting sqref="AC285">
    <cfRule type="expression" dxfId="3697" priority="1212" stopIfTrue="1">
      <formula>$S206=0</formula>
    </cfRule>
  </conditionalFormatting>
  <conditionalFormatting sqref="AC286">
    <cfRule type="expression" dxfId="3696" priority="1213" stopIfTrue="1">
      <formula>$S206=0</formula>
    </cfRule>
  </conditionalFormatting>
  <conditionalFormatting sqref="AC287">
    <cfRule type="expression" dxfId="3695" priority="1214" stopIfTrue="1">
      <formula>$S206=0</formula>
    </cfRule>
  </conditionalFormatting>
  <conditionalFormatting sqref="AC288">
    <cfRule type="expression" dxfId="3694" priority="1215" stopIfTrue="1">
      <formula>$S206=0</formula>
    </cfRule>
  </conditionalFormatting>
  <conditionalFormatting sqref="AC289">
    <cfRule type="expression" dxfId="3693" priority="1216" stopIfTrue="1">
      <formula>$S206=0</formula>
    </cfRule>
  </conditionalFormatting>
  <conditionalFormatting sqref="AC290">
    <cfRule type="expression" dxfId="3692" priority="1217" stopIfTrue="1">
      <formula>$S206=0</formula>
    </cfRule>
  </conditionalFormatting>
  <conditionalFormatting sqref="AD230">
    <cfRule type="expression" dxfId="3691" priority="1218" stopIfTrue="1">
      <formula>$S207=0</formula>
    </cfRule>
  </conditionalFormatting>
  <conditionalFormatting sqref="AD231">
    <cfRule type="expression" dxfId="3690" priority="1219" stopIfTrue="1">
      <formula>$S207=0</formula>
    </cfRule>
  </conditionalFormatting>
  <conditionalFormatting sqref="AD232">
    <cfRule type="expression" dxfId="3689" priority="1220" stopIfTrue="1">
      <formula>$S207=0</formula>
    </cfRule>
  </conditionalFormatting>
  <conditionalFormatting sqref="AD233">
    <cfRule type="expression" dxfId="3688" priority="1221" stopIfTrue="1">
      <formula>$S207=0</formula>
    </cfRule>
  </conditionalFormatting>
  <conditionalFormatting sqref="AD234">
    <cfRule type="expression" dxfId="3687" priority="1222" stopIfTrue="1">
      <formula>$S207=0</formula>
    </cfRule>
  </conditionalFormatting>
  <conditionalFormatting sqref="AD235">
    <cfRule type="expression" dxfId="3686" priority="1223" stopIfTrue="1">
      <formula>$S207=0</formula>
    </cfRule>
  </conditionalFormatting>
  <conditionalFormatting sqref="AD236">
    <cfRule type="expression" dxfId="3685" priority="1224" stopIfTrue="1">
      <formula>$S207=0</formula>
    </cfRule>
  </conditionalFormatting>
  <conditionalFormatting sqref="AD237">
    <cfRule type="expression" dxfId="3684" priority="1225" stopIfTrue="1">
      <formula>$S207=0</formula>
    </cfRule>
  </conditionalFormatting>
  <conditionalFormatting sqref="AD238">
    <cfRule type="expression" dxfId="3683" priority="1226" stopIfTrue="1">
      <formula>$S207=0</formula>
    </cfRule>
  </conditionalFormatting>
  <conditionalFormatting sqref="AD239">
    <cfRule type="expression" dxfId="3682" priority="1227" stopIfTrue="1">
      <formula>$S207=0</formula>
    </cfRule>
  </conditionalFormatting>
  <conditionalFormatting sqref="AD240">
    <cfRule type="expression" dxfId="3681" priority="1228" stopIfTrue="1">
      <formula>$S207=0</formula>
    </cfRule>
  </conditionalFormatting>
  <conditionalFormatting sqref="AD241">
    <cfRule type="expression" dxfId="3680" priority="1229" stopIfTrue="1">
      <formula>$S207=0</formula>
    </cfRule>
  </conditionalFormatting>
  <conditionalFormatting sqref="AD242">
    <cfRule type="expression" dxfId="3679" priority="1230" stopIfTrue="1">
      <formula>$S207=0</formula>
    </cfRule>
  </conditionalFormatting>
  <conditionalFormatting sqref="AD243">
    <cfRule type="expression" dxfId="3678" priority="1231" stopIfTrue="1">
      <formula>$S207=0</formula>
    </cfRule>
  </conditionalFormatting>
  <conditionalFormatting sqref="AD244">
    <cfRule type="expression" dxfId="3677" priority="1232" stopIfTrue="1">
      <formula>$S207=0</formula>
    </cfRule>
  </conditionalFormatting>
  <conditionalFormatting sqref="AD245">
    <cfRule type="expression" dxfId="3676" priority="1233" stopIfTrue="1">
      <formula>$S207=0</formula>
    </cfRule>
  </conditionalFormatting>
  <conditionalFormatting sqref="AD246">
    <cfRule type="expression" dxfId="3675" priority="1234" stopIfTrue="1">
      <formula>$S207=0</formula>
    </cfRule>
  </conditionalFormatting>
  <conditionalFormatting sqref="AD247">
    <cfRule type="expression" dxfId="3674" priority="1235" stopIfTrue="1">
      <formula>$S207=0</formula>
    </cfRule>
  </conditionalFormatting>
  <conditionalFormatting sqref="AD248">
    <cfRule type="expression" dxfId="3673" priority="1236" stopIfTrue="1">
      <formula>$S207=0</formula>
    </cfRule>
  </conditionalFormatting>
  <conditionalFormatting sqref="AD249">
    <cfRule type="expression" dxfId="3672" priority="1237" stopIfTrue="1">
      <formula>$S207=0</formula>
    </cfRule>
  </conditionalFormatting>
  <conditionalFormatting sqref="AD250">
    <cfRule type="expression" dxfId="3671" priority="1238" stopIfTrue="1">
      <formula>$S207=0</formula>
    </cfRule>
  </conditionalFormatting>
  <conditionalFormatting sqref="AD251">
    <cfRule type="expression" dxfId="3670" priority="1239" stopIfTrue="1">
      <formula>$S207=0</formula>
    </cfRule>
  </conditionalFormatting>
  <conditionalFormatting sqref="AD252">
    <cfRule type="expression" dxfId="3669" priority="1240" stopIfTrue="1">
      <formula>$S207=0</formula>
    </cfRule>
  </conditionalFormatting>
  <conditionalFormatting sqref="AD253">
    <cfRule type="expression" dxfId="3668" priority="1241" stopIfTrue="1">
      <formula>$S207=0</formula>
    </cfRule>
  </conditionalFormatting>
  <conditionalFormatting sqref="AD254">
    <cfRule type="expression" dxfId="3667" priority="1242" stopIfTrue="1">
      <formula>$S207=0</formula>
    </cfRule>
  </conditionalFormatting>
  <conditionalFormatting sqref="AD255">
    <cfRule type="expression" dxfId="3666" priority="1243" stopIfTrue="1">
      <formula>$S207=0</formula>
    </cfRule>
  </conditionalFormatting>
  <conditionalFormatting sqref="AD256">
    <cfRule type="expression" dxfId="3665" priority="1244" stopIfTrue="1">
      <formula>$S207=0</formula>
    </cfRule>
  </conditionalFormatting>
  <conditionalFormatting sqref="AD257">
    <cfRule type="expression" dxfId="3664" priority="1245" stopIfTrue="1">
      <formula>$S207=0</formula>
    </cfRule>
  </conditionalFormatting>
  <conditionalFormatting sqref="AD258">
    <cfRule type="expression" dxfId="3663" priority="1246" stopIfTrue="1">
      <formula>$S207=0</formula>
    </cfRule>
  </conditionalFormatting>
  <conditionalFormatting sqref="AD259">
    <cfRule type="expression" dxfId="3662" priority="1247" stopIfTrue="1">
      <formula>$S207=0</formula>
    </cfRule>
  </conditionalFormatting>
  <conditionalFormatting sqref="AD260">
    <cfRule type="expression" dxfId="3661" priority="1248" stopIfTrue="1">
      <formula>$S207=0</formula>
    </cfRule>
  </conditionalFormatting>
  <conditionalFormatting sqref="AD261">
    <cfRule type="expression" dxfId="3660" priority="1249" stopIfTrue="1">
      <formula>$S207=0</formula>
    </cfRule>
  </conditionalFormatting>
  <conditionalFormatting sqref="AD262">
    <cfRule type="expression" dxfId="3659" priority="1250" stopIfTrue="1">
      <formula>$S207=0</formula>
    </cfRule>
  </conditionalFormatting>
  <conditionalFormatting sqref="AD263">
    <cfRule type="expression" dxfId="3658" priority="1251" stopIfTrue="1">
      <formula>$S207=0</formula>
    </cfRule>
  </conditionalFormatting>
  <conditionalFormatting sqref="AD264">
    <cfRule type="expression" dxfId="3657" priority="1252" stopIfTrue="1">
      <formula>$S207=0</formula>
    </cfRule>
  </conditionalFormatting>
  <conditionalFormatting sqref="AD265">
    <cfRule type="expression" dxfId="3656" priority="1253" stopIfTrue="1">
      <formula>$S207=0</formula>
    </cfRule>
  </conditionalFormatting>
  <conditionalFormatting sqref="AD266">
    <cfRule type="expression" dxfId="3655" priority="1254" stopIfTrue="1">
      <formula>$S207=0</formula>
    </cfRule>
  </conditionalFormatting>
  <conditionalFormatting sqref="AD267">
    <cfRule type="expression" dxfId="3654" priority="1255" stopIfTrue="1">
      <formula>$S207=0</formula>
    </cfRule>
  </conditionalFormatting>
  <conditionalFormatting sqref="AD268">
    <cfRule type="expression" dxfId="3653" priority="1256" stopIfTrue="1">
      <formula>$S207=0</formula>
    </cfRule>
  </conditionalFormatting>
  <conditionalFormatting sqref="AD269">
    <cfRule type="expression" dxfId="3652" priority="1257" stopIfTrue="1">
      <formula>$S207=0</formula>
    </cfRule>
  </conditionalFormatting>
  <conditionalFormatting sqref="AD270">
    <cfRule type="expression" dxfId="3651" priority="1258" stopIfTrue="1">
      <formula>$S207=0</formula>
    </cfRule>
  </conditionalFormatting>
  <conditionalFormatting sqref="AD271">
    <cfRule type="expression" dxfId="3650" priority="1259" stopIfTrue="1">
      <formula>$S207=0</formula>
    </cfRule>
  </conditionalFormatting>
  <conditionalFormatting sqref="AD272">
    <cfRule type="expression" dxfId="3649" priority="1260" stopIfTrue="1">
      <formula>$S207=0</formula>
    </cfRule>
  </conditionalFormatting>
  <conditionalFormatting sqref="AD273">
    <cfRule type="expression" dxfId="3648" priority="1261" stopIfTrue="1">
      <formula>$S207=0</formula>
    </cfRule>
  </conditionalFormatting>
  <conditionalFormatting sqref="AD274">
    <cfRule type="expression" dxfId="3647" priority="1262" stopIfTrue="1">
      <formula>$S207=0</formula>
    </cfRule>
  </conditionalFormatting>
  <conditionalFormatting sqref="AD275">
    <cfRule type="expression" dxfId="3646" priority="1263" stopIfTrue="1">
      <formula>$S207=0</formula>
    </cfRule>
  </conditionalFormatting>
  <conditionalFormatting sqref="AD276">
    <cfRule type="expression" dxfId="3645" priority="1264" stopIfTrue="1">
      <formula>$S207=0</formula>
    </cfRule>
  </conditionalFormatting>
  <conditionalFormatting sqref="AD277">
    <cfRule type="expression" dxfId="3644" priority="1265" stopIfTrue="1">
      <formula>$S207=0</formula>
    </cfRule>
  </conditionalFormatting>
  <conditionalFormatting sqref="AD278">
    <cfRule type="expression" dxfId="3643" priority="1266" stopIfTrue="1">
      <formula>$S207=0</formula>
    </cfRule>
  </conditionalFormatting>
  <conditionalFormatting sqref="AD279">
    <cfRule type="expression" dxfId="3642" priority="1267" stopIfTrue="1">
      <formula>$S207=0</formula>
    </cfRule>
  </conditionalFormatting>
  <conditionalFormatting sqref="AD280">
    <cfRule type="expression" dxfId="3641" priority="1268" stopIfTrue="1">
      <formula>$S207=0</formula>
    </cfRule>
  </conditionalFormatting>
  <conditionalFormatting sqref="AD281">
    <cfRule type="expression" dxfId="3640" priority="1269" stopIfTrue="1">
      <formula>$S207=0</formula>
    </cfRule>
  </conditionalFormatting>
  <conditionalFormatting sqref="AD282">
    <cfRule type="expression" dxfId="3639" priority="1270" stopIfTrue="1">
      <formula>$S207=0</formula>
    </cfRule>
  </conditionalFormatting>
  <conditionalFormatting sqref="AD283">
    <cfRule type="expression" dxfId="3638" priority="1271" stopIfTrue="1">
      <formula>$S207=0</formula>
    </cfRule>
  </conditionalFormatting>
  <conditionalFormatting sqref="AD284">
    <cfRule type="expression" dxfId="3637" priority="1272" stopIfTrue="1">
      <formula>$S207=0</formula>
    </cfRule>
  </conditionalFormatting>
  <conditionalFormatting sqref="AD285">
    <cfRule type="expression" dxfId="3636" priority="1273" stopIfTrue="1">
      <formula>$S207=0</formula>
    </cfRule>
  </conditionalFormatting>
  <conditionalFormatting sqref="AD286">
    <cfRule type="expression" dxfId="3635" priority="1274" stopIfTrue="1">
      <formula>$S207=0</formula>
    </cfRule>
  </conditionalFormatting>
  <conditionalFormatting sqref="AD287">
    <cfRule type="expression" dxfId="3634" priority="1275" stopIfTrue="1">
      <formula>$S207=0</formula>
    </cfRule>
  </conditionalFormatting>
  <conditionalFormatting sqref="AD288">
    <cfRule type="expression" dxfId="3633" priority="1276" stopIfTrue="1">
      <formula>$S207=0</formula>
    </cfRule>
  </conditionalFormatting>
  <conditionalFormatting sqref="AD289">
    <cfRule type="expression" dxfId="3632" priority="1277" stopIfTrue="1">
      <formula>$S207=0</formula>
    </cfRule>
  </conditionalFormatting>
  <conditionalFormatting sqref="AD290">
    <cfRule type="expression" dxfId="3631" priority="1278" stopIfTrue="1">
      <formula>$S207=0</formula>
    </cfRule>
  </conditionalFormatting>
  <conditionalFormatting sqref="R230">
    <cfRule type="expression" dxfId="3630" priority="1279" stopIfTrue="1">
      <formula>$O208=0</formula>
    </cfRule>
  </conditionalFormatting>
  <conditionalFormatting sqref="R231">
    <cfRule type="expression" dxfId="3629" priority="1280" stopIfTrue="1">
      <formula>$O208=0</formula>
    </cfRule>
  </conditionalFormatting>
  <conditionalFormatting sqref="R232">
    <cfRule type="expression" dxfId="3628" priority="1281" stopIfTrue="1">
      <formula>$O208=0</formula>
    </cfRule>
  </conditionalFormatting>
  <conditionalFormatting sqref="R233">
    <cfRule type="expression" dxfId="3627" priority="1282" stopIfTrue="1">
      <formula>$O208=0</formula>
    </cfRule>
  </conditionalFormatting>
  <conditionalFormatting sqref="R234">
    <cfRule type="expression" dxfId="3626" priority="1283" stopIfTrue="1">
      <formula>$O208=0</formula>
    </cfRule>
  </conditionalFormatting>
  <conditionalFormatting sqref="R235">
    <cfRule type="expression" dxfId="3625" priority="1284" stopIfTrue="1">
      <formula>$O208=0</formula>
    </cfRule>
  </conditionalFormatting>
  <conditionalFormatting sqref="R236">
    <cfRule type="expression" dxfId="3624" priority="1285" stopIfTrue="1">
      <formula>$O208=0</formula>
    </cfRule>
  </conditionalFormatting>
  <conditionalFormatting sqref="R237">
    <cfRule type="expression" dxfId="3623" priority="1286" stopIfTrue="1">
      <formula>$O208=0</formula>
    </cfRule>
  </conditionalFormatting>
  <conditionalFormatting sqref="R238">
    <cfRule type="expression" dxfId="3622" priority="1287" stopIfTrue="1">
      <formula>$O208=0</formula>
    </cfRule>
  </conditionalFormatting>
  <conditionalFormatting sqref="R239">
    <cfRule type="expression" dxfId="3621" priority="1288" stopIfTrue="1">
      <formula>$O208=0</formula>
    </cfRule>
  </conditionalFormatting>
  <conditionalFormatting sqref="R240">
    <cfRule type="expression" dxfId="3620" priority="1289" stopIfTrue="1">
      <formula>$O208=0</formula>
    </cfRule>
  </conditionalFormatting>
  <conditionalFormatting sqref="R241">
    <cfRule type="expression" dxfId="3619" priority="1290" stopIfTrue="1">
      <formula>$O208=0</formula>
    </cfRule>
  </conditionalFormatting>
  <conditionalFormatting sqref="R242">
    <cfRule type="expression" dxfId="3618" priority="1291" stopIfTrue="1">
      <formula>$O208=0</formula>
    </cfRule>
  </conditionalFormatting>
  <conditionalFormatting sqref="R243">
    <cfRule type="expression" dxfId="3617" priority="1292" stopIfTrue="1">
      <formula>$O208=0</formula>
    </cfRule>
  </conditionalFormatting>
  <conditionalFormatting sqref="R244">
    <cfRule type="expression" dxfId="3616" priority="1293" stopIfTrue="1">
      <formula>$O208=0</formula>
    </cfRule>
  </conditionalFormatting>
  <conditionalFormatting sqref="R245">
    <cfRule type="expression" dxfId="3615" priority="1294" stopIfTrue="1">
      <formula>$O208=0</formula>
    </cfRule>
  </conditionalFormatting>
  <conditionalFormatting sqref="R246">
    <cfRule type="expression" dxfId="3614" priority="1295" stopIfTrue="1">
      <formula>$O208=0</formula>
    </cfRule>
  </conditionalFormatting>
  <conditionalFormatting sqref="R247">
    <cfRule type="expression" dxfId="3613" priority="1296" stopIfTrue="1">
      <formula>$O208=0</formula>
    </cfRule>
  </conditionalFormatting>
  <conditionalFormatting sqref="R248">
    <cfRule type="expression" dxfId="3612" priority="1297" stopIfTrue="1">
      <formula>$O208=0</formula>
    </cfRule>
  </conditionalFormatting>
  <conditionalFormatting sqref="R249">
    <cfRule type="expression" dxfId="3611" priority="1298" stopIfTrue="1">
      <formula>$O208=0</formula>
    </cfRule>
  </conditionalFormatting>
  <conditionalFormatting sqref="R250">
    <cfRule type="expression" dxfId="3610" priority="1299" stopIfTrue="1">
      <formula>$O208=0</formula>
    </cfRule>
  </conditionalFormatting>
  <conditionalFormatting sqref="R251">
    <cfRule type="expression" dxfId="3609" priority="1300" stopIfTrue="1">
      <formula>$O208=0</formula>
    </cfRule>
  </conditionalFormatting>
  <conditionalFormatting sqref="R252">
    <cfRule type="expression" dxfId="3608" priority="1301" stopIfTrue="1">
      <formula>$O208=0</formula>
    </cfRule>
  </conditionalFormatting>
  <conditionalFormatting sqref="R253">
    <cfRule type="expression" dxfId="3607" priority="1302" stopIfTrue="1">
      <formula>$O208=0</formula>
    </cfRule>
  </conditionalFormatting>
  <conditionalFormatting sqref="R254">
    <cfRule type="expression" dxfId="3606" priority="1303" stopIfTrue="1">
      <formula>$O208=0</formula>
    </cfRule>
  </conditionalFormatting>
  <conditionalFormatting sqref="R255">
    <cfRule type="expression" dxfId="3605" priority="1304" stopIfTrue="1">
      <formula>$O208=0</formula>
    </cfRule>
  </conditionalFormatting>
  <conditionalFormatting sqref="R256">
    <cfRule type="expression" dxfId="3604" priority="1305" stopIfTrue="1">
      <formula>$O208=0</formula>
    </cfRule>
  </conditionalFormatting>
  <conditionalFormatting sqref="R257">
    <cfRule type="expression" dxfId="3603" priority="1306" stopIfTrue="1">
      <formula>$O208=0</formula>
    </cfRule>
  </conditionalFormatting>
  <conditionalFormatting sqref="R258">
    <cfRule type="expression" dxfId="3602" priority="1307" stopIfTrue="1">
      <formula>$O208=0</formula>
    </cfRule>
  </conditionalFormatting>
  <conditionalFormatting sqref="R259">
    <cfRule type="expression" dxfId="3601" priority="1308" stopIfTrue="1">
      <formula>$O208=0</formula>
    </cfRule>
  </conditionalFormatting>
  <conditionalFormatting sqref="R260">
    <cfRule type="expression" dxfId="3600" priority="1309" stopIfTrue="1">
      <formula>$O208=0</formula>
    </cfRule>
  </conditionalFormatting>
  <conditionalFormatting sqref="R261">
    <cfRule type="expression" dxfId="3599" priority="1310" stopIfTrue="1">
      <formula>$O208=0</formula>
    </cfRule>
  </conditionalFormatting>
  <conditionalFormatting sqref="R262">
    <cfRule type="expression" dxfId="3598" priority="1311" stopIfTrue="1">
      <formula>$O208=0</formula>
    </cfRule>
  </conditionalFormatting>
  <conditionalFormatting sqref="R263">
    <cfRule type="expression" dxfId="3597" priority="1312" stopIfTrue="1">
      <formula>$O208=0</formula>
    </cfRule>
  </conditionalFormatting>
  <conditionalFormatting sqref="R264">
    <cfRule type="expression" dxfId="3596" priority="1313" stopIfTrue="1">
      <formula>$O208=0</formula>
    </cfRule>
  </conditionalFormatting>
  <conditionalFormatting sqref="R265">
    <cfRule type="expression" dxfId="3595" priority="1314" stopIfTrue="1">
      <formula>$O208=0</formula>
    </cfRule>
  </conditionalFormatting>
  <conditionalFormatting sqref="R266">
    <cfRule type="expression" dxfId="3594" priority="1315" stopIfTrue="1">
      <formula>$O208=0</formula>
    </cfRule>
  </conditionalFormatting>
  <conditionalFormatting sqref="R267">
    <cfRule type="expression" dxfId="3593" priority="1316" stopIfTrue="1">
      <formula>$O208=0</formula>
    </cfRule>
  </conditionalFormatting>
  <conditionalFormatting sqref="R268">
    <cfRule type="expression" dxfId="3592" priority="1317" stopIfTrue="1">
      <formula>$O208=0</formula>
    </cfRule>
  </conditionalFormatting>
  <conditionalFormatting sqref="R269">
    <cfRule type="expression" dxfId="3591" priority="1318" stopIfTrue="1">
      <formula>$O208=0</formula>
    </cfRule>
  </conditionalFormatting>
  <conditionalFormatting sqref="R270">
    <cfRule type="expression" dxfId="3590" priority="1319" stopIfTrue="1">
      <formula>$O208=0</formula>
    </cfRule>
  </conditionalFormatting>
  <conditionalFormatting sqref="R271">
    <cfRule type="expression" dxfId="3589" priority="1320" stopIfTrue="1">
      <formula>$O208=0</formula>
    </cfRule>
  </conditionalFormatting>
  <conditionalFormatting sqref="R272">
    <cfRule type="expression" dxfId="3588" priority="1321" stopIfTrue="1">
      <formula>$O208=0</formula>
    </cfRule>
  </conditionalFormatting>
  <conditionalFormatting sqref="R273">
    <cfRule type="expression" dxfId="3587" priority="1322" stopIfTrue="1">
      <formula>$O208=0</formula>
    </cfRule>
  </conditionalFormatting>
  <conditionalFormatting sqref="R274">
    <cfRule type="expression" dxfId="3586" priority="1323" stopIfTrue="1">
      <formula>$O208=0</formula>
    </cfRule>
  </conditionalFormatting>
  <conditionalFormatting sqref="R275">
    <cfRule type="expression" dxfId="3585" priority="1324" stopIfTrue="1">
      <formula>$O208=0</formula>
    </cfRule>
  </conditionalFormatting>
  <conditionalFormatting sqref="R276">
    <cfRule type="expression" dxfId="3584" priority="1325" stopIfTrue="1">
      <formula>$O208=0</formula>
    </cfRule>
  </conditionalFormatting>
  <conditionalFormatting sqref="R277">
    <cfRule type="expression" dxfId="3583" priority="1326" stopIfTrue="1">
      <formula>$O208=0</formula>
    </cfRule>
  </conditionalFormatting>
  <conditionalFormatting sqref="R278">
    <cfRule type="expression" dxfId="3582" priority="1327" stopIfTrue="1">
      <formula>$O208=0</formula>
    </cfRule>
  </conditionalFormatting>
  <conditionalFormatting sqref="R279">
    <cfRule type="expression" dxfId="3581" priority="1328" stopIfTrue="1">
      <formula>$O208=0</formula>
    </cfRule>
  </conditionalFormatting>
  <conditionalFormatting sqref="R280">
    <cfRule type="expression" dxfId="3580" priority="1329" stopIfTrue="1">
      <formula>$O208=0</formula>
    </cfRule>
  </conditionalFormatting>
  <conditionalFormatting sqref="R281">
    <cfRule type="expression" dxfId="3579" priority="1330" stopIfTrue="1">
      <formula>$O208=0</formula>
    </cfRule>
  </conditionalFormatting>
  <conditionalFormatting sqref="R282">
    <cfRule type="expression" dxfId="3578" priority="1331" stopIfTrue="1">
      <formula>$O208=0</formula>
    </cfRule>
  </conditionalFormatting>
  <conditionalFormatting sqref="R283">
    <cfRule type="expression" dxfId="3577" priority="1332" stopIfTrue="1">
      <formula>$O208=0</formula>
    </cfRule>
  </conditionalFormatting>
  <conditionalFormatting sqref="R284">
    <cfRule type="expression" dxfId="3576" priority="1333" stopIfTrue="1">
      <formula>$O208=0</formula>
    </cfRule>
  </conditionalFormatting>
  <conditionalFormatting sqref="R285">
    <cfRule type="expression" dxfId="3575" priority="1334" stopIfTrue="1">
      <formula>$O208=0</formula>
    </cfRule>
  </conditionalFormatting>
  <conditionalFormatting sqref="R286">
    <cfRule type="expression" dxfId="3574" priority="1335" stopIfTrue="1">
      <formula>$O208=0</formula>
    </cfRule>
  </conditionalFormatting>
  <conditionalFormatting sqref="R287">
    <cfRule type="expression" dxfId="3573" priority="1336" stopIfTrue="1">
      <formula>$O208=0</formula>
    </cfRule>
  </conditionalFormatting>
  <conditionalFormatting sqref="R288">
    <cfRule type="expression" dxfId="3572" priority="1337" stopIfTrue="1">
      <formula>$O208=0</formula>
    </cfRule>
  </conditionalFormatting>
  <conditionalFormatting sqref="R289">
    <cfRule type="expression" dxfId="3571" priority="1338" stopIfTrue="1">
      <formula>$O208=0</formula>
    </cfRule>
  </conditionalFormatting>
  <conditionalFormatting sqref="R290">
    <cfRule type="expression" dxfId="3570" priority="1339" stopIfTrue="1">
      <formula>$O208=0</formula>
    </cfRule>
  </conditionalFormatting>
  <conditionalFormatting sqref="S302">
    <cfRule type="expression" dxfId="3569" priority="1340" stopIfTrue="1">
      <formula>$W196=0</formula>
    </cfRule>
  </conditionalFormatting>
  <conditionalFormatting sqref="S303">
    <cfRule type="expression" dxfId="3568" priority="1341" stopIfTrue="1">
      <formula>$W196=0</formula>
    </cfRule>
  </conditionalFormatting>
  <conditionalFormatting sqref="S304">
    <cfRule type="expression" dxfId="3567" priority="1342" stopIfTrue="1">
      <formula>$W196=0</formula>
    </cfRule>
  </conditionalFormatting>
  <conditionalFormatting sqref="S305">
    <cfRule type="expression" dxfId="3566" priority="1343" stopIfTrue="1">
      <formula>$W196=0</formula>
    </cfRule>
  </conditionalFormatting>
  <conditionalFormatting sqref="S306">
    <cfRule type="expression" dxfId="3565" priority="1344" stopIfTrue="1">
      <formula>$W196=0</formula>
    </cfRule>
  </conditionalFormatting>
  <conditionalFormatting sqref="S307">
    <cfRule type="expression" dxfId="3564" priority="1345" stopIfTrue="1">
      <formula>$W196=0</formula>
    </cfRule>
  </conditionalFormatting>
  <conditionalFormatting sqref="S308">
    <cfRule type="expression" dxfId="3563" priority="1346" stopIfTrue="1">
      <formula>$W196=0</formula>
    </cfRule>
  </conditionalFormatting>
  <conditionalFormatting sqref="S309">
    <cfRule type="expression" dxfId="3562" priority="1347" stopIfTrue="1">
      <formula>$W196=0</formula>
    </cfRule>
  </conditionalFormatting>
  <conditionalFormatting sqref="S310">
    <cfRule type="expression" dxfId="3561" priority="1348" stopIfTrue="1">
      <formula>$W196=0</formula>
    </cfRule>
  </conditionalFormatting>
  <conditionalFormatting sqref="S311">
    <cfRule type="expression" dxfId="3560" priority="1349" stopIfTrue="1">
      <formula>$W196=0</formula>
    </cfRule>
  </conditionalFormatting>
  <conditionalFormatting sqref="S312">
    <cfRule type="expression" dxfId="3559" priority="1350" stopIfTrue="1">
      <formula>$W196=0</formula>
    </cfRule>
  </conditionalFormatting>
  <conditionalFormatting sqref="S313">
    <cfRule type="expression" dxfId="3558" priority="1351" stopIfTrue="1">
      <formula>$W196=0</formula>
    </cfRule>
  </conditionalFormatting>
  <conditionalFormatting sqref="S314">
    <cfRule type="expression" dxfId="3557" priority="1352" stopIfTrue="1">
      <formula>$W196=0</formula>
    </cfRule>
  </conditionalFormatting>
  <conditionalFormatting sqref="S315">
    <cfRule type="expression" dxfId="3556" priority="1353" stopIfTrue="1">
      <formula>$W196=0</formula>
    </cfRule>
  </conditionalFormatting>
  <conditionalFormatting sqref="S316">
    <cfRule type="expression" dxfId="3555" priority="1354" stopIfTrue="1">
      <formula>$W196=0</formula>
    </cfRule>
  </conditionalFormatting>
  <conditionalFormatting sqref="S317">
    <cfRule type="expression" dxfId="3554" priority="1355" stopIfTrue="1">
      <formula>$W196=0</formula>
    </cfRule>
  </conditionalFormatting>
  <conditionalFormatting sqref="S318">
    <cfRule type="expression" dxfId="3553" priority="1356" stopIfTrue="1">
      <formula>$W196=0</formula>
    </cfRule>
  </conditionalFormatting>
  <conditionalFormatting sqref="S319">
    <cfRule type="expression" dxfId="3552" priority="1357" stopIfTrue="1">
      <formula>$W196=0</formula>
    </cfRule>
  </conditionalFormatting>
  <conditionalFormatting sqref="S320">
    <cfRule type="expression" dxfId="3551" priority="1358" stopIfTrue="1">
      <formula>$W196=0</formula>
    </cfRule>
  </conditionalFormatting>
  <conditionalFormatting sqref="S321">
    <cfRule type="expression" dxfId="3550" priority="1359" stopIfTrue="1">
      <formula>$W196=0</formula>
    </cfRule>
  </conditionalFormatting>
  <conditionalFormatting sqref="S322">
    <cfRule type="expression" dxfId="3549" priority="1360" stopIfTrue="1">
      <formula>$W196=0</formula>
    </cfRule>
  </conditionalFormatting>
  <conditionalFormatting sqref="S323">
    <cfRule type="expression" dxfId="3548" priority="1361" stopIfTrue="1">
      <formula>$W196=0</formula>
    </cfRule>
  </conditionalFormatting>
  <conditionalFormatting sqref="S324">
    <cfRule type="expression" dxfId="3547" priority="1362" stopIfTrue="1">
      <formula>$W196=0</formula>
    </cfRule>
  </conditionalFormatting>
  <conditionalFormatting sqref="S325">
    <cfRule type="expression" dxfId="3546" priority="1363" stopIfTrue="1">
      <formula>$W196=0</formula>
    </cfRule>
  </conditionalFormatting>
  <conditionalFormatting sqref="S326">
    <cfRule type="expression" dxfId="3545" priority="1364" stopIfTrue="1">
      <formula>$W196=0</formula>
    </cfRule>
  </conditionalFormatting>
  <conditionalFormatting sqref="S327">
    <cfRule type="expression" dxfId="3544" priority="1365" stopIfTrue="1">
      <formula>$W196=0</formula>
    </cfRule>
  </conditionalFormatting>
  <conditionalFormatting sqref="S328">
    <cfRule type="expression" dxfId="3543" priority="1366" stopIfTrue="1">
      <formula>$W196=0</formula>
    </cfRule>
  </conditionalFormatting>
  <conditionalFormatting sqref="S329">
    <cfRule type="expression" dxfId="3542" priority="1367" stopIfTrue="1">
      <formula>$W196=0</formula>
    </cfRule>
  </conditionalFormatting>
  <conditionalFormatting sqref="S330">
    <cfRule type="expression" dxfId="3541" priority="1368" stopIfTrue="1">
      <formula>$W196=0</formula>
    </cfRule>
  </conditionalFormatting>
  <conditionalFormatting sqref="S331">
    <cfRule type="expression" dxfId="3540" priority="1369" stopIfTrue="1">
      <formula>$W196=0</formula>
    </cfRule>
  </conditionalFormatting>
  <conditionalFormatting sqref="S332">
    <cfRule type="expression" dxfId="3539" priority="1370" stopIfTrue="1">
      <formula>$W196=0</formula>
    </cfRule>
  </conditionalFormatting>
  <conditionalFormatting sqref="S333">
    <cfRule type="expression" dxfId="3538" priority="1371" stopIfTrue="1">
      <formula>$W196=0</formula>
    </cfRule>
  </conditionalFormatting>
  <conditionalFormatting sqref="S334">
    <cfRule type="expression" dxfId="3537" priority="1372" stopIfTrue="1">
      <formula>$W196=0</formula>
    </cfRule>
  </conditionalFormatting>
  <conditionalFormatting sqref="S335">
    <cfRule type="expression" dxfId="3536" priority="1373" stopIfTrue="1">
      <formula>$W196=0</formula>
    </cfRule>
  </conditionalFormatting>
  <conditionalFormatting sqref="S336">
    <cfRule type="expression" dxfId="3535" priority="1374" stopIfTrue="1">
      <formula>$W196=0</formula>
    </cfRule>
  </conditionalFormatting>
  <conditionalFormatting sqref="S337">
    <cfRule type="expression" dxfId="3534" priority="1375" stopIfTrue="1">
      <formula>$W196=0</formula>
    </cfRule>
  </conditionalFormatting>
  <conditionalFormatting sqref="S338">
    <cfRule type="expression" dxfId="3533" priority="1376" stopIfTrue="1">
      <formula>$W196=0</formula>
    </cfRule>
  </conditionalFormatting>
  <conditionalFormatting sqref="S339">
    <cfRule type="expression" dxfId="3532" priority="1377" stopIfTrue="1">
      <formula>$W196=0</formula>
    </cfRule>
  </conditionalFormatting>
  <conditionalFormatting sqref="S340">
    <cfRule type="expression" dxfId="3531" priority="1378" stopIfTrue="1">
      <formula>$W196=0</formula>
    </cfRule>
  </conditionalFormatting>
  <conditionalFormatting sqref="S341">
    <cfRule type="expression" dxfId="3530" priority="1379" stopIfTrue="1">
      <formula>$W196=0</formula>
    </cfRule>
  </conditionalFormatting>
  <conditionalFormatting sqref="S342">
    <cfRule type="expression" dxfId="3529" priority="1380" stopIfTrue="1">
      <formula>$W196=0</formula>
    </cfRule>
  </conditionalFormatting>
  <conditionalFormatting sqref="S343">
    <cfRule type="expression" dxfId="3528" priority="1381" stopIfTrue="1">
      <formula>$W196=0</formula>
    </cfRule>
  </conditionalFormatting>
  <conditionalFormatting sqref="S344">
    <cfRule type="expression" dxfId="3527" priority="1382" stopIfTrue="1">
      <formula>$W196=0</formula>
    </cfRule>
  </conditionalFormatting>
  <conditionalFormatting sqref="S345">
    <cfRule type="expression" dxfId="3526" priority="1383" stopIfTrue="1">
      <formula>$W196=0</formula>
    </cfRule>
  </conditionalFormatting>
  <conditionalFormatting sqref="S346">
    <cfRule type="expression" dxfId="3525" priority="1384" stopIfTrue="1">
      <formula>$W196=0</formula>
    </cfRule>
  </conditionalFormatting>
  <conditionalFormatting sqref="S347">
    <cfRule type="expression" dxfId="3524" priority="1385" stopIfTrue="1">
      <formula>$W196=0</formula>
    </cfRule>
  </conditionalFormatting>
  <conditionalFormatting sqref="S348">
    <cfRule type="expression" dxfId="3523" priority="1386" stopIfTrue="1">
      <formula>$W196=0</formula>
    </cfRule>
  </conditionalFormatting>
  <conditionalFormatting sqref="S349">
    <cfRule type="expression" dxfId="3522" priority="1387" stopIfTrue="1">
      <formula>$W196=0</formula>
    </cfRule>
  </conditionalFormatting>
  <conditionalFormatting sqref="S350">
    <cfRule type="expression" dxfId="3521" priority="1388" stopIfTrue="1">
      <formula>$W196=0</formula>
    </cfRule>
  </conditionalFormatting>
  <conditionalFormatting sqref="S351">
    <cfRule type="expression" dxfId="3520" priority="1389" stopIfTrue="1">
      <formula>$W196=0</formula>
    </cfRule>
  </conditionalFormatting>
  <conditionalFormatting sqref="S352">
    <cfRule type="expression" dxfId="3519" priority="1390" stopIfTrue="1">
      <formula>$W196=0</formula>
    </cfRule>
  </conditionalFormatting>
  <conditionalFormatting sqref="S353">
    <cfRule type="expression" dxfId="3518" priority="1391" stopIfTrue="1">
      <formula>$W196=0</formula>
    </cfRule>
  </conditionalFormatting>
  <conditionalFormatting sqref="S354">
    <cfRule type="expression" dxfId="3517" priority="1392" stopIfTrue="1">
      <formula>$W196=0</formula>
    </cfRule>
  </conditionalFormatting>
  <conditionalFormatting sqref="S355">
    <cfRule type="expression" dxfId="3516" priority="1393" stopIfTrue="1">
      <formula>$W196=0</formula>
    </cfRule>
  </conditionalFormatting>
  <conditionalFormatting sqref="S356">
    <cfRule type="expression" dxfId="3515" priority="1394" stopIfTrue="1">
      <formula>$W196=0</formula>
    </cfRule>
  </conditionalFormatting>
  <conditionalFormatting sqref="S357">
    <cfRule type="expression" dxfId="3514" priority="1395" stopIfTrue="1">
      <formula>$W196=0</formula>
    </cfRule>
  </conditionalFormatting>
  <conditionalFormatting sqref="S358">
    <cfRule type="expression" dxfId="3513" priority="1396" stopIfTrue="1">
      <formula>$W196=0</formula>
    </cfRule>
  </conditionalFormatting>
  <conditionalFormatting sqref="S359">
    <cfRule type="expression" dxfId="3512" priority="1397" stopIfTrue="1">
      <formula>$W196=0</formula>
    </cfRule>
  </conditionalFormatting>
  <conditionalFormatting sqref="S360">
    <cfRule type="expression" dxfId="3511" priority="1398" stopIfTrue="1">
      <formula>$W196=0</formula>
    </cfRule>
  </conditionalFormatting>
  <conditionalFormatting sqref="S361">
    <cfRule type="expression" dxfId="3510" priority="1399" stopIfTrue="1">
      <formula>$W196=0</formula>
    </cfRule>
  </conditionalFormatting>
  <conditionalFormatting sqref="S362">
    <cfRule type="expression" dxfId="3509" priority="1400" stopIfTrue="1">
      <formula>$W196=0</formula>
    </cfRule>
  </conditionalFormatting>
  <conditionalFormatting sqref="T302">
    <cfRule type="expression" dxfId="3508" priority="1401" stopIfTrue="1">
      <formula>$W197=0</formula>
    </cfRule>
  </conditionalFormatting>
  <conditionalFormatting sqref="T303">
    <cfRule type="expression" dxfId="3507" priority="1402" stopIfTrue="1">
      <formula>$W197=0</formula>
    </cfRule>
  </conditionalFormatting>
  <conditionalFormatting sqref="T304">
    <cfRule type="expression" dxfId="3506" priority="1403" stopIfTrue="1">
      <formula>$W197=0</formula>
    </cfRule>
  </conditionalFormatting>
  <conditionalFormatting sqref="T305">
    <cfRule type="expression" dxfId="3505" priority="1404" stopIfTrue="1">
      <formula>$W197=0</formula>
    </cfRule>
  </conditionalFormatting>
  <conditionalFormatting sqref="T306">
    <cfRule type="expression" dxfId="3504" priority="1405" stopIfTrue="1">
      <formula>$W197=0</formula>
    </cfRule>
  </conditionalFormatting>
  <conditionalFormatting sqref="T307">
    <cfRule type="expression" dxfId="3503" priority="1406" stopIfTrue="1">
      <formula>$W197=0</formula>
    </cfRule>
  </conditionalFormatting>
  <conditionalFormatting sqref="T308">
    <cfRule type="expression" dxfId="3502" priority="1407" stopIfTrue="1">
      <formula>$W197=0</formula>
    </cfRule>
  </conditionalFormatting>
  <conditionalFormatting sqref="T309">
    <cfRule type="expression" dxfId="3501" priority="1408" stopIfTrue="1">
      <formula>$W197=0</formula>
    </cfRule>
  </conditionalFormatting>
  <conditionalFormatting sqref="T310">
    <cfRule type="expression" dxfId="3500" priority="1409" stopIfTrue="1">
      <formula>$W197=0</formula>
    </cfRule>
  </conditionalFormatting>
  <conditionalFormatting sqref="T311">
    <cfRule type="expression" dxfId="3499" priority="1410" stopIfTrue="1">
      <formula>$W197=0</formula>
    </cfRule>
  </conditionalFormatting>
  <conditionalFormatting sqref="T312">
    <cfRule type="expression" dxfId="3498" priority="1411" stopIfTrue="1">
      <formula>$W197=0</formula>
    </cfRule>
  </conditionalFormatting>
  <conditionalFormatting sqref="T313">
    <cfRule type="expression" dxfId="3497" priority="1412" stopIfTrue="1">
      <formula>$W197=0</formula>
    </cfRule>
  </conditionalFormatting>
  <conditionalFormatting sqref="T314">
    <cfRule type="expression" dxfId="3496" priority="1413" stopIfTrue="1">
      <formula>$W197=0</formula>
    </cfRule>
  </conditionalFormatting>
  <conditionalFormatting sqref="T315">
    <cfRule type="expression" dxfId="3495" priority="1414" stopIfTrue="1">
      <formula>$W197=0</formula>
    </cfRule>
  </conditionalFormatting>
  <conditionalFormatting sqref="T316">
    <cfRule type="expression" dxfId="3494" priority="1415" stopIfTrue="1">
      <formula>$W197=0</formula>
    </cfRule>
  </conditionalFormatting>
  <conditionalFormatting sqref="T317">
    <cfRule type="expression" dxfId="3493" priority="1416" stopIfTrue="1">
      <formula>$W197=0</formula>
    </cfRule>
  </conditionalFormatting>
  <conditionalFormatting sqref="T318">
    <cfRule type="expression" dxfId="3492" priority="1417" stopIfTrue="1">
      <formula>$W197=0</formula>
    </cfRule>
  </conditionalFormatting>
  <conditionalFormatting sqref="T319">
    <cfRule type="expression" dxfId="3491" priority="1418" stopIfTrue="1">
      <formula>$W197=0</formula>
    </cfRule>
  </conditionalFormatting>
  <conditionalFormatting sqref="T320">
    <cfRule type="expression" dxfId="3490" priority="1419" stopIfTrue="1">
      <formula>$W197=0</formula>
    </cfRule>
  </conditionalFormatting>
  <conditionalFormatting sqref="T321">
    <cfRule type="expression" dxfId="3489" priority="1420" stopIfTrue="1">
      <formula>$W197=0</formula>
    </cfRule>
  </conditionalFormatting>
  <conditionalFormatting sqref="T322">
    <cfRule type="expression" dxfId="3488" priority="1421" stopIfTrue="1">
      <formula>$W197=0</formula>
    </cfRule>
  </conditionalFormatting>
  <conditionalFormatting sqref="T323">
    <cfRule type="expression" dxfId="3487" priority="1422" stopIfTrue="1">
      <formula>$W197=0</formula>
    </cfRule>
  </conditionalFormatting>
  <conditionalFormatting sqref="T324">
    <cfRule type="expression" dxfId="3486" priority="1423" stopIfTrue="1">
      <formula>$W197=0</formula>
    </cfRule>
  </conditionalFormatting>
  <conditionalFormatting sqref="T325">
    <cfRule type="expression" dxfId="3485" priority="1424" stopIfTrue="1">
      <formula>$W197=0</formula>
    </cfRule>
  </conditionalFormatting>
  <conditionalFormatting sqref="T326">
    <cfRule type="expression" dxfId="3484" priority="1425" stopIfTrue="1">
      <formula>$W197=0</formula>
    </cfRule>
  </conditionalFormatting>
  <conditionalFormatting sqref="T327">
    <cfRule type="expression" dxfId="3483" priority="1426" stopIfTrue="1">
      <formula>$W197=0</formula>
    </cfRule>
  </conditionalFormatting>
  <conditionalFormatting sqref="T328">
    <cfRule type="expression" dxfId="3482" priority="1427" stopIfTrue="1">
      <formula>$W197=0</formula>
    </cfRule>
  </conditionalFormatting>
  <conditionalFormatting sqref="T329">
    <cfRule type="expression" dxfId="3481" priority="1428" stopIfTrue="1">
      <formula>$W197=0</formula>
    </cfRule>
  </conditionalFormatting>
  <conditionalFormatting sqref="T330">
    <cfRule type="expression" dxfId="3480" priority="1429" stopIfTrue="1">
      <formula>$W197=0</formula>
    </cfRule>
  </conditionalFormatting>
  <conditionalFormatting sqref="T331">
    <cfRule type="expression" dxfId="3479" priority="1430" stopIfTrue="1">
      <formula>$W197=0</formula>
    </cfRule>
  </conditionalFormatting>
  <conditionalFormatting sqref="T332">
    <cfRule type="expression" dxfId="3478" priority="1431" stopIfTrue="1">
      <formula>$W197=0</formula>
    </cfRule>
  </conditionalFormatting>
  <conditionalFormatting sqref="T333">
    <cfRule type="expression" dxfId="3477" priority="1432" stopIfTrue="1">
      <formula>$W197=0</formula>
    </cfRule>
  </conditionalFormatting>
  <conditionalFormatting sqref="T334">
    <cfRule type="expression" dxfId="3476" priority="1433" stopIfTrue="1">
      <formula>$W197=0</formula>
    </cfRule>
  </conditionalFormatting>
  <conditionalFormatting sqref="T335">
    <cfRule type="expression" dxfId="3475" priority="1434" stopIfTrue="1">
      <formula>$W197=0</formula>
    </cfRule>
  </conditionalFormatting>
  <conditionalFormatting sqref="T336">
    <cfRule type="expression" dxfId="3474" priority="1435" stopIfTrue="1">
      <formula>$W197=0</formula>
    </cfRule>
  </conditionalFormatting>
  <conditionalFormatting sqref="T337">
    <cfRule type="expression" dxfId="3473" priority="1436" stopIfTrue="1">
      <formula>$W197=0</formula>
    </cfRule>
  </conditionalFormatting>
  <conditionalFormatting sqref="T338">
    <cfRule type="expression" dxfId="3472" priority="1437" stopIfTrue="1">
      <formula>$W197=0</formula>
    </cfRule>
  </conditionalFormatting>
  <conditionalFormatting sqref="T339">
    <cfRule type="expression" dxfId="3471" priority="1438" stopIfTrue="1">
      <formula>$W197=0</formula>
    </cfRule>
  </conditionalFormatting>
  <conditionalFormatting sqref="T340">
    <cfRule type="expression" dxfId="3470" priority="1439" stopIfTrue="1">
      <formula>$W197=0</formula>
    </cfRule>
  </conditionalFormatting>
  <conditionalFormatting sqref="T341">
    <cfRule type="expression" dxfId="3469" priority="1440" stopIfTrue="1">
      <formula>$W197=0</formula>
    </cfRule>
  </conditionalFormatting>
  <conditionalFormatting sqref="T342">
    <cfRule type="expression" dxfId="3468" priority="1441" stopIfTrue="1">
      <formula>$W197=0</formula>
    </cfRule>
  </conditionalFormatting>
  <conditionalFormatting sqref="T343">
    <cfRule type="expression" dxfId="3467" priority="1442" stopIfTrue="1">
      <formula>$W197=0</formula>
    </cfRule>
  </conditionalFormatting>
  <conditionalFormatting sqref="T344">
    <cfRule type="expression" dxfId="3466" priority="1443" stopIfTrue="1">
      <formula>$W197=0</formula>
    </cfRule>
  </conditionalFormatting>
  <conditionalFormatting sqref="T345">
    <cfRule type="expression" dxfId="3465" priority="1444" stopIfTrue="1">
      <formula>$W197=0</formula>
    </cfRule>
  </conditionalFormatting>
  <conditionalFormatting sqref="T346">
    <cfRule type="expression" dxfId="3464" priority="1445" stopIfTrue="1">
      <formula>$W197=0</formula>
    </cfRule>
  </conditionalFormatting>
  <conditionalFormatting sqref="T347">
    <cfRule type="expression" dxfId="3463" priority="1446" stopIfTrue="1">
      <formula>$W197=0</formula>
    </cfRule>
  </conditionalFormatting>
  <conditionalFormatting sqref="T348">
    <cfRule type="expression" dxfId="3462" priority="1447" stopIfTrue="1">
      <formula>$W197=0</formula>
    </cfRule>
  </conditionalFormatting>
  <conditionalFormatting sqref="T349">
    <cfRule type="expression" dxfId="3461" priority="1448" stopIfTrue="1">
      <formula>$W197=0</formula>
    </cfRule>
  </conditionalFormatting>
  <conditionalFormatting sqref="T350">
    <cfRule type="expression" dxfId="3460" priority="1449" stopIfTrue="1">
      <formula>$W197=0</formula>
    </cfRule>
  </conditionalFormatting>
  <conditionalFormatting sqref="T351">
    <cfRule type="expression" dxfId="3459" priority="1450" stopIfTrue="1">
      <formula>$W197=0</formula>
    </cfRule>
  </conditionalFormatting>
  <conditionalFormatting sqref="T352">
    <cfRule type="expression" dxfId="3458" priority="1451" stopIfTrue="1">
      <formula>$W197=0</formula>
    </cfRule>
  </conditionalFormatting>
  <conditionalFormatting sqref="T353">
    <cfRule type="expression" dxfId="3457" priority="1452" stopIfTrue="1">
      <formula>$W197=0</formula>
    </cfRule>
  </conditionalFormatting>
  <conditionalFormatting sqref="T354">
    <cfRule type="expression" dxfId="3456" priority="1453" stopIfTrue="1">
      <formula>$W197=0</formula>
    </cfRule>
  </conditionalFormatting>
  <conditionalFormatting sqref="T355">
    <cfRule type="expression" dxfId="3455" priority="1454" stopIfTrue="1">
      <formula>$W197=0</formula>
    </cfRule>
  </conditionalFormatting>
  <conditionalFormatting sqref="T356">
    <cfRule type="expression" dxfId="3454" priority="1455" stopIfTrue="1">
      <formula>$W197=0</formula>
    </cfRule>
  </conditionalFormatting>
  <conditionalFormatting sqref="T357">
    <cfRule type="expression" dxfId="3453" priority="1456" stopIfTrue="1">
      <formula>$W197=0</formula>
    </cfRule>
  </conditionalFormatting>
  <conditionalFormatting sqref="T358">
    <cfRule type="expression" dxfId="3452" priority="1457" stopIfTrue="1">
      <formula>$W197=0</formula>
    </cfRule>
  </conditionalFormatting>
  <conditionalFormatting sqref="T359">
    <cfRule type="expression" dxfId="3451" priority="1458" stopIfTrue="1">
      <formula>$W197=0</formula>
    </cfRule>
  </conditionalFormatting>
  <conditionalFormatting sqref="T360">
    <cfRule type="expression" dxfId="3450" priority="1459" stopIfTrue="1">
      <formula>$W197=0</formula>
    </cfRule>
  </conditionalFormatting>
  <conditionalFormatting sqref="T361">
    <cfRule type="expression" dxfId="3449" priority="1460" stopIfTrue="1">
      <formula>$W197=0</formula>
    </cfRule>
  </conditionalFormatting>
  <conditionalFormatting sqref="T362">
    <cfRule type="expression" dxfId="3448" priority="1461" stopIfTrue="1">
      <formula>$W197=0</formula>
    </cfRule>
  </conditionalFormatting>
  <conditionalFormatting sqref="U302">
    <cfRule type="expression" dxfId="3447" priority="1462" stopIfTrue="1">
      <formula>$W198=0</formula>
    </cfRule>
  </conditionalFormatting>
  <conditionalFormatting sqref="U303">
    <cfRule type="expression" dxfId="3446" priority="1463" stopIfTrue="1">
      <formula>$W198=0</formula>
    </cfRule>
  </conditionalFormatting>
  <conditionalFormatting sqref="U304">
    <cfRule type="expression" dxfId="3445" priority="1464" stopIfTrue="1">
      <formula>$W198=0</formula>
    </cfRule>
  </conditionalFormatting>
  <conditionalFormatting sqref="U305">
    <cfRule type="expression" dxfId="3444" priority="1465" stopIfTrue="1">
      <formula>$W198=0</formula>
    </cfRule>
  </conditionalFormatting>
  <conditionalFormatting sqref="U306">
    <cfRule type="expression" dxfId="3443" priority="1466" stopIfTrue="1">
      <formula>$W198=0</formula>
    </cfRule>
  </conditionalFormatting>
  <conditionalFormatting sqref="U307">
    <cfRule type="expression" dxfId="3442" priority="1467" stopIfTrue="1">
      <formula>$W198=0</formula>
    </cfRule>
  </conditionalFormatting>
  <conditionalFormatting sqref="U308">
    <cfRule type="expression" dxfId="3441" priority="1468" stopIfTrue="1">
      <formula>$W198=0</formula>
    </cfRule>
  </conditionalFormatting>
  <conditionalFormatting sqref="U309">
    <cfRule type="expression" dxfId="3440" priority="1469" stopIfTrue="1">
      <formula>$W198=0</formula>
    </cfRule>
  </conditionalFormatting>
  <conditionalFormatting sqref="U310">
    <cfRule type="expression" dxfId="3439" priority="1470" stopIfTrue="1">
      <formula>$W198=0</formula>
    </cfRule>
  </conditionalFormatting>
  <conditionalFormatting sqref="U311">
    <cfRule type="expression" dxfId="3438" priority="1471" stopIfTrue="1">
      <formula>$W198=0</formula>
    </cfRule>
  </conditionalFormatting>
  <conditionalFormatting sqref="U312">
    <cfRule type="expression" dxfId="3437" priority="1472" stopIfTrue="1">
      <formula>$W198=0</formula>
    </cfRule>
  </conditionalFormatting>
  <conditionalFormatting sqref="U313">
    <cfRule type="expression" dxfId="3436" priority="1473" stopIfTrue="1">
      <formula>$W198=0</formula>
    </cfRule>
  </conditionalFormatting>
  <conditionalFormatting sqref="U314">
    <cfRule type="expression" dxfId="3435" priority="1474" stopIfTrue="1">
      <formula>$W198=0</formula>
    </cfRule>
  </conditionalFormatting>
  <conditionalFormatting sqref="U315">
    <cfRule type="expression" dxfId="3434" priority="1475" stopIfTrue="1">
      <formula>$W198=0</formula>
    </cfRule>
  </conditionalFormatting>
  <conditionalFormatting sqref="U316">
    <cfRule type="expression" dxfId="3433" priority="1476" stopIfTrue="1">
      <formula>$W198=0</formula>
    </cfRule>
  </conditionalFormatting>
  <conditionalFormatting sqref="U317">
    <cfRule type="expression" dxfId="3432" priority="1477" stopIfTrue="1">
      <formula>$W198=0</formula>
    </cfRule>
  </conditionalFormatting>
  <conditionalFormatting sqref="U318">
    <cfRule type="expression" dxfId="3431" priority="1478" stopIfTrue="1">
      <formula>$W198=0</formula>
    </cfRule>
  </conditionalFormatting>
  <conditionalFormatting sqref="U319">
    <cfRule type="expression" dxfId="3430" priority="1479" stopIfTrue="1">
      <formula>$W198=0</formula>
    </cfRule>
  </conditionalFormatting>
  <conditionalFormatting sqref="U320">
    <cfRule type="expression" dxfId="3429" priority="1480" stopIfTrue="1">
      <formula>$W198=0</formula>
    </cfRule>
  </conditionalFormatting>
  <conditionalFormatting sqref="U321">
    <cfRule type="expression" dxfId="3428" priority="1481" stopIfTrue="1">
      <formula>$W198=0</formula>
    </cfRule>
  </conditionalFormatting>
  <conditionalFormatting sqref="U322">
    <cfRule type="expression" dxfId="3427" priority="1482" stopIfTrue="1">
      <formula>$W198=0</formula>
    </cfRule>
  </conditionalFormatting>
  <conditionalFormatting sqref="U323">
    <cfRule type="expression" dxfId="3426" priority="1483" stopIfTrue="1">
      <formula>$W198=0</formula>
    </cfRule>
  </conditionalFormatting>
  <conditionalFormatting sqref="U324">
    <cfRule type="expression" dxfId="3425" priority="1484" stopIfTrue="1">
      <formula>$W198=0</formula>
    </cfRule>
  </conditionalFormatting>
  <conditionalFormatting sqref="U325">
    <cfRule type="expression" dxfId="3424" priority="1485" stopIfTrue="1">
      <formula>$W198=0</formula>
    </cfRule>
  </conditionalFormatting>
  <conditionalFormatting sqref="U326">
    <cfRule type="expression" dxfId="3423" priority="1486" stopIfTrue="1">
      <formula>$W198=0</formula>
    </cfRule>
  </conditionalFormatting>
  <conditionalFormatting sqref="U327">
    <cfRule type="expression" dxfId="3422" priority="1487" stopIfTrue="1">
      <formula>$W198=0</formula>
    </cfRule>
  </conditionalFormatting>
  <conditionalFormatting sqref="U328">
    <cfRule type="expression" dxfId="3421" priority="1488" stopIfTrue="1">
      <formula>$W198=0</formula>
    </cfRule>
  </conditionalFormatting>
  <conditionalFormatting sqref="U329">
    <cfRule type="expression" dxfId="3420" priority="1489" stopIfTrue="1">
      <formula>$W198=0</formula>
    </cfRule>
  </conditionalFormatting>
  <conditionalFormatting sqref="U330">
    <cfRule type="expression" dxfId="3419" priority="1490" stopIfTrue="1">
      <formula>$W198=0</formula>
    </cfRule>
  </conditionalFormatting>
  <conditionalFormatting sqref="U331">
    <cfRule type="expression" dxfId="3418" priority="1491" stopIfTrue="1">
      <formula>$W198=0</formula>
    </cfRule>
  </conditionalFormatting>
  <conditionalFormatting sqref="U332">
    <cfRule type="expression" dxfId="3417" priority="1492" stopIfTrue="1">
      <formula>$W198=0</formula>
    </cfRule>
  </conditionalFormatting>
  <conditionalFormatting sqref="U333">
    <cfRule type="expression" dxfId="3416" priority="1493" stopIfTrue="1">
      <formula>$W198=0</formula>
    </cfRule>
  </conditionalFormatting>
  <conditionalFormatting sqref="U334">
    <cfRule type="expression" dxfId="3415" priority="1494" stopIfTrue="1">
      <formula>$W198=0</formula>
    </cfRule>
  </conditionalFormatting>
  <conditionalFormatting sqref="U335">
    <cfRule type="expression" dxfId="3414" priority="1495" stopIfTrue="1">
      <formula>$W198=0</formula>
    </cfRule>
  </conditionalFormatting>
  <conditionalFormatting sqref="U336">
    <cfRule type="expression" dxfId="3413" priority="1496" stopIfTrue="1">
      <formula>$W198=0</formula>
    </cfRule>
  </conditionalFormatting>
  <conditionalFormatting sqref="U337">
    <cfRule type="expression" dxfId="3412" priority="1497" stopIfTrue="1">
      <formula>$W198=0</formula>
    </cfRule>
  </conditionalFormatting>
  <conditionalFormatting sqref="U338">
    <cfRule type="expression" dxfId="3411" priority="1498" stopIfTrue="1">
      <formula>$W198=0</formula>
    </cfRule>
  </conditionalFormatting>
  <conditionalFormatting sqref="U339">
    <cfRule type="expression" dxfId="3410" priority="1499" stopIfTrue="1">
      <formula>$W198=0</formula>
    </cfRule>
  </conditionalFormatting>
  <conditionalFormatting sqref="U340">
    <cfRule type="expression" dxfId="3409" priority="1500" stopIfTrue="1">
      <formula>$W198=0</formula>
    </cfRule>
  </conditionalFormatting>
  <conditionalFormatting sqref="U341">
    <cfRule type="expression" dxfId="3408" priority="1501" stopIfTrue="1">
      <formula>$W198=0</formula>
    </cfRule>
  </conditionalFormatting>
  <conditionalFormatting sqref="U342">
    <cfRule type="expression" dxfId="3407" priority="1502" stopIfTrue="1">
      <formula>$W198=0</formula>
    </cfRule>
  </conditionalFormatting>
  <conditionalFormatting sqref="U343">
    <cfRule type="expression" dxfId="3406" priority="1503" stopIfTrue="1">
      <formula>$W198=0</formula>
    </cfRule>
  </conditionalFormatting>
  <conditionalFormatting sqref="U344">
    <cfRule type="expression" dxfId="3405" priority="1504" stopIfTrue="1">
      <formula>$W198=0</formula>
    </cfRule>
  </conditionalFormatting>
  <conditionalFormatting sqref="U345">
    <cfRule type="expression" dxfId="3404" priority="1505" stopIfTrue="1">
      <formula>$W198=0</formula>
    </cfRule>
  </conditionalFormatting>
  <conditionalFormatting sqref="U346">
    <cfRule type="expression" dxfId="3403" priority="1506" stopIfTrue="1">
      <formula>$W198=0</formula>
    </cfRule>
  </conditionalFormatting>
  <conditionalFormatting sqref="U347">
    <cfRule type="expression" dxfId="3402" priority="1507" stopIfTrue="1">
      <formula>$W198=0</formula>
    </cfRule>
  </conditionalFormatting>
  <conditionalFormatting sqref="U348">
    <cfRule type="expression" dxfId="3401" priority="1508" stopIfTrue="1">
      <formula>$W198=0</formula>
    </cfRule>
  </conditionalFormatting>
  <conditionalFormatting sqref="U349">
    <cfRule type="expression" dxfId="3400" priority="1509" stopIfTrue="1">
      <formula>$W198=0</formula>
    </cfRule>
  </conditionalFormatting>
  <conditionalFormatting sqref="U350">
    <cfRule type="expression" dxfId="3399" priority="1510" stopIfTrue="1">
      <formula>$W198=0</formula>
    </cfRule>
  </conditionalFormatting>
  <conditionalFormatting sqref="U351">
    <cfRule type="expression" dxfId="3398" priority="1511" stopIfTrue="1">
      <formula>$W198=0</formula>
    </cfRule>
  </conditionalFormatting>
  <conditionalFormatting sqref="U352">
    <cfRule type="expression" dxfId="3397" priority="1512" stopIfTrue="1">
      <formula>$W198=0</formula>
    </cfRule>
  </conditionalFormatting>
  <conditionalFormatting sqref="U353">
    <cfRule type="expression" dxfId="3396" priority="1513" stopIfTrue="1">
      <formula>$W198=0</formula>
    </cfRule>
  </conditionalFormatting>
  <conditionalFormatting sqref="U354">
    <cfRule type="expression" dxfId="3395" priority="1514" stopIfTrue="1">
      <formula>$W198=0</formula>
    </cfRule>
  </conditionalFormatting>
  <conditionalFormatting sqref="U355">
    <cfRule type="expression" dxfId="3394" priority="1515" stopIfTrue="1">
      <formula>$W198=0</formula>
    </cfRule>
  </conditionalFormatting>
  <conditionalFormatting sqref="U356">
    <cfRule type="expression" dxfId="3393" priority="1516" stopIfTrue="1">
      <formula>$W198=0</formula>
    </cfRule>
  </conditionalFormatting>
  <conditionalFormatting sqref="U357">
    <cfRule type="expression" dxfId="3392" priority="1517" stopIfTrue="1">
      <formula>$W198=0</formula>
    </cfRule>
  </conditionalFormatting>
  <conditionalFormatting sqref="U358">
    <cfRule type="expression" dxfId="3391" priority="1518" stopIfTrue="1">
      <formula>$W198=0</formula>
    </cfRule>
  </conditionalFormatting>
  <conditionalFormatting sqref="U359">
    <cfRule type="expression" dxfId="3390" priority="1519" stopIfTrue="1">
      <formula>$W198=0</formula>
    </cfRule>
  </conditionalFormatting>
  <conditionalFormatting sqref="U360">
    <cfRule type="expression" dxfId="3389" priority="1520" stopIfTrue="1">
      <formula>$W198=0</formula>
    </cfRule>
  </conditionalFormatting>
  <conditionalFormatting sqref="U361">
    <cfRule type="expression" dxfId="3388" priority="1521" stopIfTrue="1">
      <formula>$W198=0</formula>
    </cfRule>
  </conditionalFormatting>
  <conditionalFormatting sqref="U362">
    <cfRule type="expression" dxfId="3387" priority="1522" stopIfTrue="1">
      <formula>$W198=0</formula>
    </cfRule>
  </conditionalFormatting>
  <conditionalFormatting sqref="V302">
    <cfRule type="expression" dxfId="3386" priority="1523" stopIfTrue="1">
      <formula>$W199=0</formula>
    </cfRule>
  </conditionalFormatting>
  <conditionalFormatting sqref="V303">
    <cfRule type="expression" dxfId="3385" priority="1524" stopIfTrue="1">
      <formula>$W199=0</formula>
    </cfRule>
  </conditionalFormatting>
  <conditionalFormatting sqref="V304">
    <cfRule type="expression" dxfId="3384" priority="1525" stopIfTrue="1">
      <formula>$W199=0</formula>
    </cfRule>
  </conditionalFormatting>
  <conditionalFormatting sqref="V305">
    <cfRule type="expression" dxfId="3383" priority="1526" stopIfTrue="1">
      <formula>$W199=0</formula>
    </cfRule>
  </conditionalFormatting>
  <conditionalFormatting sqref="V306">
    <cfRule type="expression" dxfId="3382" priority="1527" stopIfTrue="1">
      <formula>$W199=0</formula>
    </cfRule>
  </conditionalFormatting>
  <conditionalFormatting sqref="V307">
    <cfRule type="expression" dxfId="3381" priority="1528" stopIfTrue="1">
      <formula>$W199=0</formula>
    </cfRule>
  </conditionalFormatting>
  <conditionalFormatting sqref="V308">
    <cfRule type="expression" dxfId="3380" priority="1529" stopIfTrue="1">
      <formula>$W199=0</formula>
    </cfRule>
  </conditionalFormatting>
  <conditionalFormatting sqref="V309">
    <cfRule type="expression" dxfId="3379" priority="1530" stopIfTrue="1">
      <formula>$W199=0</formula>
    </cfRule>
  </conditionalFormatting>
  <conditionalFormatting sqref="V310">
    <cfRule type="expression" dxfId="3378" priority="1531" stopIfTrue="1">
      <formula>$W199=0</formula>
    </cfRule>
  </conditionalFormatting>
  <conditionalFormatting sqref="V311">
    <cfRule type="expression" dxfId="3377" priority="1532" stopIfTrue="1">
      <formula>$W199=0</formula>
    </cfRule>
  </conditionalFormatting>
  <conditionalFormatting sqref="V312">
    <cfRule type="expression" dxfId="3376" priority="1533" stopIfTrue="1">
      <formula>$W199=0</formula>
    </cfRule>
  </conditionalFormatting>
  <conditionalFormatting sqref="V313">
    <cfRule type="expression" dxfId="3375" priority="1534" stopIfTrue="1">
      <formula>$W199=0</formula>
    </cfRule>
  </conditionalFormatting>
  <conditionalFormatting sqref="V314">
    <cfRule type="expression" dxfId="3374" priority="1535" stopIfTrue="1">
      <formula>$W199=0</formula>
    </cfRule>
  </conditionalFormatting>
  <conditionalFormatting sqref="V315">
    <cfRule type="expression" dxfId="3373" priority="1536" stopIfTrue="1">
      <formula>$W199=0</formula>
    </cfRule>
  </conditionalFormatting>
  <conditionalFormatting sqref="V316">
    <cfRule type="expression" dxfId="3372" priority="1537" stopIfTrue="1">
      <formula>$W199=0</formula>
    </cfRule>
  </conditionalFormatting>
  <conditionalFormatting sqref="V317">
    <cfRule type="expression" dxfId="3371" priority="1538" stopIfTrue="1">
      <formula>$W199=0</formula>
    </cfRule>
  </conditionalFormatting>
  <conditionalFormatting sqref="V318">
    <cfRule type="expression" dxfId="3370" priority="1539" stopIfTrue="1">
      <formula>$W199=0</formula>
    </cfRule>
  </conditionalFormatting>
  <conditionalFormatting sqref="V319">
    <cfRule type="expression" dxfId="3369" priority="1540" stopIfTrue="1">
      <formula>$W199=0</formula>
    </cfRule>
  </conditionalFormatting>
  <conditionalFormatting sqref="V320">
    <cfRule type="expression" dxfId="3368" priority="1541" stopIfTrue="1">
      <formula>$W199=0</formula>
    </cfRule>
  </conditionalFormatting>
  <conditionalFormatting sqref="V321">
    <cfRule type="expression" dxfId="3367" priority="1542" stopIfTrue="1">
      <formula>$W199=0</formula>
    </cfRule>
  </conditionalFormatting>
  <conditionalFormatting sqref="V322">
    <cfRule type="expression" dxfId="3366" priority="1543" stopIfTrue="1">
      <formula>$W199=0</formula>
    </cfRule>
  </conditionalFormatting>
  <conditionalFormatting sqref="V323">
    <cfRule type="expression" dxfId="3365" priority="1544" stopIfTrue="1">
      <formula>$W199=0</formula>
    </cfRule>
  </conditionalFormatting>
  <conditionalFormatting sqref="V324">
    <cfRule type="expression" dxfId="3364" priority="1545" stopIfTrue="1">
      <formula>$W199=0</formula>
    </cfRule>
  </conditionalFormatting>
  <conditionalFormatting sqref="V325">
    <cfRule type="expression" dxfId="3363" priority="1546" stopIfTrue="1">
      <formula>$W199=0</formula>
    </cfRule>
  </conditionalFormatting>
  <conditionalFormatting sqref="V326">
    <cfRule type="expression" dxfId="3362" priority="1547" stopIfTrue="1">
      <formula>$W199=0</formula>
    </cfRule>
  </conditionalFormatting>
  <conditionalFormatting sqref="V327">
    <cfRule type="expression" dxfId="3361" priority="1548" stopIfTrue="1">
      <formula>$W199=0</formula>
    </cfRule>
  </conditionalFormatting>
  <conditionalFormatting sqref="V328">
    <cfRule type="expression" dxfId="3360" priority="1549" stopIfTrue="1">
      <formula>$W199=0</formula>
    </cfRule>
  </conditionalFormatting>
  <conditionalFormatting sqref="V329">
    <cfRule type="expression" dxfId="3359" priority="1550" stopIfTrue="1">
      <formula>$W199=0</formula>
    </cfRule>
  </conditionalFormatting>
  <conditionalFormatting sqref="V330">
    <cfRule type="expression" dxfId="3358" priority="1551" stopIfTrue="1">
      <formula>$W199=0</formula>
    </cfRule>
  </conditionalFormatting>
  <conditionalFormatting sqref="V331">
    <cfRule type="expression" dxfId="3357" priority="1552" stopIfTrue="1">
      <formula>$W199=0</formula>
    </cfRule>
  </conditionalFormatting>
  <conditionalFormatting sqref="V332">
    <cfRule type="expression" dxfId="3356" priority="1553" stopIfTrue="1">
      <formula>$W199=0</formula>
    </cfRule>
  </conditionalFormatting>
  <conditionalFormatting sqref="V333">
    <cfRule type="expression" dxfId="3355" priority="1554" stopIfTrue="1">
      <formula>$W199=0</formula>
    </cfRule>
  </conditionalFormatting>
  <conditionalFormatting sqref="V334">
    <cfRule type="expression" dxfId="3354" priority="1555" stopIfTrue="1">
      <formula>$W199=0</formula>
    </cfRule>
  </conditionalFormatting>
  <conditionalFormatting sqref="V335">
    <cfRule type="expression" dxfId="3353" priority="1556" stopIfTrue="1">
      <formula>$W199=0</formula>
    </cfRule>
  </conditionalFormatting>
  <conditionalFormatting sqref="V336">
    <cfRule type="expression" dxfId="3352" priority="1557" stopIfTrue="1">
      <formula>$W199=0</formula>
    </cfRule>
  </conditionalFormatting>
  <conditionalFormatting sqref="V337">
    <cfRule type="expression" dxfId="3351" priority="1558" stopIfTrue="1">
      <formula>$W199=0</formula>
    </cfRule>
  </conditionalFormatting>
  <conditionalFormatting sqref="V338">
    <cfRule type="expression" dxfId="3350" priority="1559" stopIfTrue="1">
      <formula>$W199=0</formula>
    </cfRule>
  </conditionalFormatting>
  <conditionalFormatting sqref="V339">
    <cfRule type="expression" dxfId="3349" priority="1560" stopIfTrue="1">
      <formula>$W199=0</formula>
    </cfRule>
  </conditionalFormatting>
  <conditionalFormatting sqref="V340">
    <cfRule type="expression" dxfId="3348" priority="1561" stopIfTrue="1">
      <formula>$W199=0</formula>
    </cfRule>
  </conditionalFormatting>
  <conditionalFormatting sqref="V341">
    <cfRule type="expression" dxfId="3347" priority="1562" stopIfTrue="1">
      <formula>$W199=0</formula>
    </cfRule>
  </conditionalFormatting>
  <conditionalFormatting sqref="V342">
    <cfRule type="expression" dxfId="3346" priority="1563" stopIfTrue="1">
      <formula>$W199=0</formula>
    </cfRule>
  </conditionalFormatting>
  <conditionalFormatting sqref="V343">
    <cfRule type="expression" dxfId="3345" priority="1564" stopIfTrue="1">
      <formula>$W199=0</formula>
    </cfRule>
  </conditionalFormatting>
  <conditionalFormatting sqref="V344">
    <cfRule type="expression" dxfId="3344" priority="1565" stopIfTrue="1">
      <formula>$W199=0</formula>
    </cfRule>
  </conditionalFormatting>
  <conditionalFormatting sqref="V345">
    <cfRule type="expression" dxfId="3343" priority="1566" stopIfTrue="1">
      <formula>$W199=0</formula>
    </cfRule>
  </conditionalFormatting>
  <conditionalFormatting sqref="V346">
    <cfRule type="expression" dxfId="3342" priority="1567" stopIfTrue="1">
      <formula>$W199=0</formula>
    </cfRule>
  </conditionalFormatting>
  <conditionalFormatting sqref="V347">
    <cfRule type="expression" dxfId="3341" priority="1568" stopIfTrue="1">
      <formula>$W199=0</formula>
    </cfRule>
  </conditionalFormatting>
  <conditionalFormatting sqref="V348">
    <cfRule type="expression" dxfId="3340" priority="1569" stopIfTrue="1">
      <formula>$W199=0</formula>
    </cfRule>
  </conditionalFormatting>
  <conditionalFormatting sqref="V349">
    <cfRule type="expression" dxfId="3339" priority="1570" stopIfTrue="1">
      <formula>$W199=0</formula>
    </cfRule>
  </conditionalFormatting>
  <conditionalFormatting sqref="V350">
    <cfRule type="expression" dxfId="3338" priority="1571" stopIfTrue="1">
      <formula>$W199=0</formula>
    </cfRule>
  </conditionalFormatting>
  <conditionalFormatting sqref="V351">
    <cfRule type="expression" dxfId="3337" priority="1572" stopIfTrue="1">
      <formula>$W199=0</formula>
    </cfRule>
  </conditionalFormatting>
  <conditionalFormatting sqref="V352">
    <cfRule type="expression" dxfId="3336" priority="1573" stopIfTrue="1">
      <formula>$W199=0</formula>
    </cfRule>
  </conditionalFormatting>
  <conditionalFormatting sqref="V353">
    <cfRule type="expression" dxfId="3335" priority="1574" stopIfTrue="1">
      <formula>$W199=0</formula>
    </cfRule>
  </conditionalFormatting>
  <conditionalFormatting sqref="V354">
    <cfRule type="expression" dxfId="3334" priority="1575" stopIfTrue="1">
      <formula>$W199=0</formula>
    </cfRule>
  </conditionalFormatting>
  <conditionalFormatting sqref="V355">
    <cfRule type="expression" dxfId="3333" priority="1576" stopIfTrue="1">
      <formula>$W199=0</formula>
    </cfRule>
  </conditionalFormatting>
  <conditionalFormatting sqref="V356">
    <cfRule type="expression" dxfId="3332" priority="1577" stopIfTrue="1">
      <formula>$W199=0</formula>
    </cfRule>
  </conditionalFormatting>
  <conditionalFormatting sqref="V357">
    <cfRule type="expression" dxfId="3331" priority="1578" stopIfTrue="1">
      <formula>$W199=0</formula>
    </cfRule>
  </conditionalFormatting>
  <conditionalFormatting sqref="V358">
    <cfRule type="expression" dxfId="3330" priority="1579" stopIfTrue="1">
      <formula>$W199=0</formula>
    </cfRule>
  </conditionalFormatting>
  <conditionalFormatting sqref="V359">
    <cfRule type="expression" dxfId="3329" priority="1580" stopIfTrue="1">
      <formula>$W199=0</formula>
    </cfRule>
  </conditionalFormatting>
  <conditionalFormatting sqref="V360">
    <cfRule type="expression" dxfId="3328" priority="1581" stopIfTrue="1">
      <formula>$W199=0</formula>
    </cfRule>
  </conditionalFormatting>
  <conditionalFormatting sqref="V361">
    <cfRule type="expression" dxfId="3327" priority="1582" stopIfTrue="1">
      <formula>$W199=0</formula>
    </cfRule>
  </conditionalFormatting>
  <conditionalFormatting sqref="V362">
    <cfRule type="expression" dxfId="3326" priority="1583" stopIfTrue="1">
      <formula>$W199=0</formula>
    </cfRule>
  </conditionalFormatting>
  <conditionalFormatting sqref="W302">
    <cfRule type="expression" dxfId="3325" priority="1584" stopIfTrue="1">
      <formula>$W200=0</formula>
    </cfRule>
  </conditionalFormatting>
  <conditionalFormatting sqref="W303">
    <cfRule type="expression" dxfId="3324" priority="1585" stopIfTrue="1">
      <formula>$W200=0</formula>
    </cfRule>
  </conditionalFormatting>
  <conditionalFormatting sqref="W304">
    <cfRule type="expression" dxfId="3323" priority="1586" stopIfTrue="1">
      <formula>$W200=0</formula>
    </cfRule>
  </conditionalFormatting>
  <conditionalFormatting sqref="W305">
    <cfRule type="expression" dxfId="3322" priority="1587" stopIfTrue="1">
      <formula>$W200=0</formula>
    </cfRule>
  </conditionalFormatting>
  <conditionalFormatting sqref="W306">
    <cfRule type="expression" dxfId="3321" priority="1588" stopIfTrue="1">
      <formula>$W200=0</formula>
    </cfRule>
  </conditionalFormatting>
  <conditionalFormatting sqref="W307">
    <cfRule type="expression" dxfId="3320" priority="1589" stopIfTrue="1">
      <formula>$W200=0</formula>
    </cfRule>
  </conditionalFormatting>
  <conditionalFormatting sqref="W308">
    <cfRule type="expression" dxfId="3319" priority="1590" stopIfTrue="1">
      <formula>$W200=0</formula>
    </cfRule>
  </conditionalFormatting>
  <conditionalFormatting sqref="W309">
    <cfRule type="expression" dxfId="3318" priority="1591" stopIfTrue="1">
      <formula>$W200=0</formula>
    </cfRule>
  </conditionalFormatting>
  <conditionalFormatting sqref="W310">
    <cfRule type="expression" dxfId="3317" priority="1592" stopIfTrue="1">
      <formula>$W200=0</formula>
    </cfRule>
  </conditionalFormatting>
  <conditionalFormatting sqref="W311">
    <cfRule type="expression" dxfId="3316" priority="1593" stopIfTrue="1">
      <formula>$W200=0</formula>
    </cfRule>
  </conditionalFormatting>
  <conditionalFormatting sqref="W312">
    <cfRule type="expression" dxfId="3315" priority="1594" stopIfTrue="1">
      <formula>$W200=0</formula>
    </cfRule>
  </conditionalFormatting>
  <conditionalFormatting sqref="W313">
    <cfRule type="expression" dxfId="3314" priority="1595" stopIfTrue="1">
      <formula>$W200=0</formula>
    </cfRule>
  </conditionalFormatting>
  <conditionalFormatting sqref="W314">
    <cfRule type="expression" dxfId="3313" priority="1596" stopIfTrue="1">
      <formula>$W200=0</formula>
    </cfRule>
  </conditionalFormatting>
  <conditionalFormatting sqref="W315">
    <cfRule type="expression" dxfId="3312" priority="1597" stopIfTrue="1">
      <formula>$W200=0</formula>
    </cfRule>
  </conditionalFormatting>
  <conditionalFormatting sqref="W316">
    <cfRule type="expression" dxfId="3311" priority="1598" stopIfTrue="1">
      <formula>$W200=0</formula>
    </cfRule>
  </conditionalFormatting>
  <conditionalFormatting sqref="W317">
    <cfRule type="expression" dxfId="3310" priority="1599" stopIfTrue="1">
      <formula>$W200=0</formula>
    </cfRule>
  </conditionalFormatting>
  <conditionalFormatting sqref="W318">
    <cfRule type="expression" dxfId="3309" priority="1600" stopIfTrue="1">
      <formula>$W200=0</formula>
    </cfRule>
  </conditionalFormatting>
  <conditionalFormatting sqref="W319">
    <cfRule type="expression" dxfId="3308" priority="1601" stopIfTrue="1">
      <formula>$W200=0</formula>
    </cfRule>
  </conditionalFormatting>
  <conditionalFormatting sqref="W320">
    <cfRule type="expression" dxfId="3307" priority="1602" stopIfTrue="1">
      <formula>$W200=0</formula>
    </cfRule>
  </conditionalFormatting>
  <conditionalFormatting sqref="W321">
    <cfRule type="expression" dxfId="3306" priority="1603" stopIfTrue="1">
      <formula>$W200=0</formula>
    </cfRule>
  </conditionalFormatting>
  <conditionalFormatting sqref="W322">
    <cfRule type="expression" dxfId="3305" priority="1604" stopIfTrue="1">
      <formula>$W200=0</formula>
    </cfRule>
  </conditionalFormatting>
  <conditionalFormatting sqref="W323">
    <cfRule type="expression" dxfId="3304" priority="1605" stopIfTrue="1">
      <formula>$W200=0</formula>
    </cfRule>
  </conditionalFormatting>
  <conditionalFormatting sqref="W324">
    <cfRule type="expression" dxfId="3303" priority="1606" stopIfTrue="1">
      <formula>$W200=0</formula>
    </cfRule>
  </conditionalFormatting>
  <conditionalFormatting sqref="W325">
    <cfRule type="expression" dxfId="3302" priority="1607" stopIfTrue="1">
      <formula>$W200=0</formula>
    </cfRule>
  </conditionalFormatting>
  <conditionalFormatting sqref="W326">
    <cfRule type="expression" dxfId="3301" priority="1608" stopIfTrue="1">
      <formula>$W200=0</formula>
    </cfRule>
  </conditionalFormatting>
  <conditionalFormatting sqref="W327">
    <cfRule type="expression" dxfId="3300" priority="1609" stopIfTrue="1">
      <formula>$W200=0</formula>
    </cfRule>
  </conditionalFormatting>
  <conditionalFormatting sqref="W328">
    <cfRule type="expression" dxfId="3299" priority="1610" stopIfTrue="1">
      <formula>$W200=0</formula>
    </cfRule>
  </conditionalFormatting>
  <conditionalFormatting sqref="W329">
    <cfRule type="expression" dxfId="3298" priority="1611" stopIfTrue="1">
      <formula>$W200=0</formula>
    </cfRule>
  </conditionalFormatting>
  <conditionalFormatting sqref="W330">
    <cfRule type="expression" dxfId="3297" priority="1612" stopIfTrue="1">
      <formula>$W200=0</formula>
    </cfRule>
  </conditionalFormatting>
  <conditionalFormatting sqref="W331">
    <cfRule type="expression" dxfId="3296" priority="1613" stopIfTrue="1">
      <formula>$W200=0</formula>
    </cfRule>
  </conditionalFormatting>
  <conditionalFormatting sqref="W332">
    <cfRule type="expression" dxfId="3295" priority="1614" stopIfTrue="1">
      <formula>$W200=0</formula>
    </cfRule>
  </conditionalFormatting>
  <conditionalFormatting sqref="W333">
    <cfRule type="expression" dxfId="3294" priority="1615" stopIfTrue="1">
      <formula>$W200=0</formula>
    </cfRule>
  </conditionalFormatting>
  <conditionalFormatting sqref="W334">
    <cfRule type="expression" dxfId="3293" priority="1616" stopIfTrue="1">
      <formula>$W200=0</formula>
    </cfRule>
  </conditionalFormatting>
  <conditionalFormatting sqref="W335">
    <cfRule type="expression" dxfId="3292" priority="1617" stopIfTrue="1">
      <formula>$W200=0</formula>
    </cfRule>
  </conditionalFormatting>
  <conditionalFormatting sqref="W336">
    <cfRule type="expression" dxfId="3291" priority="1618" stopIfTrue="1">
      <formula>$W200=0</formula>
    </cfRule>
  </conditionalFormatting>
  <conditionalFormatting sqref="W337">
    <cfRule type="expression" dxfId="3290" priority="1619" stopIfTrue="1">
      <formula>$W200=0</formula>
    </cfRule>
  </conditionalFormatting>
  <conditionalFormatting sqref="W338">
    <cfRule type="expression" dxfId="3289" priority="1620" stopIfTrue="1">
      <formula>$W200=0</formula>
    </cfRule>
  </conditionalFormatting>
  <conditionalFormatting sqref="W339">
    <cfRule type="expression" dxfId="3288" priority="1621" stopIfTrue="1">
      <formula>$W200=0</formula>
    </cfRule>
  </conditionalFormatting>
  <conditionalFormatting sqref="W340">
    <cfRule type="expression" dxfId="3287" priority="1622" stopIfTrue="1">
      <formula>$W200=0</formula>
    </cfRule>
  </conditionalFormatting>
  <conditionalFormatting sqref="W341">
    <cfRule type="expression" dxfId="3286" priority="1623" stopIfTrue="1">
      <formula>$W200=0</formula>
    </cfRule>
  </conditionalFormatting>
  <conditionalFormatting sqref="W342">
    <cfRule type="expression" dxfId="3285" priority="1624" stopIfTrue="1">
      <formula>$W200=0</formula>
    </cfRule>
  </conditionalFormatting>
  <conditionalFormatting sqref="W343">
    <cfRule type="expression" dxfId="3284" priority="1625" stopIfTrue="1">
      <formula>$W200=0</formula>
    </cfRule>
  </conditionalFormatting>
  <conditionalFormatting sqref="W344">
    <cfRule type="expression" dxfId="3283" priority="1626" stopIfTrue="1">
      <formula>$W200=0</formula>
    </cfRule>
  </conditionalFormatting>
  <conditionalFormatting sqref="W345">
    <cfRule type="expression" dxfId="3282" priority="1627" stopIfTrue="1">
      <formula>$W200=0</formula>
    </cfRule>
  </conditionalFormatting>
  <conditionalFormatting sqref="W346">
    <cfRule type="expression" dxfId="3281" priority="1628" stopIfTrue="1">
      <formula>$W200=0</formula>
    </cfRule>
  </conditionalFormatting>
  <conditionalFormatting sqref="W347">
    <cfRule type="expression" dxfId="3280" priority="1629" stopIfTrue="1">
      <formula>$W200=0</formula>
    </cfRule>
  </conditionalFormatting>
  <conditionalFormatting sqref="W348">
    <cfRule type="expression" dxfId="3279" priority="1630" stopIfTrue="1">
      <formula>$W200=0</formula>
    </cfRule>
  </conditionalFormatting>
  <conditionalFormatting sqref="W349">
    <cfRule type="expression" dxfId="3278" priority="1631" stopIfTrue="1">
      <formula>$W200=0</formula>
    </cfRule>
  </conditionalFormatting>
  <conditionalFormatting sqref="W350">
    <cfRule type="expression" dxfId="3277" priority="1632" stopIfTrue="1">
      <formula>$W200=0</formula>
    </cfRule>
  </conditionalFormatting>
  <conditionalFormatting sqref="W351">
    <cfRule type="expression" dxfId="3276" priority="1633" stopIfTrue="1">
      <formula>$W200=0</formula>
    </cfRule>
  </conditionalFormatting>
  <conditionalFormatting sqref="W352">
    <cfRule type="expression" dxfId="3275" priority="1634" stopIfTrue="1">
      <formula>$W200=0</formula>
    </cfRule>
  </conditionalFormatting>
  <conditionalFormatting sqref="W353">
    <cfRule type="expression" dxfId="3274" priority="1635" stopIfTrue="1">
      <formula>$W200=0</formula>
    </cfRule>
  </conditionalFormatting>
  <conditionalFormatting sqref="W354">
    <cfRule type="expression" dxfId="3273" priority="1636" stopIfTrue="1">
      <formula>$W200=0</formula>
    </cfRule>
  </conditionalFormatting>
  <conditionalFormatting sqref="W355">
    <cfRule type="expression" dxfId="3272" priority="1637" stopIfTrue="1">
      <formula>$W200=0</formula>
    </cfRule>
  </conditionalFormatting>
  <conditionalFormatting sqref="W356">
    <cfRule type="expression" dxfId="3271" priority="1638" stopIfTrue="1">
      <formula>$W200=0</formula>
    </cfRule>
  </conditionalFormatting>
  <conditionalFormatting sqref="W357">
    <cfRule type="expression" dxfId="3270" priority="1639" stopIfTrue="1">
      <formula>$W200=0</formula>
    </cfRule>
  </conditionalFormatting>
  <conditionalFormatting sqref="W358">
    <cfRule type="expression" dxfId="3269" priority="1640" stopIfTrue="1">
      <formula>$W200=0</formula>
    </cfRule>
  </conditionalFormatting>
  <conditionalFormatting sqref="W359">
    <cfRule type="expression" dxfId="3268" priority="1641" stopIfTrue="1">
      <formula>$W200=0</formula>
    </cfRule>
  </conditionalFormatting>
  <conditionalFormatting sqref="W360">
    <cfRule type="expression" dxfId="3267" priority="1642" stopIfTrue="1">
      <formula>$W200=0</formula>
    </cfRule>
  </conditionalFormatting>
  <conditionalFormatting sqref="W361">
    <cfRule type="expression" dxfId="3266" priority="1643" stopIfTrue="1">
      <formula>$W200=0</formula>
    </cfRule>
  </conditionalFormatting>
  <conditionalFormatting sqref="W362">
    <cfRule type="expression" dxfId="3265" priority="1644" stopIfTrue="1">
      <formula>$W200=0</formula>
    </cfRule>
  </conditionalFormatting>
  <conditionalFormatting sqref="X302">
    <cfRule type="expression" dxfId="3264" priority="1645" stopIfTrue="1">
      <formula>$W201=0</formula>
    </cfRule>
  </conditionalFormatting>
  <conditionalFormatting sqref="X303">
    <cfRule type="expression" dxfId="3263" priority="1646" stopIfTrue="1">
      <formula>$W201=0</formula>
    </cfRule>
  </conditionalFormatting>
  <conditionalFormatting sqref="X304">
    <cfRule type="expression" dxfId="3262" priority="1647" stopIfTrue="1">
      <formula>$W201=0</formula>
    </cfRule>
  </conditionalFormatting>
  <conditionalFormatting sqref="X305">
    <cfRule type="expression" dxfId="3261" priority="1648" stopIfTrue="1">
      <formula>$W201=0</formula>
    </cfRule>
  </conditionalFormatting>
  <conditionalFormatting sqref="X306">
    <cfRule type="expression" dxfId="3260" priority="1649" stopIfTrue="1">
      <formula>$W201=0</formula>
    </cfRule>
  </conditionalFormatting>
  <conditionalFormatting sqref="X307">
    <cfRule type="expression" dxfId="3259" priority="1650" stopIfTrue="1">
      <formula>$W201=0</formula>
    </cfRule>
  </conditionalFormatting>
  <conditionalFormatting sqref="X308">
    <cfRule type="expression" dxfId="3258" priority="1651" stopIfTrue="1">
      <formula>$W201=0</formula>
    </cfRule>
  </conditionalFormatting>
  <conditionalFormatting sqref="X309">
    <cfRule type="expression" dxfId="3257" priority="1652" stopIfTrue="1">
      <formula>$W201=0</formula>
    </cfRule>
  </conditionalFormatting>
  <conditionalFormatting sqref="X310">
    <cfRule type="expression" dxfId="3256" priority="1653" stopIfTrue="1">
      <formula>$W201=0</formula>
    </cfRule>
  </conditionalFormatting>
  <conditionalFormatting sqref="X311">
    <cfRule type="expression" dxfId="3255" priority="1654" stopIfTrue="1">
      <formula>$W201=0</formula>
    </cfRule>
  </conditionalFormatting>
  <conditionalFormatting sqref="X312">
    <cfRule type="expression" dxfId="3254" priority="1655" stopIfTrue="1">
      <formula>$W201=0</formula>
    </cfRule>
  </conditionalFormatting>
  <conditionalFormatting sqref="X313">
    <cfRule type="expression" dxfId="3253" priority="1656" stopIfTrue="1">
      <formula>$W201=0</formula>
    </cfRule>
  </conditionalFormatting>
  <conditionalFormatting sqref="X314">
    <cfRule type="expression" dxfId="3252" priority="1657" stopIfTrue="1">
      <formula>$W201=0</formula>
    </cfRule>
  </conditionalFormatting>
  <conditionalFormatting sqref="X315">
    <cfRule type="expression" dxfId="3251" priority="1658" stopIfTrue="1">
      <formula>$W201=0</formula>
    </cfRule>
  </conditionalFormatting>
  <conditionalFormatting sqref="X316">
    <cfRule type="expression" dxfId="3250" priority="1659" stopIfTrue="1">
      <formula>$W201=0</formula>
    </cfRule>
  </conditionalFormatting>
  <conditionalFormatting sqref="X317">
    <cfRule type="expression" dxfId="3249" priority="1660" stopIfTrue="1">
      <formula>$W201=0</formula>
    </cfRule>
  </conditionalFormatting>
  <conditionalFormatting sqref="X318">
    <cfRule type="expression" dxfId="3248" priority="1661" stopIfTrue="1">
      <formula>$W201=0</formula>
    </cfRule>
  </conditionalFormatting>
  <conditionalFormatting sqref="X319">
    <cfRule type="expression" dxfId="3247" priority="1662" stopIfTrue="1">
      <formula>$W201=0</formula>
    </cfRule>
  </conditionalFormatting>
  <conditionalFormatting sqref="X320">
    <cfRule type="expression" dxfId="3246" priority="1663" stopIfTrue="1">
      <formula>$W201=0</formula>
    </cfRule>
  </conditionalFormatting>
  <conditionalFormatting sqref="X321">
    <cfRule type="expression" dxfId="3245" priority="1664" stopIfTrue="1">
      <formula>$W201=0</formula>
    </cfRule>
  </conditionalFormatting>
  <conditionalFormatting sqref="X322">
    <cfRule type="expression" dxfId="3244" priority="1665" stopIfTrue="1">
      <formula>$W201=0</formula>
    </cfRule>
  </conditionalFormatting>
  <conditionalFormatting sqref="X323">
    <cfRule type="expression" dxfId="3243" priority="1666" stopIfTrue="1">
      <formula>$W201=0</formula>
    </cfRule>
  </conditionalFormatting>
  <conditionalFormatting sqref="X324">
    <cfRule type="expression" dxfId="3242" priority="1667" stopIfTrue="1">
      <formula>$W201=0</formula>
    </cfRule>
  </conditionalFormatting>
  <conditionalFormatting sqref="X325">
    <cfRule type="expression" dxfId="3241" priority="1668" stopIfTrue="1">
      <formula>$W201=0</formula>
    </cfRule>
  </conditionalFormatting>
  <conditionalFormatting sqref="X326">
    <cfRule type="expression" dxfId="3240" priority="1669" stopIfTrue="1">
      <formula>$W201=0</formula>
    </cfRule>
  </conditionalFormatting>
  <conditionalFormatting sqref="X327">
    <cfRule type="expression" dxfId="3239" priority="1670" stopIfTrue="1">
      <formula>$W201=0</formula>
    </cfRule>
  </conditionalFormatting>
  <conditionalFormatting sqref="X328">
    <cfRule type="expression" dxfId="3238" priority="1671" stopIfTrue="1">
      <formula>$W201=0</formula>
    </cfRule>
  </conditionalFormatting>
  <conditionalFormatting sqref="X329">
    <cfRule type="expression" dxfId="3237" priority="1672" stopIfTrue="1">
      <formula>$W201=0</formula>
    </cfRule>
  </conditionalFormatting>
  <conditionalFormatting sqref="X330">
    <cfRule type="expression" dxfId="3236" priority="1673" stopIfTrue="1">
      <formula>$W201=0</formula>
    </cfRule>
  </conditionalFormatting>
  <conditionalFormatting sqref="X331">
    <cfRule type="expression" dxfId="3235" priority="1674" stopIfTrue="1">
      <formula>$W201=0</formula>
    </cfRule>
  </conditionalFormatting>
  <conditionalFormatting sqref="X332">
    <cfRule type="expression" dxfId="3234" priority="1675" stopIfTrue="1">
      <formula>$W201=0</formula>
    </cfRule>
  </conditionalFormatting>
  <conditionalFormatting sqref="X333">
    <cfRule type="expression" dxfId="3233" priority="1676" stopIfTrue="1">
      <formula>$W201=0</formula>
    </cfRule>
  </conditionalFormatting>
  <conditionalFormatting sqref="X334">
    <cfRule type="expression" dxfId="3232" priority="1677" stopIfTrue="1">
      <formula>$W201=0</formula>
    </cfRule>
  </conditionalFormatting>
  <conditionalFormatting sqref="X335">
    <cfRule type="expression" dxfId="3231" priority="1678" stopIfTrue="1">
      <formula>$W201=0</formula>
    </cfRule>
  </conditionalFormatting>
  <conditionalFormatting sqref="X336">
    <cfRule type="expression" dxfId="3230" priority="1679" stopIfTrue="1">
      <formula>$W201=0</formula>
    </cfRule>
  </conditionalFormatting>
  <conditionalFormatting sqref="X337">
    <cfRule type="expression" dxfId="3229" priority="1680" stopIfTrue="1">
      <formula>$W201=0</formula>
    </cfRule>
  </conditionalFormatting>
  <conditionalFormatting sqref="X338">
    <cfRule type="expression" dxfId="3228" priority="1681" stopIfTrue="1">
      <formula>$W201=0</formula>
    </cfRule>
  </conditionalFormatting>
  <conditionalFormatting sqref="X339">
    <cfRule type="expression" dxfId="3227" priority="1682" stopIfTrue="1">
      <formula>$W201=0</formula>
    </cfRule>
  </conditionalFormatting>
  <conditionalFormatting sqref="X340">
    <cfRule type="expression" dxfId="3226" priority="1683" stopIfTrue="1">
      <formula>$W201=0</formula>
    </cfRule>
  </conditionalFormatting>
  <conditionalFormatting sqref="X341">
    <cfRule type="expression" dxfId="3225" priority="1684" stopIfTrue="1">
      <formula>$W201=0</formula>
    </cfRule>
  </conditionalFormatting>
  <conditionalFormatting sqref="X342">
    <cfRule type="expression" dxfId="3224" priority="1685" stopIfTrue="1">
      <formula>$W201=0</formula>
    </cfRule>
  </conditionalFormatting>
  <conditionalFormatting sqref="X343">
    <cfRule type="expression" dxfId="3223" priority="1686" stopIfTrue="1">
      <formula>$W201=0</formula>
    </cfRule>
  </conditionalFormatting>
  <conditionalFormatting sqref="X344">
    <cfRule type="expression" dxfId="3222" priority="1687" stopIfTrue="1">
      <formula>$W201=0</formula>
    </cfRule>
  </conditionalFormatting>
  <conditionalFormatting sqref="X345">
    <cfRule type="expression" dxfId="3221" priority="1688" stopIfTrue="1">
      <formula>$W201=0</formula>
    </cfRule>
  </conditionalFormatting>
  <conditionalFormatting sqref="X346">
    <cfRule type="expression" dxfId="3220" priority="1689" stopIfTrue="1">
      <formula>$W201=0</formula>
    </cfRule>
  </conditionalFormatting>
  <conditionalFormatting sqref="X347">
    <cfRule type="expression" dxfId="3219" priority="1690" stopIfTrue="1">
      <formula>$W201=0</formula>
    </cfRule>
  </conditionalFormatting>
  <conditionalFormatting sqref="X348">
    <cfRule type="expression" dxfId="3218" priority="1691" stopIfTrue="1">
      <formula>$W201=0</formula>
    </cfRule>
  </conditionalFormatting>
  <conditionalFormatting sqref="X349">
    <cfRule type="expression" dxfId="3217" priority="1692" stopIfTrue="1">
      <formula>$W201=0</formula>
    </cfRule>
  </conditionalFormatting>
  <conditionalFormatting sqref="X350">
    <cfRule type="expression" dxfId="3216" priority="1693" stopIfTrue="1">
      <formula>$W201=0</formula>
    </cfRule>
  </conditionalFormatting>
  <conditionalFormatting sqref="X351">
    <cfRule type="expression" dxfId="3215" priority="1694" stopIfTrue="1">
      <formula>$W201=0</formula>
    </cfRule>
  </conditionalFormatting>
  <conditionalFormatting sqref="X352">
    <cfRule type="expression" dxfId="3214" priority="1695" stopIfTrue="1">
      <formula>$W201=0</formula>
    </cfRule>
  </conditionalFormatting>
  <conditionalFormatting sqref="X353">
    <cfRule type="expression" dxfId="3213" priority="1696" stopIfTrue="1">
      <formula>$W201=0</formula>
    </cfRule>
  </conditionalFormatting>
  <conditionalFormatting sqref="X354">
    <cfRule type="expression" dxfId="3212" priority="1697" stopIfTrue="1">
      <formula>$W201=0</formula>
    </cfRule>
  </conditionalFormatting>
  <conditionalFormatting sqref="X355">
    <cfRule type="expression" dxfId="3211" priority="1698" stopIfTrue="1">
      <formula>$W201=0</formula>
    </cfRule>
  </conditionalFormatting>
  <conditionalFormatting sqref="X356">
    <cfRule type="expression" dxfId="3210" priority="1699" stopIfTrue="1">
      <formula>$W201=0</formula>
    </cfRule>
  </conditionalFormatting>
  <conditionalFormatting sqref="X357">
    <cfRule type="expression" dxfId="3209" priority="1700" stopIfTrue="1">
      <formula>$W201=0</formula>
    </cfRule>
  </conditionalFormatting>
  <conditionalFormatting sqref="X358">
    <cfRule type="expression" dxfId="3208" priority="1701" stopIfTrue="1">
      <formula>$W201=0</formula>
    </cfRule>
  </conditionalFormatting>
  <conditionalFormatting sqref="X359">
    <cfRule type="expression" dxfId="3207" priority="1702" stopIfTrue="1">
      <formula>$W201=0</formula>
    </cfRule>
  </conditionalFormatting>
  <conditionalFormatting sqref="X360">
    <cfRule type="expression" dxfId="3206" priority="1703" stopIfTrue="1">
      <formula>$W201=0</formula>
    </cfRule>
  </conditionalFormatting>
  <conditionalFormatting sqref="X361">
    <cfRule type="expression" dxfId="3205" priority="1704" stopIfTrue="1">
      <formula>$W201=0</formula>
    </cfRule>
  </conditionalFormatting>
  <conditionalFormatting sqref="X362">
    <cfRule type="expression" dxfId="3204" priority="1705" stopIfTrue="1">
      <formula>$W201=0</formula>
    </cfRule>
  </conditionalFormatting>
  <conditionalFormatting sqref="Y302">
    <cfRule type="expression" dxfId="3203" priority="1706" stopIfTrue="1">
      <formula>$W202=0</formula>
    </cfRule>
  </conditionalFormatting>
  <conditionalFormatting sqref="Y303">
    <cfRule type="expression" dxfId="3202" priority="1707" stopIfTrue="1">
      <formula>$W202=0</formula>
    </cfRule>
  </conditionalFormatting>
  <conditionalFormatting sqref="Y304">
    <cfRule type="expression" dxfId="3201" priority="1708" stopIfTrue="1">
      <formula>$W202=0</formula>
    </cfRule>
  </conditionalFormatting>
  <conditionalFormatting sqref="Y305">
    <cfRule type="expression" dxfId="3200" priority="1709" stopIfTrue="1">
      <formula>$W202=0</formula>
    </cfRule>
  </conditionalFormatting>
  <conditionalFormatting sqref="Y306">
    <cfRule type="expression" dxfId="3199" priority="1710" stopIfTrue="1">
      <formula>$W202=0</formula>
    </cfRule>
  </conditionalFormatting>
  <conditionalFormatting sqref="Y307">
    <cfRule type="expression" dxfId="3198" priority="1711" stopIfTrue="1">
      <formula>$W202=0</formula>
    </cfRule>
  </conditionalFormatting>
  <conditionalFormatting sqref="Y308">
    <cfRule type="expression" dxfId="3197" priority="1712" stopIfTrue="1">
      <formula>$W202=0</formula>
    </cfRule>
  </conditionalFormatting>
  <conditionalFormatting sqref="Y309">
    <cfRule type="expression" dxfId="3196" priority="1713" stopIfTrue="1">
      <formula>$W202=0</formula>
    </cfRule>
  </conditionalFormatting>
  <conditionalFormatting sqref="Y310">
    <cfRule type="expression" dxfId="3195" priority="1714" stopIfTrue="1">
      <formula>$W202=0</formula>
    </cfRule>
  </conditionalFormatting>
  <conditionalFormatting sqref="Y311">
    <cfRule type="expression" dxfId="3194" priority="1715" stopIfTrue="1">
      <formula>$W202=0</formula>
    </cfRule>
  </conditionalFormatting>
  <conditionalFormatting sqref="Y312">
    <cfRule type="expression" dxfId="3193" priority="1716" stopIfTrue="1">
      <formula>$W202=0</formula>
    </cfRule>
  </conditionalFormatting>
  <conditionalFormatting sqref="Y313">
    <cfRule type="expression" dxfId="3192" priority="1717" stopIfTrue="1">
      <formula>$W202=0</formula>
    </cfRule>
  </conditionalFormatting>
  <conditionalFormatting sqref="Y314">
    <cfRule type="expression" dxfId="3191" priority="1718" stopIfTrue="1">
      <formula>$W202=0</formula>
    </cfRule>
  </conditionalFormatting>
  <conditionalFormatting sqref="Y315">
    <cfRule type="expression" dxfId="3190" priority="1719" stopIfTrue="1">
      <formula>$W202=0</formula>
    </cfRule>
  </conditionalFormatting>
  <conditionalFormatting sqref="Y316">
    <cfRule type="expression" dxfId="3189" priority="1720" stopIfTrue="1">
      <formula>$W202=0</formula>
    </cfRule>
  </conditionalFormatting>
  <conditionalFormatting sqref="Y317">
    <cfRule type="expression" dxfId="3188" priority="1721" stopIfTrue="1">
      <formula>$W202=0</formula>
    </cfRule>
  </conditionalFormatting>
  <conditionalFormatting sqref="Y318">
    <cfRule type="expression" dxfId="3187" priority="1722" stopIfTrue="1">
      <formula>$W202=0</formula>
    </cfRule>
  </conditionalFormatting>
  <conditionalFormatting sqref="Y319">
    <cfRule type="expression" dxfId="3186" priority="1723" stopIfTrue="1">
      <formula>$W202=0</formula>
    </cfRule>
  </conditionalFormatting>
  <conditionalFormatting sqref="Y320">
    <cfRule type="expression" dxfId="3185" priority="1724" stopIfTrue="1">
      <formula>$W202=0</formula>
    </cfRule>
  </conditionalFormatting>
  <conditionalFormatting sqref="Y321">
    <cfRule type="expression" dxfId="3184" priority="1725" stopIfTrue="1">
      <formula>$W202=0</formula>
    </cfRule>
  </conditionalFormatting>
  <conditionalFormatting sqref="Y322">
    <cfRule type="expression" dxfId="3183" priority="1726" stopIfTrue="1">
      <formula>$W202=0</formula>
    </cfRule>
  </conditionalFormatting>
  <conditionalFormatting sqref="Y323">
    <cfRule type="expression" dxfId="3182" priority="1727" stopIfTrue="1">
      <formula>$W202=0</formula>
    </cfRule>
  </conditionalFormatting>
  <conditionalFormatting sqref="Y324">
    <cfRule type="expression" dxfId="3181" priority="1728" stopIfTrue="1">
      <formula>$W202=0</formula>
    </cfRule>
  </conditionalFormatting>
  <conditionalFormatting sqref="Y325">
    <cfRule type="expression" dxfId="3180" priority="1729" stopIfTrue="1">
      <formula>$W202=0</formula>
    </cfRule>
  </conditionalFormatting>
  <conditionalFormatting sqref="Y326">
    <cfRule type="expression" dxfId="3179" priority="1730" stopIfTrue="1">
      <formula>$W202=0</formula>
    </cfRule>
  </conditionalFormatting>
  <conditionalFormatting sqref="Y327">
    <cfRule type="expression" dxfId="3178" priority="1731" stopIfTrue="1">
      <formula>$W202=0</formula>
    </cfRule>
  </conditionalFormatting>
  <conditionalFormatting sqref="Y328">
    <cfRule type="expression" dxfId="3177" priority="1732" stopIfTrue="1">
      <formula>$W202=0</formula>
    </cfRule>
  </conditionalFormatting>
  <conditionalFormatting sqref="Y329">
    <cfRule type="expression" dxfId="3176" priority="1733" stopIfTrue="1">
      <formula>$W202=0</formula>
    </cfRule>
  </conditionalFormatting>
  <conditionalFormatting sqref="Y330">
    <cfRule type="expression" dxfId="3175" priority="1734" stopIfTrue="1">
      <formula>$W202=0</formula>
    </cfRule>
  </conditionalFormatting>
  <conditionalFormatting sqref="Y331">
    <cfRule type="expression" dxfId="3174" priority="1735" stopIfTrue="1">
      <formula>$W202=0</formula>
    </cfRule>
  </conditionalFormatting>
  <conditionalFormatting sqref="Y332">
    <cfRule type="expression" dxfId="3173" priority="1736" stopIfTrue="1">
      <formula>$W202=0</formula>
    </cfRule>
  </conditionalFormatting>
  <conditionalFormatting sqref="Y333">
    <cfRule type="expression" dxfId="3172" priority="1737" stopIfTrue="1">
      <formula>$W202=0</formula>
    </cfRule>
  </conditionalFormatting>
  <conditionalFormatting sqref="Y334">
    <cfRule type="expression" dxfId="3171" priority="1738" stopIfTrue="1">
      <formula>$W202=0</formula>
    </cfRule>
  </conditionalFormatting>
  <conditionalFormatting sqref="Y335">
    <cfRule type="expression" dxfId="3170" priority="1739" stopIfTrue="1">
      <formula>$W202=0</formula>
    </cfRule>
  </conditionalFormatting>
  <conditionalFormatting sqref="Y336">
    <cfRule type="expression" dxfId="3169" priority="1740" stopIfTrue="1">
      <formula>$W202=0</formula>
    </cfRule>
  </conditionalFormatting>
  <conditionalFormatting sqref="Y337">
    <cfRule type="expression" dxfId="3168" priority="1741" stopIfTrue="1">
      <formula>$W202=0</formula>
    </cfRule>
  </conditionalFormatting>
  <conditionalFormatting sqref="Y338">
    <cfRule type="expression" dxfId="3167" priority="1742" stopIfTrue="1">
      <formula>$W202=0</formula>
    </cfRule>
  </conditionalFormatting>
  <conditionalFormatting sqref="Y339">
    <cfRule type="expression" dxfId="3166" priority="1743" stopIfTrue="1">
      <formula>$W202=0</formula>
    </cfRule>
  </conditionalFormatting>
  <conditionalFormatting sqref="Y340">
    <cfRule type="expression" dxfId="3165" priority="1744" stopIfTrue="1">
      <formula>$W202=0</formula>
    </cfRule>
  </conditionalFormatting>
  <conditionalFormatting sqref="Y341">
    <cfRule type="expression" dxfId="3164" priority="1745" stopIfTrue="1">
      <formula>$W202=0</formula>
    </cfRule>
  </conditionalFormatting>
  <conditionalFormatting sqref="Y342">
    <cfRule type="expression" dxfId="3163" priority="1746" stopIfTrue="1">
      <formula>$W202=0</formula>
    </cfRule>
  </conditionalFormatting>
  <conditionalFormatting sqref="Y343">
    <cfRule type="expression" dxfId="3162" priority="1747" stopIfTrue="1">
      <formula>$W202=0</formula>
    </cfRule>
  </conditionalFormatting>
  <conditionalFormatting sqref="Y344">
    <cfRule type="expression" dxfId="3161" priority="1748" stopIfTrue="1">
      <formula>$W202=0</formula>
    </cfRule>
  </conditionalFormatting>
  <conditionalFormatting sqref="Y345">
    <cfRule type="expression" dxfId="3160" priority="1749" stopIfTrue="1">
      <formula>$W202=0</formula>
    </cfRule>
  </conditionalFormatting>
  <conditionalFormatting sqref="Y346">
    <cfRule type="expression" dxfId="3159" priority="1750" stopIfTrue="1">
      <formula>$W202=0</formula>
    </cfRule>
  </conditionalFormatting>
  <conditionalFormatting sqref="Y347">
    <cfRule type="expression" dxfId="3158" priority="1751" stopIfTrue="1">
      <formula>$W202=0</formula>
    </cfRule>
  </conditionalFormatting>
  <conditionalFormatting sqref="Y348">
    <cfRule type="expression" dxfId="3157" priority="1752" stopIfTrue="1">
      <formula>$W202=0</formula>
    </cfRule>
  </conditionalFormatting>
  <conditionalFormatting sqref="Y349">
    <cfRule type="expression" dxfId="3156" priority="1753" stopIfTrue="1">
      <formula>$W202=0</formula>
    </cfRule>
  </conditionalFormatting>
  <conditionalFormatting sqref="Y350">
    <cfRule type="expression" dxfId="3155" priority="1754" stopIfTrue="1">
      <formula>$W202=0</formula>
    </cfRule>
  </conditionalFormatting>
  <conditionalFormatting sqref="Y351">
    <cfRule type="expression" dxfId="3154" priority="1755" stopIfTrue="1">
      <formula>$W202=0</formula>
    </cfRule>
  </conditionalFormatting>
  <conditionalFormatting sqref="Y352">
    <cfRule type="expression" dxfId="3153" priority="1756" stopIfTrue="1">
      <formula>$W202=0</formula>
    </cfRule>
  </conditionalFormatting>
  <conditionalFormatting sqref="Y353">
    <cfRule type="expression" dxfId="3152" priority="1757" stopIfTrue="1">
      <formula>$W202=0</formula>
    </cfRule>
  </conditionalFormatting>
  <conditionalFormatting sqref="Y354">
    <cfRule type="expression" dxfId="3151" priority="1758" stopIfTrue="1">
      <formula>$W202=0</formula>
    </cfRule>
  </conditionalFormatting>
  <conditionalFormatting sqref="Y355">
    <cfRule type="expression" dxfId="3150" priority="1759" stopIfTrue="1">
      <formula>$W202=0</formula>
    </cfRule>
  </conditionalFormatting>
  <conditionalFormatting sqref="Y356">
    <cfRule type="expression" dxfId="3149" priority="1760" stopIfTrue="1">
      <formula>$W202=0</formula>
    </cfRule>
  </conditionalFormatting>
  <conditionalFormatting sqref="Y357">
    <cfRule type="expression" dxfId="3148" priority="1761" stopIfTrue="1">
      <formula>$W202=0</formula>
    </cfRule>
  </conditionalFormatting>
  <conditionalFormatting sqref="Y358">
    <cfRule type="expression" dxfId="3147" priority="1762" stopIfTrue="1">
      <formula>$W202=0</formula>
    </cfRule>
  </conditionalFormatting>
  <conditionalFormatting sqref="Y359">
    <cfRule type="expression" dxfId="3146" priority="1763" stopIfTrue="1">
      <formula>$W202=0</formula>
    </cfRule>
  </conditionalFormatting>
  <conditionalFormatting sqref="Y360">
    <cfRule type="expression" dxfId="3145" priority="1764" stopIfTrue="1">
      <formula>$W202=0</formula>
    </cfRule>
  </conditionalFormatting>
  <conditionalFormatting sqref="Y361">
    <cfRule type="expression" dxfId="3144" priority="1765" stopIfTrue="1">
      <formula>$W202=0</formula>
    </cfRule>
  </conditionalFormatting>
  <conditionalFormatting sqref="Y362">
    <cfRule type="expression" dxfId="3143" priority="1766" stopIfTrue="1">
      <formula>$W202=0</formula>
    </cfRule>
  </conditionalFormatting>
  <conditionalFormatting sqref="Z302">
    <cfRule type="expression" dxfId="3142" priority="1767" stopIfTrue="1">
      <formula>$W203=0</formula>
    </cfRule>
  </conditionalFormatting>
  <conditionalFormatting sqref="Z303">
    <cfRule type="expression" dxfId="3141" priority="1768" stopIfTrue="1">
      <formula>$W203=0</formula>
    </cfRule>
  </conditionalFormatting>
  <conditionalFormatting sqref="Z304">
    <cfRule type="expression" dxfId="3140" priority="1769" stopIfTrue="1">
      <formula>$W203=0</formula>
    </cfRule>
  </conditionalFormatting>
  <conditionalFormatting sqref="Z305">
    <cfRule type="expression" dxfId="3139" priority="1770" stopIfTrue="1">
      <formula>$W203=0</formula>
    </cfRule>
  </conditionalFormatting>
  <conditionalFormatting sqref="Z306">
    <cfRule type="expression" dxfId="3138" priority="1771" stopIfTrue="1">
      <formula>$W203=0</formula>
    </cfRule>
  </conditionalFormatting>
  <conditionalFormatting sqref="Z307">
    <cfRule type="expression" dxfId="3137" priority="1772" stopIfTrue="1">
      <formula>$W203=0</formula>
    </cfRule>
  </conditionalFormatting>
  <conditionalFormatting sqref="Z308">
    <cfRule type="expression" dxfId="3136" priority="1773" stopIfTrue="1">
      <formula>$W203=0</formula>
    </cfRule>
  </conditionalFormatting>
  <conditionalFormatting sqref="Z309">
    <cfRule type="expression" dxfId="3135" priority="1774" stopIfTrue="1">
      <formula>$W203=0</formula>
    </cfRule>
  </conditionalFormatting>
  <conditionalFormatting sqref="Z310">
    <cfRule type="expression" dxfId="3134" priority="1775" stopIfTrue="1">
      <formula>$W203=0</formula>
    </cfRule>
  </conditionalFormatting>
  <conditionalFormatting sqref="Z311">
    <cfRule type="expression" dxfId="3133" priority="1776" stopIfTrue="1">
      <formula>$W203=0</formula>
    </cfRule>
  </conditionalFormatting>
  <conditionalFormatting sqref="Z312">
    <cfRule type="expression" dxfId="3132" priority="1777" stopIfTrue="1">
      <formula>$W203=0</formula>
    </cfRule>
  </conditionalFormatting>
  <conditionalFormatting sqref="Z313">
    <cfRule type="expression" dxfId="3131" priority="1778" stopIfTrue="1">
      <formula>$W203=0</formula>
    </cfRule>
  </conditionalFormatting>
  <conditionalFormatting sqref="Z314">
    <cfRule type="expression" dxfId="3130" priority="1779" stopIfTrue="1">
      <formula>$W203=0</formula>
    </cfRule>
  </conditionalFormatting>
  <conditionalFormatting sqref="Z315">
    <cfRule type="expression" dxfId="3129" priority="1780" stopIfTrue="1">
      <formula>$W203=0</formula>
    </cfRule>
  </conditionalFormatting>
  <conditionalFormatting sqref="Z316">
    <cfRule type="expression" dxfId="3128" priority="1781" stopIfTrue="1">
      <formula>$W203=0</formula>
    </cfRule>
  </conditionalFormatting>
  <conditionalFormatting sqref="Z317">
    <cfRule type="expression" dxfId="3127" priority="1782" stopIfTrue="1">
      <formula>$W203=0</formula>
    </cfRule>
  </conditionalFormatting>
  <conditionalFormatting sqref="Z318">
    <cfRule type="expression" dxfId="3126" priority="1783" stopIfTrue="1">
      <formula>$W203=0</formula>
    </cfRule>
  </conditionalFormatting>
  <conditionalFormatting sqref="Z319">
    <cfRule type="expression" dxfId="3125" priority="1784" stopIfTrue="1">
      <formula>$W203=0</formula>
    </cfRule>
  </conditionalFormatting>
  <conditionalFormatting sqref="Z320">
    <cfRule type="expression" dxfId="3124" priority="1785" stopIfTrue="1">
      <formula>$W203=0</formula>
    </cfRule>
  </conditionalFormatting>
  <conditionalFormatting sqref="Z321">
    <cfRule type="expression" dxfId="3123" priority="1786" stopIfTrue="1">
      <formula>$W203=0</formula>
    </cfRule>
  </conditionalFormatting>
  <conditionalFormatting sqref="Z322">
    <cfRule type="expression" dxfId="3122" priority="1787" stopIfTrue="1">
      <formula>$W203=0</formula>
    </cfRule>
  </conditionalFormatting>
  <conditionalFormatting sqref="Z323">
    <cfRule type="expression" dxfId="3121" priority="1788" stopIfTrue="1">
      <formula>$W203=0</formula>
    </cfRule>
  </conditionalFormatting>
  <conditionalFormatting sqref="Z324">
    <cfRule type="expression" dxfId="3120" priority="1789" stopIfTrue="1">
      <formula>$W203=0</formula>
    </cfRule>
  </conditionalFormatting>
  <conditionalFormatting sqref="Z325">
    <cfRule type="expression" dxfId="3119" priority="1790" stopIfTrue="1">
      <formula>$W203=0</formula>
    </cfRule>
  </conditionalFormatting>
  <conditionalFormatting sqref="Z326">
    <cfRule type="expression" dxfId="3118" priority="1791" stopIfTrue="1">
      <formula>$W203=0</formula>
    </cfRule>
  </conditionalFormatting>
  <conditionalFormatting sqref="Z327">
    <cfRule type="expression" dxfId="3117" priority="1792" stopIfTrue="1">
      <formula>$W203=0</formula>
    </cfRule>
  </conditionalFormatting>
  <conditionalFormatting sqref="Z328">
    <cfRule type="expression" dxfId="3116" priority="1793" stopIfTrue="1">
      <formula>$W203=0</formula>
    </cfRule>
  </conditionalFormatting>
  <conditionalFormatting sqref="Z329">
    <cfRule type="expression" dxfId="3115" priority="1794" stopIfTrue="1">
      <formula>$W203=0</formula>
    </cfRule>
  </conditionalFormatting>
  <conditionalFormatting sqref="Z330">
    <cfRule type="expression" dxfId="3114" priority="1795" stopIfTrue="1">
      <formula>$W203=0</formula>
    </cfRule>
  </conditionalFormatting>
  <conditionalFormatting sqref="Z331">
    <cfRule type="expression" dxfId="3113" priority="1796" stopIfTrue="1">
      <formula>$W203=0</formula>
    </cfRule>
  </conditionalFormatting>
  <conditionalFormatting sqref="Z332">
    <cfRule type="expression" dxfId="3112" priority="1797" stopIfTrue="1">
      <formula>$W203=0</formula>
    </cfRule>
  </conditionalFormatting>
  <conditionalFormatting sqref="Z333">
    <cfRule type="expression" dxfId="3111" priority="1798" stopIfTrue="1">
      <formula>$W203=0</formula>
    </cfRule>
  </conditionalFormatting>
  <conditionalFormatting sqref="Z334">
    <cfRule type="expression" dxfId="3110" priority="1799" stopIfTrue="1">
      <formula>$W203=0</formula>
    </cfRule>
  </conditionalFormatting>
  <conditionalFormatting sqref="Z335">
    <cfRule type="expression" dxfId="3109" priority="1800" stopIfTrue="1">
      <formula>$W203=0</formula>
    </cfRule>
  </conditionalFormatting>
  <conditionalFormatting sqref="Z336">
    <cfRule type="expression" dxfId="3108" priority="1801" stopIfTrue="1">
      <formula>$W203=0</formula>
    </cfRule>
  </conditionalFormatting>
  <conditionalFormatting sqref="Z337">
    <cfRule type="expression" dxfId="3107" priority="1802" stopIfTrue="1">
      <formula>$W203=0</formula>
    </cfRule>
  </conditionalFormatting>
  <conditionalFormatting sqref="Z338">
    <cfRule type="expression" dxfId="3106" priority="1803" stopIfTrue="1">
      <formula>$W203=0</formula>
    </cfRule>
  </conditionalFormatting>
  <conditionalFormatting sqref="Z339">
    <cfRule type="expression" dxfId="3105" priority="1804" stopIfTrue="1">
      <formula>$W203=0</formula>
    </cfRule>
  </conditionalFormatting>
  <conditionalFormatting sqref="Z340">
    <cfRule type="expression" dxfId="3104" priority="1805" stopIfTrue="1">
      <formula>$W203=0</formula>
    </cfRule>
  </conditionalFormatting>
  <conditionalFormatting sqref="Z341">
    <cfRule type="expression" dxfId="3103" priority="1806" stopIfTrue="1">
      <formula>$W203=0</formula>
    </cfRule>
  </conditionalFormatting>
  <conditionalFormatting sqref="Z342">
    <cfRule type="expression" dxfId="3102" priority="1807" stopIfTrue="1">
      <formula>$W203=0</formula>
    </cfRule>
  </conditionalFormatting>
  <conditionalFormatting sqref="Z343">
    <cfRule type="expression" dxfId="3101" priority="1808" stopIfTrue="1">
      <formula>$W203=0</formula>
    </cfRule>
  </conditionalFormatting>
  <conditionalFormatting sqref="Z344">
    <cfRule type="expression" dxfId="3100" priority="1809" stopIfTrue="1">
      <formula>$W203=0</formula>
    </cfRule>
  </conditionalFormatting>
  <conditionalFormatting sqref="Z345">
    <cfRule type="expression" dxfId="3099" priority="1810" stopIfTrue="1">
      <formula>$W203=0</formula>
    </cfRule>
  </conditionalFormatting>
  <conditionalFormatting sqref="Z346">
    <cfRule type="expression" dxfId="3098" priority="1811" stopIfTrue="1">
      <formula>$W203=0</formula>
    </cfRule>
  </conditionalFormatting>
  <conditionalFormatting sqref="Z347">
    <cfRule type="expression" dxfId="3097" priority="1812" stopIfTrue="1">
      <formula>$W203=0</formula>
    </cfRule>
  </conditionalFormatting>
  <conditionalFormatting sqref="Z348">
    <cfRule type="expression" dxfId="3096" priority="1813" stopIfTrue="1">
      <formula>$W203=0</formula>
    </cfRule>
  </conditionalFormatting>
  <conditionalFormatting sqref="Z349">
    <cfRule type="expression" dxfId="3095" priority="1814" stopIfTrue="1">
      <formula>$W203=0</formula>
    </cfRule>
  </conditionalFormatting>
  <conditionalFormatting sqref="Z350">
    <cfRule type="expression" dxfId="3094" priority="1815" stopIfTrue="1">
      <formula>$W203=0</formula>
    </cfRule>
  </conditionalFormatting>
  <conditionalFormatting sqref="Z351">
    <cfRule type="expression" dxfId="3093" priority="1816" stopIfTrue="1">
      <formula>$W203=0</formula>
    </cfRule>
  </conditionalFormatting>
  <conditionalFormatting sqref="Z352">
    <cfRule type="expression" dxfId="3092" priority="1817" stopIfTrue="1">
      <formula>$W203=0</formula>
    </cfRule>
  </conditionalFormatting>
  <conditionalFormatting sqref="Z353">
    <cfRule type="expression" dxfId="3091" priority="1818" stopIfTrue="1">
      <formula>$W203=0</formula>
    </cfRule>
  </conditionalFormatting>
  <conditionalFormatting sqref="Z354">
    <cfRule type="expression" dxfId="3090" priority="1819" stopIfTrue="1">
      <formula>$W203=0</formula>
    </cfRule>
  </conditionalFormatting>
  <conditionalFormatting sqref="Z355">
    <cfRule type="expression" dxfId="3089" priority="1820" stopIfTrue="1">
      <formula>$W203=0</formula>
    </cfRule>
  </conditionalFormatting>
  <conditionalFormatting sqref="Z356">
    <cfRule type="expression" dxfId="3088" priority="1821" stopIfTrue="1">
      <formula>$W203=0</formula>
    </cfRule>
  </conditionalFormatting>
  <conditionalFormatting sqref="Z357">
    <cfRule type="expression" dxfId="3087" priority="1822" stopIfTrue="1">
      <formula>$W203=0</formula>
    </cfRule>
  </conditionalFormatting>
  <conditionalFormatting sqref="Z358">
    <cfRule type="expression" dxfId="3086" priority="1823" stopIfTrue="1">
      <formula>$W203=0</formula>
    </cfRule>
  </conditionalFormatting>
  <conditionalFormatting sqref="Z359">
    <cfRule type="expression" dxfId="3085" priority="1824" stopIfTrue="1">
      <formula>$W203=0</formula>
    </cfRule>
  </conditionalFormatting>
  <conditionalFormatting sqref="Z360">
    <cfRule type="expression" dxfId="3084" priority="1825" stopIfTrue="1">
      <formula>$W203=0</formula>
    </cfRule>
  </conditionalFormatting>
  <conditionalFormatting sqref="Z361">
    <cfRule type="expression" dxfId="3083" priority="1826" stopIfTrue="1">
      <formula>$W203=0</formula>
    </cfRule>
  </conditionalFormatting>
  <conditionalFormatting sqref="Z362">
    <cfRule type="expression" dxfId="3082" priority="1827" stopIfTrue="1">
      <formula>$W203=0</formula>
    </cfRule>
  </conditionalFormatting>
  <conditionalFormatting sqref="AA302">
    <cfRule type="expression" dxfId="3081" priority="1828" stopIfTrue="1">
      <formula>$W204=0</formula>
    </cfRule>
  </conditionalFormatting>
  <conditionalFormatting sqref="AA303">
    <cfRule type="expression" dxfId="3080" priority="1829" stopIfTrue="1">
      <formula>$W204=0</formula>
    </cfRule>
  </conditionalFormatting>
  <conditionalFormatting sqref="AA304">
    <cfRule type="expression" dxfId="3079" priority="1830" stopIfTrue="1">
      <formula>$W204=0</formula>
    </cfRule>
  </conditionalFormatting>
  <conditionalFormatting sqref="AA305">
    <cfRule type="expression" dxfId="3078" priority="1831" stopIfTrue="1">
      <formula>$W204=0</formula>
    </cfRule>
  </conditionalFormatting>
  <conditionalFormatting sqref="AA306">
    <cfRule type="expression" dxfId="3077" priority="1832" stopIfTrue="1">
      <formula>$W204=0</formula>
    </cfRule>
  </conditionalFormatting>
  <conditionalFormatting sqref="AA307">
    <cfRule type="expression" dxfId="3076" priority="1833" stopIfTrue="1">
      <formula>$W204=0</formula>
    </cfRule>
  </conditionalFormatting>
  <conditionalFormatting sqref="AA308">
    <cfRule type="expression" dxfId="3075" priority="1834" stopIfTrue="1">
      <formula>$W204=0</formula>
    </cfRule>
  </conditionalFormatting>
  <conditionalFormatting sqref="AA309">
    <cfRule type="expression" dxfId="3074" priority="1835" stopIfTrue="1">
      <formula>$W204=0</formula>
    </cfRule>
  </conditionalFormatting>
  <conditionalFormatting sqref="AA310">
    <cfRule type="expression" dxfId="3073" priority="1836" stopIfTrue="1">
      <formula>$W204=0</formula>
    </cfRule>
  </conditionalFormatting>
  <conditionalFormatting sqref="AA311">
    <cfRule type="expression" dxfId="3072" priority="1837" stopIfTrue="1">
      <formula>$W204=0</formula>
    </cfRule>
  </conditionalFormatting>
  <conditionalFormatting sqref="AA312">
    <cfRule type="expression" dxfId="3071" priority="1838" stopIfTrue="1">
      <formula>$W204=0</formula>
    </cfRule>
  </conditionalFormatting>
  <conditionalFormatting sqref="AA313">
    <cfRule type="expression" dxfId="3070" priority="1839" stopIfTrue="1">
      <formula>$W204=0</formula>
    </cfRule>
  </conditionalFormatting>
  <conditionalFormatting sqref="AA314">
    <cfRule type="expression" dxfId="3069" priority="1840" stopIfTrue="1">
      <formula>$W204=0</formula>
    </cfRule>
  </conditionalFormatting>
  <conditionalFormatting sqref="AA315">
    <cfRule type="expression" dxfId="3068" priority="1841" stopIfTrue="1">
      <formula>$W204=0</formula>
    </cfRule>
  </conditionalFormatting>
  <conditionalFormatting sqref="AA316">
    <cfRule type="expression" dxfId="3067" priority="1842" stopIfTrue="1">
      <formula>$W204=0</formula>
    </cfRule>
  </conditionalFormatting>
  <conditionalFormatting sqref="AA317">
    <cfRule type="expression" dxfId="3066" priority="1843" stopIfTrue="1">
      <formula>$W204=0</formula>
    </cfRule>
  </conditionalFormatting>
  <conditionalFormatting sqref="AA318">
    <cfRule type="expression" dxfId="3065" priority="1844" stopIfTrue="1">
      <formula>$W204=0</formula>
    </cfRule>
  </conditionalFormatting>
  <conditionalFormatting sqref="AA319">
    <cfRule type="expression" dxfId="3064" priority="1845" stopIfTrue="1">
      <formula>$W204=0</formula>
    </cfRule>
  </conditionalFormatting>
  <conditionalFormatting sqref="AA320">
    <cfRule type="expression" dxfId="3063" priority="1846" stopIfTrue="1">
      <formula>$W204=0</formula>
    </cfRule>
  </conditionalFormatting>
  <conditionalFormatting sqref="AA321">
    <cfRule type="expression" dxfId="3062" priority="1847" stopIfTrue="1">
      <formula>$W204=0</formula>
    </cfRule>
  </conditionalFormatting>
  <conditionalFormatting sqref="AA322">
    <cfRule type="expression" dxfId="3061" priority="1848" stopIfTrue="1">
      <formula>$W204=0</formula>
    </cfRule>
  </conditionalFormatting>
  <conditionalFormatting sqref="AA323">
    <cfRule type="expression" dxfId="3060" priority="1849" stopIfTrue="1">
      <formula>$W204=0</formula>
    </cfRule>
  </conditionalFormatting>
  <conditionalFormatting sqref="AA324">
    <cfRule type="expression" dxfId="3059" priority="1850" stopIfTrue="1">
      <formula>$W204=0</formula>
    </cfRule>
  </conditionalFormatting>
  <conditionalFormatting sqref="AA325">
    <cfRule type="expression" dxfId="3058" priority="1851" stopIfTrue="1">
      <formula>$W204=0</formula>
    </cfRule>
  </conditionalFormatting>
  <conditionalFormatting sqref="AA326">
    <cfRule type="expression" dxfId="3057" priority="1852" stopIfTrue="1">
      <formula>$W204=0</formula>
    </cfRule>
  </conditionalFormatting>
  <conditionalFormatting sqref="AA327">
    <cfRule type="expression" dxfId="3056" priority="1853" stopIfTrue="1">
      <formula>$W204=0</formula>
    </cfRule>
  </conditionalFormatting>
  <conditionalFormatting sqref="AA328">
    <cfRule type="expression" dxfId="3055" priority="1854" stopIfTrue="1">
      <formula>$W204=0</formula>
    </cfRule>
  </conditionalFormatting>
  <conditionalFormatting sqref="AA329">
    <cfRule type="expression" dxfId="3054" priority="1855" stopIfTrue="1">
      <formula>$W204=0</formula>
    </cfRule>
  </conditionalFormatting>
  <conditionalFormatting sqref="AA330">
    <cfRule type="expression" dxfId="3053" priority="1856" stopIfTrue="1">
      <formula>$W204=0</formula>
    </cfRule>
  </conditionalFormatting>
  <conditionalFormatting sqref="AA331">
    <cfRule type="expression" dxfId="3052" priority="1857" stopIfTrue="1">
      <formula>$W204=0</formula>
    </cfRule>
  </conditionalFormatting>
  <conditionalFormatting sqref="AA332">
    <cfRule type="expression" dxfId="3051" priority="1858" stopIfTrue="1">
      <formula>$W204=0</formula>
    </cfRule>
  </conditionalFormatting>
  <conditionalFormatting sqref="AA333">
    <cfRule type="expression" dxfId="3050" priority="1859" stopIfTrue="1">
      <formula>$W204=0</formula>
    </cfRule>
  </conditionalFormatting>
  <conditionalFormatting sqref="AA334">
    <cfRule type="expression" dxfId="3049" priority="1860" stopIfTrue="1">
      <formula>$W204=0</formula>
    </cfRule>
  </conditionalFormatting>
  <conditionalFormatting sqref="AA335">
    <cfRule type="expression" dxfId="3048" priority="1861" stopIfTrue="1">
      <formula>$W204=0</formula>
    </cfRule>
  </conditionalFormatting>
  <conditionalFormatting sqref="AA336">
    <cfRule type="expression" dxfId="3047" priority="1862" stopIfTrue="1">
      <formula>$W204=0</formula>
    </cfRule>
  </conditionalFormatting>
  <conditionalFormatting sqref="AA337">
    <cfRule type="expression" dxfId="3046" priority="1863" stopIfTrue="1">
      <formula>$W204=0</formula>
    </cfRule>
  </conditionalFormatting>
  <conditionalFormatting sqref="AA338">
    <cfRule type="expression" dxfId="3045" priority="1864" stopIfTrue="1">
      <formula>$W204=0</formula>
    </cfRule>
  </conditionalFormatting>
  <conditionalFormatting sqref="AA339">
    <cfRule type="expression" dxfId="3044" priority="1865" stopIfTrue="1">
      <formula>$W204=0</formula>
    </cfRule>
  </conditionalFormatting>
  <conditionalFormatting sqref="AA340">
    <cfRule type="expression" dxfId="3043" priority="1866" stopIfTrue="1">
      <formula>$W204=0</formula>
    </cfRule>
  </conditionalFormatting>
  <conditionalFormatting sqref="AA341">
    <cfRule type="expression" dxfId="3042" priority="1867" stopIfTrue="1">
      <formula>$W204=0</formula>
    </cfRule>
  </conditionalFormatting>
  <conditionalFormatting sqref="AA342">
    <cfRule type="expression" dxfId="3041" priority="1868" stopIfTrue="1">
      <formula>$W204=0</formula>
    </cfRule>
  </conditionalFormatting>
  <conditionalFormatting sqref="AA343">
    <cfRule type="expression" dxfId="3040" priority="1869" stopIfTrue="1">
      <formula>$W204=0</formula>
    </cfRule>
  </conditionalFormatting>
  <conditionalFormatting sqref="AA344">
    <cfRule type="expression" dxfId="3039" priority="1870" stopIfTrue="1">
      <formula>$W204=0</formula>
    </cfRule>
  </conditionalFormatting>
  <conditionalFormatting sqref="AA345">
    <cfRule type="expression" dxfId="3038" priority="1871" stopIfTrue="1">
      <formula>$W204=0</formula>
    </cfRule>
  </conditionalFormatting>
  <conditionalFormatting sqref="AA346">
    <cfRule type="expression" dxfId="3037" priority="1872" stopIfTrue="1">
      <formula>$W204=0</formula>
    </cfRule>
  </conditionalFormatting>
  <conditionalFormatting sqref="AA347">
    <cfRule type="expression" dxfId="3036" priority="1873" stopIfTrue="1">
      <formula>$W204=0</formula>
    </cfRule>
  </conditionalFormatting>
  <conditionalFormatting sqref="AA348">
    <cfRule type="expression" dxfId="3035" priority="1874" stopIfTrue="1">
      <formula>$W204=0</formula>
    </cfRule>
  </conditionalFormatting>
  <conditionalFormatting sqref="AA349">
    <cfRule type="expression" dxfId="3034" priority="1875" stopIfTrue="1">
      <formula>$W204=0</formula>
    </cfRule>
  </conditionalFormatting>
  <conditionalFormatting sqref="AA350">
    <cfRule type="expression" dxfId="3033" priority="1876" stopIfTrue="1">
      <formula>$W204=0</formula>
    </cfRule>
  </conditionalFormatting>
  <conditionalFormatting sqref="AA351">
    <cfRule type="expression" dxfId="3032" priority="1877" stopIfTrue="1">
      <formula>$W204=0</formula>
    </cfRule>
  </conditionalFormatting>
  <conditionalFormatting sqref="AA352">
    <cfRule type="expression" dxfId="3031" priority="1878" stopIfTrue="1">
      <formula>$W204=0</formula>
    </cfRule>
  </conditionalFormatting>
  <conditionalFormatting sqref="AA353">
    <cfRule type="expression" dxfId="3030" priority="1879" stopIfTrue="1">
      <formula>$W204=0</formula>
    </cfRule>
  </conditionalFormatting>
  <conditionalFormatting sqref="AA354">
    <cfRule type="expression" dxfId="3029" priority="1880" stopIfTrue="1">
      <formula>$W204=0</formula>
    </cfRule>
  </conditionalFormatting>
  <conditionalFormatting sqref="AA355">
    <cfRule type="expression" dxfId="3028" priority="1881" stopIfTrue="1">
      <formula>$W204=0</formula>
    </cfRule>
  </conditionalFormatting>
  <conditionalFormatting sqref="AA356">
    <cfRule type="expression" dxfId="3027" priority="1882" stopIfTrue="1">
      <formula>$W204=0</formula>
    </cfRule>
  </conditionalFormatting>
  <conditionalFormatting sqref="AA357">
    <cfRule type="expression" dxfId="3026" priority="1883" stopIfTrue="1">
      <formula>$W204=0</formula>
    </cfRule>
  </conditionalFormatting>
  <conditionalFormatting sqref="AA358">
    <cfRule type="expression" dxfId="3025" priority="1884" stopIfTrue="1">
      <formula>$W204=0</formula>
    </cfRule>
  </conditionalFormatting>
  <conditionalFormatting sqref="AA359">
    <cfRule type="expression" dxfId="3024" priority="1885" stopIfTrue="1">
      <formula>$W204=0</formula>
    </cfRule>
  </conditionalFormatting>
  <conditionalFormatting sqref="AA360">
    <cfRule type="expression" dxfId="3023" priority="1886" stopIfTrue="1">
      <formula>$W204=0</formula>
    </cfRule>
  </conditionalFormatting>
  <conditionalFormatting sqref="AA361">
    <cfRule type="expression" dxfId="3022" priority="1887" stopIfTrue="1">
      <formula>$W204=0</formula>
    </cfRule>
  </conditionalFormatting>
  <conditionalFormatting sqref="AA362">
    <cfRule type="expression" dxfId="3021" priority="1888" stopIfTrue="1">
      <formula>$W204=0</formula>
    </cfRule>
  </conditionalFormatting>
  <conditionalFormatting sqref="AB302">
    <cfRule type="expression" dxfId="3020" priority="1889" stopIfTrue="1">
      <formula>$W205=0</formula>
    </cfRule>
  </conditionalFormatting>
  <conditionalFormatting sqref="AB303">
    <cfRule type="expression" dxfId="3019" priority="1890" stopIfTrue="1">
      <formula>$W205=0</formula>
    </cfRule>
  </conditionalFormatting>
  <conditionalFormatting sqref="AB304">
    <cfRule type="expression" dxfId="3018" priority="1891" stopIfTrue="1">
      <formula>$W205=0</formula>
    </cfRule>
  </conditionalFormatting>
  <conditionalFormatting sqref="AB305">
    <cfRule type="expression" dxfId="3017" priority="1892" stopIfTrue="1">
      <formula>$W205=0</formula>
    </cfRule>
  </conditionalFormatting>
  <conditionalFormatting sqref="AB306">
    <cfRule type="expression" dxfId="3016" priority="1893" stopIfTrue="1">
      <formula>$W205=0</formula>
    </cfRule>
  </conditionalFormatting>
  <conditionalFormatting sqref="AB307">
    <cfRule type="expression" dxfId="3015" priority="1894" stopIfTrue="1">
      <formula>$W205=0</formula>
    </cfRule>
  </conditionalFormatting>
  <conditionalFormatting sqref="AB308">
    <cfRule type="expression" dxfId="3014" priority="1895" stopIfTrue="1">
      <formula>$W205=0</formula>
    </cfRule>
  </conditionalFormatting>
  <conditionalFormatting sqref="AB309">
    <cfRule type="expression" dxfId="3013" priority="1896" stopIfTrue="1">
      <formula>$W205=0</formula>
    </cfRule>
  </conditionalFormatting>
  <conditionalFormatting sqref="AB310">
    <cfRule type="expression" dxfId="3012" priority="1897" stopIfTrue="1">
      <formula>$W205=0</formula>
    </cfRule>
  </conditionalFormatting>
  <conditionalFormatting sqref="AB311">
    <cfRule type="expression" dxfId="3011" priority="1898" stopIfTrue="1">
      <formula>$W205=0</formula>
    </cfRule>
  </conditionalFormatting>
  <conditionalFormatting sqref="AB312">
    <cfRule type="expression" dxfId="3010" priority="1899" stopIfTrue="1">
      <formula>$W205=0</formula>
    </cfRule>
  </conditionalFormatting>
  <conditionalFormatting sqref="AB313">
    <cfRule type="expression" dxfId="3009" priority="1900" stopIfTrue="1">
      <formula>$W205=0</formula>
    </cfRule>
  </conditionalFormatting>
  <conditionalFormatting sqref="AB314">
    <cfRule type="expression" dxfId="3008" priority="1901" stopIfTrue="1">
      <formula>$W205=0</formula>
    </cfRule>
  </conditionalFormatting>
  <conditionalFormatting sqref="AB315">
    <cfRule type="expression" dxfId="3007" priority="1902" stopIfTrue="1">
      <formula>$W205=0</formula>
    </cfRule>
  </conditionalFormatting>
  <conditionalFormatting sqref="AB316">
    <cfRule type="expression" dxfId="3006" priority="1903" stopIfTrue="1">
      <formula>$W205=0</formula>
    </cfRule>
  </conditionalFormatting>
  <conditionalFormatting sqref="AB317">
    <cfRule type="expression" dxfId="3005" priority="1904" stopIfTrue="1">
      <formula>$W205=0</formula>
    </cfRule>
  </conditionalFormatting>
  <conditionalFormatting sqref="AB318">
    <cfRule type="expression" dxfId="3004" priority="1905" stopIfTrue="1">
      <formula>$W205=0</formula>
    </cfRule>
  </conditionalFormatting>
  <conditionalFormatting sqref="AB319">
    <cfRule type="expression" dxfId="3003" priority="1906" stopIfTrue="1">
      <formula>$W205=0</formula>
    </cfRule>
  </conditionalFormatting>
  <conditionalFormatting sqref="AB320">
    <cfRule type="expression" dxfId="3002" priority="1907" stopIfTrue="1">
      <formula>$W205=0</formula>
    </cfRule>
  </conditionalFormatting>
  <conditionalFormatting sqref="AB321">
    <cfRule type="expression" dxfId="3001" priority="1908" stopIfTrue="1">
      <formula>$W205=0</formula>
    </cfRule>
  </conditionalFormatting>
  <conditionalFormatting sqref="AB322">
    <cfRule type="expression" dxfId="3000" priority="1909" stopIfTrue="1">
      <formula>$W205=0</formula>
    </cfRule>
  </conditionalFormatting>
  <conditionalFormatting sqref="AB323">
    <cfRule type="expression" dxfId="2999" priority="1910" stopIfTrue="1">
      <formula>$W205=0</formula>
    </cfRule>
  </conditionalFormatting>
  <conditionalFormatting sqref="AB324">
    <cfRule type="expression" dxfId="2998" priority="1911" stopIfTrue="1">
      <formula>$W205=0</formula>
    </cfRule>
  </conditionalFormatting>
  <conditionalFormatting sqref="AB325">
    <cfRule type="expression" dxfId="2997" priority="1912" stopIfTrue="1">
      <formula>$W205=0</formula>
    </cfRule>
  </conditionalFormatting>
  <conditionalFormatting sqref="AB326">
    <cfRule type="expression" dxfId="2996" priority="1913" stopIfTrue="1">
      <formula>$W205=0</formula>
    </cfRule>
  </conditionalFormatting>
  <conditionalFormatting sqref="AB327">
    <cfRule type="expression" dxfId="2995" priority="1914" stopIfTrue="1">
      <formula>$W205=0</formula>
    </cfRule>
  </conditionalFormatting>
  <conditionalFormatting sqref="AB328">
    <cfRule type="expression" dxfId="2994" priority="1915" stopIfTrue="1">
      <formula>$W205=0</formula>
    </cfRule>
  </conditionalFormatting>
  <conditionalFormatting sqref="AB329">
    <cfRule type="expression" dxfId="2993" priority="1916" stopIfTrue="1">
      <formula>$W205=0</formula>
    </cfRule>
  </conditionalFormatting>
  <conditionalFormatting sqref="AB330">
    <cfRule type="expression" dxfId="2992" priority="1917" stopIfTrue="1">
      <formula>$W205=0</formula>
    </cfRule>
  </conditionalFormatting>
  <conditionalFormatting sqref="AB331">
    <cfRule type="expression" dxfId="2991" priority="1918" stopIfTrue="1">
      <formula>$W205=0</formula>
    </cfRule>
  </conditionalFormatting>
  <conditionalFormatting sqref="AB332">
    <cfRule type="expression" dxfId="2990" priority="1919" stopIfTrue="1">
      <formula>$W205=0</formula>
    </cfRule>
  </conditionalFormatting>
  <conditionalFormatting sqref="AB333">
    <cfRule type="expression" dxfId="2989" priority="1920" stopIfTrue="1">
      <formula>$W205=0</formula>
    </cfRule>
  </conditionalFormatting>
  <conditionalFormatting sqref="AB334">
    <cfRule type="expression" dxfId="2988" priority="1921" stopIfTrue="1">
      <formula>$W205=0</formula>
    </cfRule>
  </conditionalFormatting>
  <conditionalFormatting sqref="AB335">
    <cfRule type="expression" dxfId="2987" priority="1922" stopIfTrue="1">
      <formula>$W205=0</formula>
    </cfRule>
  </conditionalFormatting>
  <conditionalFormatting sqref="AB336">
    <cfRule type="expression" dxfId="2986" priority="1923" stopIfTrue="1">
      <formula>$W205=0</formula>
    </cfRule>
  </conditionalFormatting>
  <conditionalFormatting sqref="AB337">
    <cfRule type="expression" dxfId="2985" priority="1924" stopIfTrue="1">
      <formula>$W205=0</formula>
    </cfRule>
  </conditionalFormatting>
  <conditionalFormatting sqref="AB338">
    <cfRule type="expression" dxfId="2984" priority="1925" stopIfTrue="1">
      <formula>$W205=0</formula>
    </cfRule>
  </conditionalFormatting>
  <conditionalFormatting sqref="AB339">
    <cfRule type="expression" dxfId="2983" priority="1926" stopIfTrue="1">
      <formula>$W205=0</formula>
    </cfRule>
  </conditionalFormatting>
  <conditionalFormatting sqref="AB340">
    <cfRule type="expression" dxfId="2982" priority="1927" stopIfTrue="1">
      <formula>$W205=0</formula>
    </cfRule>
  </conditionalFormatting>
  <conditionalFormatting sqref="AB341">
    <cfRule type="expression" dxfId="2981" priority="1928" stopIfTrue="1">
      <formula>$W205=0</formula>
    </cfRule>
  </conditionalFormatting>
  <conditionalFormatting sqref="AB342">
    <cfRule type="expression" dxfId="2980" priority="1929" stopIfTrue="1">
      <formula>$W205=0</formula>
    </cfRule>
  </conditionalFormatting>
  <conditionalFormatting sqref="AB343">
    <cfRule type="expression" dxfId="2979" priority="1930" stopIfTrue="1">
      <formula>$W205=0</formula>
    </cfRule>
  </conditionalFormatting>
  <conditionalFormatting sqref="AB344">
    <cfRule type="expression" dxfId="2978" priority="1931" stopIfTrue="1">
      <formula>$W205=0</formula>
    </cfRule>
  </conditionalFormatting>
  <conditionalFormatting sqref="AB345">
    <cfRule type="expression" dxfId="2977" priority="1932" stopIfTrue="1">
      <formula>$W205=0</formula>
    </cfRule>
  </conditionalFormatting>
  <conditionalFormatting sqref="AB346">
    <cfRule type="expression" dxfId="2976" priority="1933" stopIfTrue="1">
      <formula>$W205=0</formula>
    </cfRule>
  </conditionalFormatting>
  <conditionalFormatting sqref="AB347">
    <cfRule type="expression" dxfId="2975" priority="1934" stopIfTrue="1">
      <formula>$W205=0</formula>
    </cfRule>
  </conditionalFormatting>
  <conditionalFormatting sqref="AB348">
    <cfRule type="expression" dxfId="2974" priority="1935" stopIfTrue="1">
      <formula>$W205=0</formula>
    </cfRule>
  </conditionalFormatting>
  <conditionalFormatting sqref="AB349">
    <cfRule type="expression" dxfId="2973" priority="1936" stopIfTrue="1">
      <formula>$W205=0</formula>
    </cfRule>
  </conditionalFormatting>
  <conditionalFormatting sqref="AB350">
    <cfRule type="expression" dxfId="2972" priority="1937" stopIfTrue="1">
      <formula>$W205=0</formula>
    </cfRule>
  </conditionalFormatting>
  <conditionalFormatting sqref="AB351">
    <cfRule type="expression" dxfId="2971" priority="1938" stopIfTrue="1">
      <formula>$W205=0</formula>
    </cfRule>
  </conditionalFormatting>
  <conditionalFormatting sqref="AB352">
    <cfRule type="expression" dxfId="2970" priority="1939" stopIfTrue="1">
      <formula>$W205=0</formula>
    </cfRule>
  </conditionalFormatting>
  <conditionalFormatting sqref="AB353">
    <cfRule type="expression" dxfId="2969" priority="1940" stopIfTrue="1">
      <formula>$W205=0</formula>
    </cfRule>
  </conditionalFormatting>
  <conditionalFormatting sqref="AB354">
    <cfRule type="expression" dxfId="2968" priority="1941" stopIfTrue="1">
      <formula>$W205=0</formula>
    </cfRule>
  </conditionalFormatting>
  <conditionalFormatting sqref="AB355">
    <cfRule type="expression" dxfId="2967" priority="1942" stopIfTrue="1">
      <formula>$W205=0</formula>
    </cfRule>
  </conditionalFormatting>
  <conditionalFormatting sqref="AB356">
    <cfRule type="expression" dxfId="2966" priority="1943" stopIfTrue="1">
      <formula>$W205=0</formula>
    </cfRule>
  </conditionalFormatting>
  <conditionalFormatting sqref="AB357">
    <cfRule type="expression" dxfId="2965" priority="1944" stopIfTrue="1">
      <formula>$W205=0</formula>
    </cfRule>
  </conditionalFormatting>
  <conditionalFormatting sqref="AB358">
    <cfRule type="expression" dxfId="2964" priority="1945" stopIfTrue="1">
      <formula>$W205=0</formula>
    </cfRule>
  </conditionalFormatting>
  <conditionalFormatting sqref="AB359">
    <cfRule type="expression" dxfId="2963" priority="1946" stopIfTrue="1">
      <formula>$W205=0</formula>
    </cfRule>
  </conditionalFormatting>
  <conditionalFormatting sqref="AB360">
    <cfRule type="expression" dxfId="2962" priority="1947" stopIfTrue="1">
      <formula>$W205=0</formula>
    </cfRule>
  </conditionalFormatting>
  <conditionalFormatting sqref="AB361">
    <cfRule type="expression" dxfId="2961" priority="1948" stopIfTrue="1">
      <formula>$W205=0</formula>
    </cfRule>
  </conditionalFormatting>
  <conditionalFormatting sqref="AB362">
    <cfRule type="expression" dxfId="2960" priority="1949" stopIfTrue="1">
      <formula>$W205=0</formula>
    </cfRule>
  </conditionalFormatting>
  <conditionalFormatting sqref="AC302">
    <cfRule type="expression" dxfId="2959" priority="1950" stopIfTrue="1">
      <formula>$W206=0</formula>
    </cfRule>
  </conditionalFormatting>
  <conditionalFormatting sqref="AC303">
    <cfRule type="expression" dxfId="2958" priority="1951" stopIfTrue="1">
      <formula>$W206=0</formula>
    </cfRule>
  </conditionalFormatting>
  <conditionalFormatting sqref="AC304">
    <cfRule type="expression" dxfId="2957" priority="1952" stopIfTrue="1">
      <formula>$W206=0</formula>
    </cfRule>
  </conditionalFormatting>
  <conditionalFormatting sqref="AC305">
    <cfRule type="expression" dxfId="2956" priority="1953" stopIfTrue="1">
      <formula>$W206=0</formula>
    </cfRule>
  </conditionalFormatting>
  <conditionalFormatting sqref="AC306">
    <cfRule type="expression" dxfId="2955" priority="1954" stopIfTrue="1">
      <formula>$W206=0</formula>
    </cfRule>
  </conditionalFormatting>
  <conditionalFormatting sqref="AC307">
    <cfRule type="expression" dxfId="2954" priority="1955" stopIfTrue="1">
      <formula>$W206=0</formula>
    </cfRule>
  </conditionalFormatting>
  <conditionalFormatting sqref="AC308">
    <cfRule type="expression" dxfId="2953" priority="1956" stopIfTrue="1">
      <formula>$W206=0</formula>
    </cfRule>
  </conditionalFormatting>
  <conditionalFormatting sqref="AC309">
    <cfRule type="expression" dxfId="2952" priority="1957" stopIfTrue="1">
      <formula>$W206=0</formula>
    </cfRule>
  </conditionalFormatting>
  <conditionalFormatting sqref="AC310">
    <cfRule type="expression" dxfId="2951" priority="1958" stopIfTrue="1">
      <formula>$W206=0</formula>
    </cfRule>
  </conditionalFormatting>
  <conditionalFormatting sqref="AC311">
    <cfRule type="expression" dxfId="2950" priority="1959" stopIfTrue="1">
      <formula>$W206=0</formula>
    </cfRule>
  </conditionalFormatting>
  <conditionalFormatting sqref="AC312">
    <cfRule type="expression" dxfId="2949" priority="1960" stopIfTrue="1">
      <formula>$W206=0</formula>
    </cfRule>
  </conditionalFormatting>
  <conditionalFormatting sqref="AC313">
    <cfRule type="expression" dxfId="2948" priority="1961" stopIfTrue="1">
      <formula>$W206=0</formula>
    </cfRule>
  </conditionalFormatting>
  <conditionalFormatting sqref="AC314">
    <cfRule type="expression" dxfId="2947" priority="1962" stopIfTrue="1">
      <formula>$W206=0</formula>
    </cfRule>
  </conditionalFormatting>
  <conditionalFormatting sqref="AC315">
    <cfRule type="expression" dxfId="2946" priority="1963" stopIfTrue="1">
      <formula>$W206=0</formula>
    </cfRule>
  </conditionalFormatting>
  <conditionalFormatting sqref="AC316">
    <cfRule type="expression" dxfId="2945" priority="1964" stopIfTrue="1">
      <formula>$W206=0</formula>
    </cfRule>
  </conditionalFormatting>
  <conditionalFormatting sqref="AC317">
    <cfRule type="expression" dxfId="2944" priority="1965" stopIfTrue="1">
      <formula>$W206=0</formula>
    </cfRule>
  </conditionalFormatting>
  <conditionalFormatting sqref="AC318">
    <cfRule type="expression" dxfId="2943" priority="1966" stopIfTrue="1">
      <formula>$W206=0</formula>
    </cfRule>
  </conditionalFormatting>
  <conditionalFormatting sqref="AC319">
    <cfRule type="expression" dxfId="2942" priority="1967" stopIfTrue="1">
      <formula>$W206=0</formula>
    </cfRule>
  </conditionalFormatting>
  <conditionalFormatting sqref="AC320">
    <cfRule type="expression" dxfId="2941" priority="1968" stopIfTrue="1">
      <formula>$W206=0</formula>
    </cfRule>
  </conditionalFormatting>
  <conditionalFormatting sqref="AC321">
    <cfRule type="expression" dxfId="2940" priority="1969" stopIfTrue="1">
      <formula>$W206=0</formula>
    </cfRule>
  </conditionalFormatting>
  <conditionalFormatting sqref="AC322">
    <cfRule type="expression" dxfId="2939" priority="1970" stopIfTrue="1">
      <formula>$W206=0</formula>
    </cfRule>
  </conditionalFormatting>
  <conditionalFormatting sqref="AC323">
    <cfRule type="expression" dxfId="2938" priority="1971" stopIfTrue="1">
      <formula>$W206=0</formula>
    </cfRule>
  </conditionalFormatting>
  <conditionalFormatting sqref="AC324">
    <cfRule type="expression" dxfId="2937" priority="1972" stopIfTrue="1">
      <formula>$W206=0</formula>
    </cfRule>
  </conditionalFormatting>
  <conditionalFormatting sqref="AC325">
    <cfRule type="expression" dxfId="2936" priority="1973" stopIfTrue="1">
      <formula>$W206=0</formula>
    </cfRule>
  </conditionalFormatting>
  <conditionalFormatting sqref="AC326">
    <cfRule type="expression" dxfId="2935" priority="1974" stopIfTrue="1">
      <formula>$W206=0</formula>
    </cfRule>
  </conditionalFormatting>
  <conditionalFormatting sqref="AC327">
    <cfRule type="expression" dxfId="2934" priority="1975" stopIfTrue="1">
      <formula>$W206=0</formula>
    </cfRule>
  </conditionalFormatting>
  <conditionalFormatting sqref="AC328">
    <cfRule type="expression" dxfId="2933" priority="1976" stopIfTrue="1">
      <formula>$W206=0</formula>
    </cfRule>
  </conditionalFormatting>
  <conditionalFormatting sqref="AC329">
    <cfRule type="expression" dxfId="2932" priority="1977" stopIfTrue="1">
      <formula>$W206=0</formula>
    </cfRule>
  </conditionalFormatting>
  <conditionalFormatting sqref="AC330">
    <cfRule type="expression" dxfId="2931" priority="1978" stopIfTrue="1">
      <formula>$W206=0</formula>
    </cfRule>
  </conditionalFormatting>
  <conditionalFormatting sqref="AC331">
    <cfRule type="expression" dxfId="2930" priority="1979" stopIfTrue="1">
      <formula>$W206=0</formula>
    </cfRule>
  </conditionalFormatting>
  <conditionalFormatting sqref="AC332">
    <cfRule type="expression" dxfId="2929" priority="1980" stopIfTrue="1">
      <formula>$W206=0</formula>
    </cfRule>
  </conditionalFormatting>
  <conditionalFormatting sqref="AC333">
    <cfRule type="expression" dxfId="2928" priority="1981" stopIfTrue="1">
      <formula>$W206=0</formula>
    </cfRule>
  </conditionalFormatting>
  <conditionalFormatting sqref="AC334">
    <cfRule type="expression" dxfId="2927" priority="1982" stopIfTrue="1">
      <formula>$W206=0</formula>
    </cfRule>
  </conditionalFormatting>
  <conditionalFormatting sqref="AC335">
    <cfRule type="expression" dxfId="2926" priority="1983" stopIfTrue="1">
      <formula>$W206=0</formula>
    </cfRule>
  </conditionalFormatting>
  <conditionalFormatting sqref="AC336">
    <cfRule type="expression" dxfId="2925" priority="1984" stopIfTrue="1">
      <formula>$W206=0</formula>
    </cfRule>
  </conditionalFormatting>
  <conditionalFormatting sqref="AC337">
    <cfRule type="expression" dxfId="2924" priority="1985" stopIfTrue="1">
      <formula>$W206=0</formula>
    </cfRule>
  </conditionalFormatting>
  <conditionalFormatting sqref="AC338">
    <cfRule type="expression" dxfId="2923" priority="1986" stopIfTrue="1">
      <formula>$W206=0</formula>
    </cfRule>
  </conditionalFormatting>
  <conditionalFormatting sqref="AC339">
    <cfRule type="expression" dxfId="2922" priority="1987" stopIfTrue="1">
      <formula>$W206=0</formula>
    </cfRule>
  </conditionalFormatting>
  <conditionalFormatting sqref="AC340">
    <cfRule type="expression" dxfId="2921" priority="1988" stopIfTrue="1">
      <formula>$W206=0</formula>
    </cfRule>
  </conditionalFormatting>
  <conditionalFormatting sqref="AC341">
    <cfRule type="expression" dxfId="2920" priority="1989" stopIfTrue="1">
      <formula>$W206=0</formula>
    </cfRule>
  </conditionalFormatting>
  <conditionalFormatting sqref="AC342">
    <cfRule type="expression" dxfId="2919" priority="1990" stopIfTrue="1">
      <formula>$W206=0</formula>
    </cfRule>
  </conditionalFormatting>
  <conditionalFormatting sqref="AC343">
    <cfRule type="expression" dxfId="2918" priority="1991" stopIfTrue="1">
      <formula>$W206=0</formula>
    </cfRule>
  </conditionalFormatting>
  <conditionalFormatting sqref="AC344">
    <cfRule type="expression" dxfId="2917" priority="1992" stopIfTrue="1">
      <formula>$W206=0</formula>
    </cfRule>
  </conditionalFormatting>
  <conditionalFormatting sqref="AC345">
    <cfRule type="expression" dxfId="2916" priority="1993" stopIfTrue="1">
      <formula>$W206=0</formula>
    </cfRule>
  </conditionalFormatting>
  <conditionalFormatting sqref="AC346">
    <cfRule type="expression" dxfId="2915" priority="1994" stopIfTrue="1">
      <formula>$W206=0</formula>
    </cfRule>
  </conditionalFormatting>
  <conditionalFormatting sqref="AC347">
    <cfRule type="expression" dxfId="2914" priority="1995" stopIfTrue="1">
      <formula>$W206=0</formula>
    </cfRule>
  </conditionalFormatting>
  <conditionalFormatting sqref="AC348">
    <cfRule type="expression" dxfId="2913" priority="1996" stopIfTrue="1">
      <formula>$W206=0</formula>
    </cfRule>
  </conditionalFormatting>
  <conditionalFormatting sqref="AC349">
    <cfRule type="expression" dxfId="2912" priority="1997" stopIfTrue="1">
      <formula>$W206=0</formula>
    </cfRule>
  </conditionalFormatting>
  <conditionalFormatting sqref="AC350">
    <cfRule type="expression" dxfId="2911" priority="1998" stopIfTrue="1">
      <formula>$W206=0</formula>
    </cfRule>
  </conditionalFormatting>
  <conditionalFormatting sqref="AC351">
    <cfRule type="expression" dxfId="2910" priority="1999" stopIfTrue="1">
      <formula>$W206=0</formula>
    </cfRule>
  </conditionalFormatting>
  <conditionalFormatting sqref="AC352">
    <cfRule type="expression" dxfId="2909" priority="2000" stopIfTrue="1">
      <formula>$W206=0</formula>
    </cfRule>
  </conditionalFormatting>
  <conditionalFormatting sqref="AC353">
    <cfRule type="expression" dxfId="2908" priority="2001" stopIfTrue="1">
      <formula>$W206=0</formula>
    </cfRule>
  </conditionalFormatting>
  <conditionalFormatting sqref="AC354">
    <cfRule type="expression" dxfId="2907" priority="2002" stopIfTrue="1">
      <formula>$W206=0</formula>
    </cfRule>
  </conditionalFormatting>
  <conditionalFormatting sqref="AC355">
    <cfRule type="expression" dxfId="2906" priority="2003" stopIfTrue="1">
      <formula>$W206=0</formula>
    </cfRule>
  </conditionalFormatting>
  <conditionalFormatting sqref="AC356">
    <cfRule type="expression" dxfId="2905" priority="2004" stopIfTrue="1">
      <formula>$W206=0</formula>
    </cfRule>
  </conditionalFormatting>
  <conditionalFormatting sqref="AC357">
    <cfRule type="expression" dxfId="2904" priority="2005" stopIfTrue="1">
      <formula>$W206=0</formula>
    </cfRule>
  </conditionalFormatting>
  <conditionalFormatting sqref="AC358">
    <cfRule type="expression" dxfId="2903" priority="2006" stopIfTrue="1">
      <formula>$W206=0</formula>
    </cfRule>
  </conditionalFormatting>
  <conditionalFormatting sqref="AC359">
    <cfRule type="expression" dxfId="2902" priority="2007" stopIfTrue="1">
      <formula>$W206=0</formula>
    </cfRule>
  </conditionalFormatting>
  <conditionalFormatting sqref="AC360">
    <cfRule type="expression" dxfId="2901" priority="2008" stopIfTrue="1">
      <formula>$W206=0</formula>
    </cfRule>
  </conditionalFormatting>
  <conditionalFormatting sqref="AC361">
    <cfRule type="expression" dxfId="2900" priority="2009" stopIfTrue="1">
      <formula>$W206=0</formula>
    </cfRule>
  </conditionalFormatting>
  <conditionalFormatting sqref="AC362">
    <cfRule type="expression" dxfId="2899" priority="2010" stopIfTrue="1">
      <formula>$W206=0</formula>
    </cfRule>
  </conditionalFormatting>
  <conditionalFormatting sqref="AD302">
    <cfRule type="expression" dxfId="2898" priority="2011" stopIfTrue="1">
      <formula>$W207=0</formula>
    </cfRule>
  </conditionalFormatting>
  <conditionalFormatting sqref="AD303">
    <cfRule type="expression" dxfId="2897" priority="2012" stopIfTrue="1">
      <formula>$W207=0</formula>
    </cfRule>
  </conditionalFormatting>
  <conditionalFormatting sqref="AD304">
    <cfRule type="expression" dxfId="2896" priority="2013" stopIfTrue="1">
      <formula>$W207=0</formula>
    </cfRule>
  </conditionalFormatting>
  <conditionalFormatting sqref="AD305">
    <cfRule type="expression" dxfId="2895" priority="2014" stopIfTrue="1">
      <formula>$W207=0</formula>
    </cfRule>
  </conditionalFormatting>
  <conditionalFormatting sqref="AD306">
    <cfRule type="expression" dxfId="2894" priority="2015" stopIfTrue="1">
      <formula>$W207=0</formula>
    </cfRule>
  </conditionalFormatting>
  <conditionalFormatting sqref="AD307">
    <cfRule type="expression" dxfId="2893" priority="2016" stopIfTrue="1">
      <formula>$W207=0</formula>
    </cfRule>
  </conditionalFormatting>
  <conditionalFormatting sqref="AD308">
    <cfRule type="expression" dxfId="2892" priority="2017" stopIfTrue="1">
      <formula>$W207=0</formula>
    </cfRule>
  </conditionalFormatting>
  <conditionalFormatting sqref="AD309">
    <cfRule type="expression" dxfId="2891" priority="2018" stopIfTrue="1">
      <formula>$W207=0</formula>
    </cfRule>
  </conditionalFormatting>
  <conditionalFormatting sqref="AD310">
    <cfRule type="expression" dxfId="2890" priority="2019" stopIfTrue="1">
      <formula>$W207=0</formula>
    </cfRule>
  </conditionalFormatting>
  <conditionalFormatting sqref="AD311">
    <cfRule type="expression" dxfId="2889" priority="2020" stopIfTrue="1">
      <formula>$W207=0</formula>
    </cfRule>
  </conditionalFormatting>
  <conditionalFormatting sqref="AD312">
    <cfRule type="expression" dxfId="2888" priority="2021" stopIfTrue="1">
      <formula>$W207=0</formula>
    </cfRule>
  </conditionalFormatting>
  <conditionalFormatting sqref="AD313">
    <cfRule type="expression" dxfId="2887" priority="2022" stopIfTrue="1">
      <formula>$W207=0</formula>
    </cfRule>
  </conditionalFormatting>
  <conditionalFormatting sqref="AD314">
    <cfRule type="expression" dxfId="2886" priority="2023" stopIfTrue="1">
      <formula>$W207=0</formula>
    </cfRule>
  </conditionalFormatting>
  <conditionalFormatting sqref="AD315">
    <cfRule type="expression" dxfId="2885" priority="2024" stopIfTrue="1">
      <formula>$W207=0</formula>
    </cfRule>
  </conditionalFormatting>
  <conditionalFormatting sqref="AD316">
    <cfRule type="expression" dxfId="2884" priority="2025" stopIfTrue="1">
      <formula>$W207=0</formula>
    </cfRule>
  </conditionalFormatting>
  <conditionalFormatting sqref="AD317">
    <cfRule type="expression" dxfId="2883" priority="2026" stopIfTrue="1">
      <formula>$W207=0</formula>
    </cfRule>
  </conditionalFormatting>
  <conditionalFormatting sqref="AD318">
    <cfRule type="expression" dxfId="2882" priority="2027" stopIfTrue="1">
      <formula>$W207=0</formula>
    </cfRule>
  </conditionalFormatting>
  <conditionalFormatting sqref="AD319">
    <cfRule type="expression" dxfId="2881" priority="2028" stopIfTrue="1">
      <formula>$W207=0</formula>
    </cfRule>
  </conditionalFormatting>
  <conditionalFormatting sqref="AD320">
    <cfRule type="expression" dxfId="2880" priority="2029" stopIfTrue="1">
      <formula>$W207=0</formula>
    </cfRule>
  </conditionalFormatting>
  <conditionalFormatting sqref="AD321">
    <cfRule type="expression" dxfId="2879" priority="2030" stopIfTrue="1">
      <formula>$W207=0</formula>
    </cfRule>
  </conditionalFormatting>
  <conditionalFormatting sqref="AD322">
    <cfRule type="expression" dxfId="2878" priority="2031" stopIfTrue="1">
      <formula>$W207=0</formula>
    </cfRule>
  </conditionalFormatting>
  <conditionalFormatting sqref="AD323">
    <cfRule type="expression" dxfId="2877" priority="2032" stopIfTrue="1">
      <formula>$W207=0</formula>
    </cfRule>
  </conditionalFormatting>
  <conditionalFormatting sqref="AD324">
    <cfRule type="expression" dxfId="2876" priority="2033" stopIfTrue="1">
      <formula>$W207=0</formula>
    </cfRule>
  </conditionalFormatting>
  <conditionalFormatting sqref="AD325">
    <cfRule type="expression" dxfId="2875" priority="2034" stopIfTrue="1">
      <formula>$W207=0</formula>
    </cfRule>
  </conditionalFormatting>
  <conditionalFormatting sqref="AD326">
    <cfRule type="expression" dxfId="2874" priority="2035" stopIfTrue="1">
      <formula>$W207=0</formula>
    </cfRule>
  </conditionalFormatting>
  <conditionalFormatting sqref="AD327">
    <cfRule type="expression" dxfId="2873" priority="2036" stopIfTrue="1">
      <formula>$W207=0</formula>
    </cfRule>
  </conditionalFormatting>
  <conditionalFormatting sqref="AD328">
    <cfRule type="expression" dxfId="2872" priority="2037" stopIfTrue="1">
      <formula>$W207=0</formula>
    </cfRule>
  </conditionalFormatting>
  <conditionalFormatting sqref="AD329">
    <cfRule type="expression" dxfId="2871" priority="2038" stopIfTrue="1">
      <formula>$W207=0</formula>
    </cfRule>
  </conditionalFormatting>
  <conditionalFormatting sqref="AD330">
    <cfRule type="expression" dxfId="2870" priority="2039" stopIfTrue="1">
      <formula>$W207=0</formula>
    </cfRule>
  </conditionalFormatting>
  <conditionalFormatting sqref="AD331">
    <cfRule type="expression" dxfId="2869" priority="2040" stopIfTrue="1">
      <formula>$W207=0</formula>
    </cfRule>
  </conditionalFormatting>
  <conditionalFormatting sqref="AD332">
    <cfRule type="expression" dxfId="2868" priority="2041" stopIfTrue="1">
      <formula>$W207=0</formula>
    </cfRule>
  </conditionalFormatting>
  <conditionalFormatting sqref="AD333">
    <cfRule type="expression" dxfId="2867" priority="2042" stopIfTrue="1">
      <formula>$W207=0</formula>
    </cfRule>
  </conditionalFormatting>
  <conditionalFormatting sqref="AD334">
    <cfRule type="expression" dxfId="2866" priority="2043" stopIfTrue="1">
      <formula>$W207=0</formula>
    </cfRule>
  </conditionalFormatting>
  <conditionalFormatting sqref="AD335">
    <cfRule type="expression" dxfId="2865" priority="2044" stopIfTrue="1">
      <formula>$W207=0</formula>
    </cfRule>
  </conditionalFormatting>
  <conditionalFormatting sqref="AD336">
    <cfRule type="expression" dxfId="2864" priority="2045" stopIfTrue="1">
      <formula>$W207=0</formula>
    </cfRule>
  </conditionalFormatting>
  <conditionalFormatting sqref="AD337">
    <cfRule type="expression" dxfId="2863" priority="2046" stopIfTrue="1">
      <formula>$W207=0</formula>
    </cfRule>
  </conditionalFormatting>
  <conditionalFormatting sqref="AD338">
    <cfRule type="expression" dxfId="2862" priority="2047" stopIfTrue="1">
      <formula>$W207=0</formula>
    </cfRule>
  </conditionalFormatting>
  <conditionalFormatting sqref="AD339">
    <cfRule type="expression" dxfId="2861" priority="2048" stopIfTrue="1">
      <formula>$W207=0</formula>
    </cfRule>
  </conditionalFormatting>
  <conditionalFormatting sqref="AD340">
    <cfRule type="expression" dxfId="2860" priority="2049" stopIfTrue="1">
      <formula>$W207=0</formula>
    </cfRule>
  </conditionalFormatting>
  <conditionalFormatting sqref="AD341">
    <cfRule type="expression" dxfId="2859" priority="2050" stopIfTrue="1">
      <formula>$W207=0</formula>
    </cfRule>
  </conditionalFormatting>
  <conditionalFormatting sqref="AD342">
    <cfRule type="expression" dxfId="2858" priority="2051" stopIfTrue="1">
      <formula>$W207=0</formula>
    </cfRule>
  </conditionalFormatting>
  <conditionalFormatting sqref="AD343">
    <cfRule type="expression" dxfId="2857" priority="2052" stopIfTrue="1">
      <formula>$W207=0</formula>
    </cfRule>
  </conditionalFormatting>
  <conditionalFormatting sqref="AD344">
    <cfRule type="expression" dxfId="2856" priority="2053" stopIfTrue="1">
      <formula>$W207=0</formula>
    </cfRule>
  </conditionalFormatting>
  <conditionalFormatting sqref="AD345">
    <cfRule type="expression" dxfId="2855" priority="2054" stopIfTrue="1">
      <formula>$W207=0</formula>
    </cfRule>
  </conditionalFormatting>
  <conditionalFormatting sqref="AD346">
    <cfRule type="expression" dxfId="2854" priority="2055" stopIfTrue="1">
      <formula>$W207=0</formula>
    </cfRule>
  </conditionalFormatting>
  <conditionalFormatting sqref="AD347">
    <cfRule type="expression" dxfId="2853" priority="2056" stopIfTrue="1">
      <formula>$W207=0</formula>
    </cfRule>
  </conditionalFormatting>
  <conditionalFormatting sqref="AD348">
    <cfRule type="expression" dxfId="2852" priority="2057" stopIfTrue="1">
      <formula>$W207=0</formula>
    </cfRule>
  </conditionalFormatting>
  <conditionalFormatting sqref="AD349">
    <cfRule type="expression" dxfId="2851" priority="2058" stopIfTrue="1">
      <formula>$W207=0</formula>
    </cfRule>
  </conditionalFormatting>
  <conditionalFormatting sqref="AD350">
    <cfRule type="expression" dxfId="2850" priority="2059" stopIfTrue="1">
      <formula>$W207=0</formula>
    </cfRule>
  </conditionalFormatting>
  <conditionalFormatting sqref="AD351">
    <cfRule type="expression" dxfId="2849" priority="2060" stopIfTrue="1">
      <formula>$W207=0</formula>
    </cfRule>
  </conditionalFormatting>
  <conditionalFormatting sqref="AD352">
    <cfRule type="expression" dxfId="2848" priority="2061" stopIfTrue="1">
      <formula>$W207=0</formula>
    </cfRule>
  </conditionalFormatting>
  <conditionalFormatting sqref="AD353">
    <cfRule type="expression" dxfId="2847" priority="2062" stopIfTrue="1">
      <formula>$W207=0</formula>
    </cfRule>
  </conditionalFormatting>
  <conditionalFormatting sqref="AD354">
    <cfRule type="expression" dxfId="2846" priority="2063" stopIfTrue="1">
      <formula>$W207=0</formula>
    </cfRule>
  </conditionalFormatting>
  <conditionalFormatting sqref="AD355">
    <cfRule type="expression" dxfId="2845" priority="2064" stopIfTrue="1">
      <formula>$W207=0</formula>
    </cfRule>
  </conditionalFormatting>
  <conditionalFormatting sqref="AD356">
    <cfRule type="expression" dxfId="2844" priority="2065" stopIfTrue="1">
      <formula>$W207=0</formula>
    </cfRule>
  </conditionalFormatting>
  <conditionalFormatting sqref="AD357">
    <cfRule type="expression" dxfId="2843" priority="2066" stopIfTrue="1">
      <formula>$W207=0</formula>
    </cfRule>
  </conditionalFormatting>
  <conditionalFormatting sqref="AD358">
    <cfRule type="expression" dxfId="2842" priority="2067" stopIfTrue="1">
      <formula>$W207=0</formula>
    </cfRule>
  </conditionalFormatting>
  <conditionalFormatting sqref="AD359">
    <cfRule type="expression" dxfId="2841" priority="2068" stopIfTrue="1">
      <formula>$W207=0</formula>
    </cfRule>
  </conditionalFormatting>
  <conditionalFormatting sqref="AD360">
    <cfRule type="expression" dxfId="2840" priority="2069" stopIfTrue="1">
      <formula>$W207=0</formula>
    </cfRule>
  </conditionalFormatting>
  <conditionalFormatting sqref="AD361">
    <cfRule type="expression" dxfId="2839" priority="2070" stopIfTrue="1">
      <formula>$W207=0</formula>
    </cfRule>
  </conditionalFormatting>
  <conditionalFormatting sqref="AD362">
    <cfRule type="expression" dxfId="2838" priority="2071" stopIfTrue="1">
      <formula>$W207=0</formula>
    </cfRule>
  </conditionalFormatting>
  <conditionalFormatting sqref="R302">
    <cfRule type="expression" dxfId="2837" priority="2072" stopIfTrue="1">
      <formula>$O208=0</formula>
    </cfRule>
  </conditionalFormatting>
  <conditionalFormatting sqref="R303">
    <cfRule type="expression" dxfId="2836" priority="2073" stopIfTrue="1">
      <formula>$O208=0</formula>
    </cfRule>
  </conditionalFormatting>
  <conditionalFormatting sqref="R304">
    <cfRule type="expression" dxfId="2835" priority="2074" stopIfTrue="1">
      <formula>$O208=0</formula>
    </cfRule>
  </conditionalFormatting>
  <conditionalFormatting sqref="R305">
    <cfRule type="expression" dxfId="2834" priority="2075" stopIfTrue="1">
      <formula>$O208=0</formula>
    </cfRule>
  </conditionalFormatting>
  <conditionalFormatting sqref="R306">
    <cfRule type="expression" dxfId="2833" priority="2076" stopIfTrue="1">
      <formula>$O208=0</formula>
    </cfRule>
  </conditionalFormatting>
  <conditionalFormatting sqref="R307">
    <cfRule type="expression" dxfId="2832" priority="2077" stopIfTrue="1">
      <formula>$O208=0</formula>
    </cfRule>
  </conditionalFormatting>
  <conditionalFormatting sqref="R308">
    <cfRule type="expression" dxfId="2831" priority="2078" stopIfTrue="1">
      <formula>$O208=0</formula>
    </cfRule>
  </conditionalFormatting>
  <conditionalFormatting sqref="R309">
    <cfRule type="expression" dxfId="2830" priority="2079" stopIfTrue="1">
      <formula>$O208=0</formula>
    </cfRule>
  </conditionalFormatting>
  <conditionalFormatting sqref="R310">
    <cfRule type="expression" dxfId="2829" priority="2080" stopIfTrue="1">
      <formula>$O208=0</formula>
    </cfRule>
  </conditionalFormatting>
  <conditionalFormatting sqref="R311">
    <cfRule type="expression" dxfId="2828" priority="2081" stopIfTrue="1">
      <formula>$O208=0</formula>
    </cfRule>
  </conditionalFormatting>
  <conditionalFormatting sqref="R312">
    <cfRule type="expression" dxfId="2827" priority="2082" stopIfTrue="1">
      <formula>$O208=0</formula>
    </cfRule>
  </conditionalFormatting>
  <conditionalFormatting sqref="R313">
    <cfRule type="expression" dxfId="2826" priority="2083" stopIfTrue="1">
      <formula>$O208=0</formula>
    </cfRule>
  </conditionalFormatting>
  <conditionalFormatting sqref="R314">
    <cfRule type="expression" dxfId="2825" priority="2084" stopIfTrue="1">
      <formula>$O208=0</formula>
    </cfRule>
  </conditionalFormatting>
  <conditionalFormatting sqref="R315">
    <cfRule type="expression" dxfId="2824" priority="2085" stopIfTrue="1">
      <formula>$O208=0</formula>
    </cfRule>
  </conditionalFormatting>
  <conditionalFormatting sqref="R316">
    <cfRule type="expression" dxfId="2823" priority="2086" stopIfTrue="1">
      <formula>$O208=0</formula>
    </cfRule>
  </conditionalFormatting>
  <conditionalFormatting sqref="R317">
    <cfRule type="expression" dxfId="2822" priority="2087" stopIfTrue="1">
      <formula>$O208=0</formula>
    </cfRule>
  </conditionalFormatting>
  <conditionalFormatting sqref="R318">
    <cfRule type="expression" dxfId="2821" priority="2088" stopIfTrue="1">
      <formula>$O208=0</formula>
    </cfRule>
  </conditionalFormatting>
  <conditionalFormatting sqref="R319">
    <cfRule type="expression" dxfId="2820" priority="2089" stopIfTrue="1">
      <formula>$O208=0</formula>
    </cfRule>
  </conditionalFormatting>
  <conditionalFormatting sqref="R320">
    <cfRule type="expression" dxfId="2819" priority="2090" stopIfTrue="1">
      <formula>$O208=0</formula>
    </cfRule>
  </conditionalFormatting>
  <conditionalFormatting sqref="R321">
    <cfRule type="expression" dxfId="2818" priority="2091" stopIfTrue="1">
      <formula>$O208=0</formula>
    </cfRule>
  </conditionalFormatting>
  <conditionalFormatting sqref="R322">
    <cfRule type="expression" dxfId="2817" priority="2092" stopIfTrue="1">
      <formula>$O208=0</formula>
    </cfRule>
  </conditionalFormatting>
  <conditionalFormatting sqref="R323">
    <cfRule type="expression" dxfId="2816" priority="2093" stopIfTrue="1">
      <formula>$O208=0</formula>
    </cfRule>
  </conditionalFormatting>
  <conditionalFormatting sqref="R324">
    <cfRule type="expression" dxfId="2815" priority="2094" stopIfTrue="1">
      <formula>$O208=0</formula>
    </cfRule>
  </conditionalFormatting>
  <conditionalFormatting sqref="R325">
    <cfRule type="expression" dxfId="2814" priority="2095" stopIfTrue="1">
      <formula>$O208=0</formula>
    </cfRule>
  </conditionalFormatting>
  <conditionalFormatting sqref="R326">
    <cfRule type="expression" dxfId="2813" priority="2096" stopIfTrue="1">
      <formula>$O208=0</formula>
    </cfRule>
  </conditionalFormatting>
  <conditionalFormatting sqref="R327">
    <cfRule type="expression" dxfId="2812" priority="2097" stopIfTrue="1">
      <formula>$O208=0</formula>
    </cfRule>
  </conditionalFormatting>
  <conditionalFormatting sqref="R328">
    <cfRule type="expression" dxfId="2811" priority="2098" stopIfTrue="1">
      <formula>$O208=0</formula>
    </cfRule>
  </conditionalFormatting>
  <conditionalFormatting sqref="R329">
    <cfRule type="expression" dxfId="2810" priority="2099" stopIfTrue="1">
      <formula>$O208=0</formula>
    </cfRule>
  </conditionalFormatting>
  <conditionalFormatting sqref="R330">
    <cfRule type="expression" dxfId="2809" priority="2100" stopIfTrue="1">
      <formula>$O208=0</formula>
    </cfRule>
  </conditionalFormatting>
  <conditionalFormatting sqref="R331">
    <cfRule type="expression" dxfId="2808" priority="2101" stopIfTrue="1">
      <formula>$O208=0</formula>
    </cfRule>
  </conditionalFormatting>
  <conditionalFormatting sqref="R332">
    <cfRule type="expression" dxfId="2807" priority="2102" stopIfTrue="1">
      <formula>$O208=0</formula>
    </cfRule>
  </conditionalFormatting>
  <conditionalFormatting sqref="R333">
    <cfRule type="expression" dxfId="2806" priority="2103" stopIfTrue="1">
      <formula>$O208=0</formula>
    </cfRule>
  </conditionalFormatting>
  <conditionalFormatting sqref="R334">
    <cfRule type="expression" dxfId="2805" priority="2104" stopIfTrue="1">
      <formula>$O208=0</formula>
    </cfRule>
  </conditionalFormatting>
  <conditionalFormatting sqref="R335">
    <cfRule type="expression" dxfId="2804" priority="2105" stopIfTrue="1">
      <formula>$O208=0</formula>
    </cfRule>
  </conditionalFormatting>
  <conditionalFormatting sqref="R336">
    <cfRule type="expression" dxfId="2803" priority="2106" stopIfTrue="1">
      <formula>$O208=0</formula>
    </cfRule>
  </conditionalFormatting>
  <conditionalFormatting sqref="R337">
    <cfRule type="expression" dxfId="2802" priority="2107" stopIfTrue="1">
      <formula>$O208=0</formula>
    </cfRule>
  </conditionalFormatting>
  <conditionalFormatting sqref="R338">
    <cfRule type="expression" dxfId="2801" priority="2108" stopIfTrue="1">
      <formula>$O208=0</formula>
    </cfRule>
  </conditionalFormatting>
  <conditionalFormatting sqref="R339">
    <cfRule type="expression" dxfId="2800" priority="2109" stopIfTrue="1">
      <formula>$O208=0</formula>
    </cfRule>
  </conditionalFormatting>
  <conditionalFormatting sqref="R340">
    <cfRule type="expression" dxfId="2799" priority="2110" stopIfTrue="1">
      <formula>$O208=0</formula>
    </cfRule>
  </conditionalFormatting>
  <conditionalFormatting sqref="R341">
    <cfRule type="expression" dxfId="2798" priority="2111" stopIfTrue="1">
      <formula>$O208=0</formula>
    </cfRule>
  </conditionalFormatting>
  <conditionalFormatting sqref="R342">
    <cfRule type="expression" dxfId="2797" priority="2112" stopIfTrue="1">
      <formula>$O208=0</formula>
    </cfRule>
  </conditionalFormatting>
  <conditionalFormatting sqref="R343">
    <cfRule type="expression" dxfId="2796" priority="2113" stopIfTrue="1">
      <formula>$O208=0</formula>
    </cfRule>
  </conditionalFormatting>
  <conditionalFormatting sqref="R344">
    <cfRule type="expression" dxfId="2795" priority="2114" stopIfTrue="1">
      <formula>$O208=0</formula>
    </cfRule>
  </conditionalFormatting>
  <conditionalFormatting sqref="R345">
    <cfRule type="expression" dxfId="2794" priority="2115" stopIfTrue="1">
      <formula>$O208=0</formula>
    </cfRule>
  </conditionalFormatting>
  <conditionalFormatting sqref="R346">
    <cfRule type="expression" dxfId="2793" priority="2116" stopIfTrue="1">
      <formula>$O208=0</formula>
    </cfRule>
  </conditionalFormatting>
  <conditionalFormatting sqref="R347">
    <cfRule type="expression" dxfId="2792" priority="2117" stopIfTrue="1">
      <formula>$O208=0</formula>
    </cfRule>
  </conditionalFormatting>
  <conditionalFormatting sqref="R348">
    <cfRule type="expression" dxfId="2791" priority="2118" stopIfTrue="1">
      <formula>$O208=0</formula>
    </cfRule>
  </conditionalFormatting>
  <conditionalFormatting sqref="R349">
    <cfRule type="expression" dxfId="2790" priority="2119" stopIfTrue="1">
      <formula>$O208=0</formula>
    </cfRule>
  </conditionalFormatting>
  <conditionalFormatting sqref="R350">
    <cfRule type="expression" dxfId="2789" priority="2120" stopIfTrue="1">
      <formula>$O208=0</formula>
    </cfRule>
  </conditionalFormatting>
  <conditionalFormatting sqref="R351">
    <cfRule type="expression" dxfId="2788" priority="2121" stopIfTrue="1">
      <formula>$O208=0</formula>
    </cfRule>
  </conditionalFormatting>
  <conditionalFormatting sqref="R352">
    <cfRule type="expression" dxfId="2787" priority="2122" stopIfTrue="1">
      <formula>$O208=0</formula>
    </cfRule>
  </conditionalFormatting>
  <conditionalFormatting sqref="R353">
    <cfRule type="expression" dxfId="2786" priority="2123" stopIfTrue="1">
      <formula>$O208=0</formula>
    </cfRule>
  </conditionalFormatting>
  <conditionalFormatting sqref="R354">
    <cfRule type="expression" dxfId="2785" priority="2124" stopIfTrue="1">
      <formula>$O208=0</formula>
    </cfRule>
  </conditionalFormatting>
  <conditionalFormatting sqref="R355">
    <cfRule type="expression" dxfId="2784" priority="2125" stopIfTrue="1">
      <formula>$O208=0</formula>
    </cfRule>
  </conditionalFormatting>
  <conditionalFormatting sqref="R356">
    <cfRule type="expression" dxfId="2783" priority="2126" stopIfTrue="1">
      <formula>$O208=0</formula>
    </cfRule>
  </conditionalFormatting>
  <conditionalFormatting sqref="R357">
    <cfRule type="expression" dxfId="2782" priority="2127" stopIfTrue="1">
      <formula>$O208=0</formula>
    </cfRule>
  </conditionalFormatting>
  <conditionalFormatting sqref="R358">
    <cfRule type="expression" dxfId="2781" priority="2128" stopIfTrue="1">
      <formula>$O208=0</formula>
    </cfRule>
  </conditionalFormatting>
  <conditionalFormatting sqref="R359">
    <cfRule type="expression" dxfId="2780" priority="2129" stopIfTrue="1">
      <formula>$O208=0</formula>
    </cfRule>
  </conditionalFormatting>
  <conditionalFormatting sqref="R360">
    <cfRule type="expression" dxfId="2779" priority="2130" stopIfTrue="1">
      <formula>$O208=0</formula>
    </cfRule>
  </conditionalFormatting>
  <conditionalFormatting sqref="R361">
    <cfRule type="expression" dxfId="2778" priority="2131" stopIfTrue="1">
      <formula>$O208=0</formula>
    </cfRule>
  </conditionalFormatting>
  <conditionalFormatting sqref="R362">
    <cfRule type="expression" dxfId="2777" priority="2132" stopIfTrue="1">
      <formula>$O208=0</formula>
    </cfRule>
  </conditionalFormatting>
  <conditionalFormatting sqref="C400:AD400">
    <cfRule type="expression" dxfId="2776" priority="2133" stopIfTrue="1">
      <formula>$W208=0</formula>
    </cfRule>
  </conditionalFormatting>
  <conditionalFormatting sqref="H460">
    <cfRule type="expression" dxfId="2775" priority="2134" stopIfTrue="1">
      <formula>OR($Y$445=0,$Y$445="NA",$Y$445="NS")</formula>
    </cfRule>
    <cfRule type="expression" dxfId="2774" priority="2135" stopIfTrue="1">
      <formula>AND($Y$445&gt;0,$H$460="")</formula>
    </cfRule>
  </conditionalFormatting>
  <conditionalFormatting sqref="H462">
    <cfRule type="expression" dxfId="2773" priority="2136" stopIfTrue="1">
      <formula>OR($Y$455=0,$Y$455="NA",$Y$455="NS")</formula>
    </cfRule>
    <cfRule type="expression" dxfId="2772" priority="2137" stopIfTrue="1">
      <formula>AND($Y$455&gt;0,$H$462="")</formula>
    </cfRule>
  </conditionalFormatting>
  <conditionalFormatting sqref="F509">
    <cfRule type="expression" dxfId="2771" priority="2138" stopIfTrue="1">
      <formula>OR($Y$505=0,$Y$505="NA",$Y$505="NS")</formula>
    </cfRule>
    <cfRule type="expression" dxfId="2770" priority="2139" stopIfTrue="1">
      <formula>AND($Y$505&gt;0,$F$509="")</formula>
    </cfRule>
  </conditionalFormatting>
  <conditionalFormatting sqref="O610:AD610">
    <cfRule type="expression" dxfId="2769" priority="2140" stopIfTrue="1">
      <formula>$O593=0</formula>
    </cfRule>
    <cfRule type="expression" dxfId="2768" priority="2379" stopIfTrue="1">
      <formula>$S196=0</formula>
    </cfRule>
  </conditionalFormatting>
  <conditionalFormatting sqref="O611:AD611">
    <cfRule type="expression" dxfId="2767" priority="2141" stopIfTrue="1">
      <formula>$O593=0</formula>
    </cfRule>
    <cfRule type="expression" dxfId="2766" priority="2380" stopIfTrue="1">
      <formula>$S197=0</formula>
    </cfRule>
  </conditionalFormatting>
  <conditionalFormatting sqref="O612:AD612">
    <cfRule type="expression" dxfId="2765" priority="2142" stopIfTrue="1">
      <formula>$O593=0</formula>
    </cfRule>
    <cfRule type="expression" dxfId="2764" priority="2381" stopIfTrue="1">
      <formula>$S198=0</formula>
    </cfRule>
  </conditionalFormatting>
  <conditionalFormatting sqref="O613:AD613">
    <cfRule type="expression" dxfId="2763" priority="2143" stopIfTrue="1">
      <formula>$O593=0</formula>
    </cfRule>
    <cfRule type="expression" dxfId="2762" priority="2382" stopIfTrue="1">
      <formula>$S199=0</formula>
    </cfRule>
  </conditionalFormatting>
  <conditionalFormatting sqref="O614:AD614">
    <cfRule type="expression" dxfId="2761" priority="2144" stopIfTrue="1">
      <formula>$O593=0</formula>
    </cfRule>
    <cfRule type="expression" dxfId="2760" priority="2383" stopIfTrue="1">
      <formula>$S200=0</formula>
    </cfRule>
  </conditionalFormatting>
  <conditionalFormatting sqref="O615:AD615">
    <cfRule type="expression" dxfId="2759" priority="2145" stopIfTrue="1">
      <formula>$O593=0</formula>
    </cfRule>
    <cfRule type="expression" dxfId="2758" priority="2384" stopIfTrue="1">
      <formula>$S201=0</formula>
    </cfRule>
  </conditionalFormatting>
  <conditionalFormatting sqref="O616:AD616">
    <cfRule type="expression" dxfId="2757" priority="2146" stopIfTrue="1">
      <formula>$O593=0</formula>
    </cfRule>
    <cfRule type="expression" dxfId="2756" priority="2385" stopIfTrue="1">
      <formula>$S202=0</formula>
    </cfRule>
  </conditionalFormatting>
  <conditionalFormatting sqref="O617:AD617">
    <cfRule type="expression" dxfId="2755" priority="2147" stopIfTrue="1">
      <formula>$O593=0</formula>
    </cfRule>
    <cfRule type="expression" dxfId="2754" priority="2386" stopIfTrue="1">
      <formula>$S203=0</formula>
    </cfRule>
  </conditionalFormatting>
  <conditionalFormatting sqref="O618:AD618">
    <cfRule type="expression" dxfId="2753" priority="2148" stopIfTrue="1">
      <formula>$O593=0</formula>
    </cfRule>
    <cfRule type="expression" dxfId="2752" priority="2387" stopIfTrue="1">
      <formula>$S204=0</formula>
    </cfRule>
  </conditionalFormatting>
  <conditionalFormatting sqref="O619:AD619">
    <cfRule type="expression" dxfId="2751" priority="2149" stopIfTrue="1">
      <formula>$O593=0</formula>
    </cfRule>
    <cfRule type="expression" dxfId="2750" priority="2388" stopIfTrue="1">
      <formula>$S205=0</formula>
    </cfRule>
  </conditionalFormatting>
  <conditionalFormatting sqref="O620:AD620">
    <cfRule type="expression" dxfId="2749" priority="2150" stopIfTrue="1">
      <formula>$O593=0</formula>
    </cfRule>
    <cfRule type="expression" dxfId="2748" priority="2389" stopIfTrue="1">
      <formula>$S206=0</formula>
    </cfRule>
  </conditionalFormatting>
  <conditionalFormatting sqref="O621:AD621">
    <cfRule type="expression" dxfId="2747" priority="2151" stopIfTrue="1">
      <formula>$O593=0</formula>
    </cfRule>
    <cfRule type="expression" dxfId="2746" priority="2390" stopIfTrue="1">
      <formula>$S207=0</formula>
    </cfRule>
  </conditionalFormatting>
  <conditionalFormatting sqref="C639:AD639">
    <cfRule type="expression" dxfId="2745" priority="2152" stopIfTrue="1">
      <formula>$O593=0</formula>
    </cfRule>
    <cfRule type="expression" dxfId="2744" priority="2391" stopIfTrue="1">
      <formula>SUM($S$200:$S$201)=0</formula>
    </cfRule>
  </conditionalFormatting>
  <conditionalFormatting sqref="O657:AD657">
    <cfRule type="expression" dxfId="2743" priority="2153" stopIfTrue="1">
      <formula>$O593=0</formula>
    </cfRule>
  </conditionalFormatting>
  <conditionalFormatting sqref="O658:AD658">
    <cfRule type="expression" dxfId="2742" priority="2154" stopIfTrue="1">
      <formula>$O593=0</formula>
    </cfRule>
  </conditionalFormatting>
  <conditionalFormatting sqref="O659:AD659">
    <cfRule type="expression" dxfId="2741" priority="2155" stopIfTrue="1">
      <formula>$O593=0</formula>
    </cfRule>
  </conditionalFormatting>
  <conditionalFormatting sqref="O660:AD660">
    <cfRule type="expression" dxfId="2740" priority="2156" stopIfTrue="1">
      <formula>$O593=0</formula>
    </cfRule>
  </conditionalFormatting>
  <conditionalFormatting sqref="O661:AD661">
    <cfRule type="expression" dxfId="2739" priority="2157" stopIfTrue="1">
      <formula>$O593=0</formula>
    </cfRule>
  </conditionalFormatting>
  <conditionalFormatting sqref="O662:AD662">
    <cfRule type="expression" dxfId="2738" priority="2158" stopIfTrue="1">
      <formula>$O593=0</formula>
    </cfRule>
  </conditionalFormatting>
  <conditionalFormatting sqref="O663:AD663">
    <cfRule type="expression" dxfId="2737" priority="2159" stopIfTrue="1">
      <formula>$O593=0</formula>
    </cfRule>
  </conditionalFormatting>
  <conditionalFormatting sqref="O664:AD664">
    <cfRule type="expression" dxfId="2736" priority="2160" stopIfTrue="1">
      <formula>$O593=0</formula>
    </cfRule>
  </conditionalFormatting>
  <conditionalFormatting sqref="O665:AD665">
    <cfRule type="expression" dxfId="2735" priority="2161" stopIfTrue="1">
      <formula>$O593=0</formula>
    </cfRule>
  </conditionalFormatting>
  <conditionalFormatting sqref="O666:AD666">
    <cfRule type="expression" dxfId="2734" priority="2162" stopIfTrue="1">
      <formula>$O593=0</formula>
    </cfRule>
  </conditionalFormatting>
  <conditionalFormatting sqref="O667:AD667">
    <cfRule type="expression" dxfId="2733" priority="2163" stopIfTrue="1">
      <formula>$O593=0</formula>
    </cfRule>
  </conditionalFormatting>
  <conditionalFormatting sqref="O668:AD668">
    <cfRule type="expression" dxfId="2732" priority="2164" stopIfTrue="1">
      <formula>$O593=0</formula>
    </cfRule>
  </conditionalFormatting>
  <conditionalFormatting sqref="O669:AD669">
    <cfRule type="expression" dxfId="2731" priority="2165" stopIfTrue="1">
      <formula>$O593=0</formula>
    </cfRule>
  </conditionalFormatting>
  <conditionalFormatting sqref="O670:AD670">
    <cfRule type="expression" dxfId="2730" priority="2166" stopIfTrue="1">
      <formula>$O593=0</formula>
    </cfRule>
  </conditionalFormatting>
  <conditionalFormatting sqref="O671:AD671">
    <cfRule type="expression" dxfId="2729" priority="2167" stopIfTrue="1">
      <formula>$O593=0</formula>
    </cfRule>
  </conditionalFormatting>
  <conditionalFormatting sqref="O672:AD672">
    <cfRule type="expression" dxfId="2728" priority="2168" stopIfTrue="1">
      <formula>$O593=0</formula>
    </cfRule>
  </conditionalFormatting>
  <conditionalFormatting sqref="O690:AD690">
    <cfRule type="expression" dxfId="2727" priority="2169" stopIfTrue="1">
      <formula>$O593=0</formula>
    </cfRule>
  </conditionalFormatting>
  <conditionalFormatting sqref="O691:AD691">
    <cfRule type="expression" dxfId="2726" priority="2170" stopIfTrue="1">
      <formula>$O593=0</formula>
    </cfRule>
  </conditionalFormatting>
  <conditionalFormatting sqref="O692:AD692">
    <cfRule type="expression" dxfId="2725" priority="2171" stopIfTrue="1">
      <formula>$O593=0</formula>
    </cfRule>
  </conditionalFormatting>
  <conditionalFormatting sqref="O693:AD693">
    <cfRule type="expression" dxfId="2724" priority="2172" stopIfTrue="1">
      <formula>$O593=0</formula>
    </cfRule>
  </conditionalFormatting>
  <conditionalFormatting sqref="O694:AD694">
    <cfRule type="expression" dxfId="2723" priority="2173" stopIfTrue="1">
      <formula>$O593=0</formula>
    </cfRule>
  </conditionalFormatting>
  <conditionalFormatting sqref="O695:AD695">
    <cfRule type="expression" dxfId="2722" priority="2174" stopIfTrue="1">
      <formula>$O593=0</formula>
    </cfRule>
  </conditionalFormatting>
  <conditionalFormatting sqref="O696:AD696">
    <cfRule type="expression" dxfId="2721" priority="2175" stopIfTrue="1">
      <formula>$O593=0</formula>
    </cfRule>
  </conditionalFormatting>
  <conditionalFormatting sqref="O697:AD697">
    <cfRule type="expression" dxfId="2720" priority="2176" stopIfTrue="1">
      <formula>$O593=0</formula>
    </cfRule>
  </conditionalFormatting>
  <conditionalFormatting sqref="O698:AD698">
    <cfRule type="expression" dxfId="2719" priority="2177" stopIfTrue="1">
      <formula>$O593=0</formula>
    </cfRule>
  </conditionalFormatting>
  <conditionalFormatting sqref="O699:AD699">
    <cfRule type="expression" dxfId="2718" priority="2178" stopIfTrue="1">
      <formula>$O593=0</formula>
    </cfRule>
  </conditionalFormatting>
  <conditionalFormatting sqref="O700:AD700">
    <cfRule type="expression" dxfId="2717" priority="2179" stopIfTrue="1">
      <formula>$O593=0</formula>
    </cfRule>
  </conditionalFormatting>
  <conditionalFormatting sqref="O701:AD701">
    <cfRule type="expression" dxfId="2716" priority="2180" stopIfTrue="1">
      <formula>$O593=0</formula>
    </cfRule>
  </conditionalFormatting>
  <conditionalFormatting sqref="O702:AD702">
    <cfRule type="expression" dxfId="2715" priority="2181" stopIfTrue="1">
      <formula>$O593=0</formula>
    </cfRule>
  </conditionalFormatting>
  <conditionalFormatting sqref="O703:AD703">
    <cfRule type="expression" dxfId="2714" priority="2182" stopIfTrue="1">
      <formula>$O593=0</formula>
    </cfRule>
  </conditionalFormatting>
  <conditionalFormatting sqref="O704:AD704">
    <cfRule type="expression" dxfId="2713" priority="2183" stopIfTrue="1">
      <formula>$O593=0</formula>
    </cfRule>
  </conditionalFormatting>
  <conditionalFormatting sqref="O705:AD705">
    <cfRule type="expression" dxfId="2712" priority="2184" stopIfTrue="1">
      <formula>$O593=0</formula>
    </cfRule>
  </conditionalFormatting>
  <conditionalFormatting sqref="O706:AD706">
    <cfRule type="expression" dxfId="2711" priority="2185" stopIfTrue="1">
      <formula>$O593=0</formula>
    </cfRule>
  </conditionalFormatting>
  <conditionalFormatting sqref="O707:AD707">
    <cfRule type="expression" dxfId="2710" priority="2186" stopIfTrue="1">
      <formula>$O593=0</formula>
    </cfRule>
  </conditionalFormatting>
  <conditionalFormatting sqref="O708:AD708">
    <cfRule type="expression" dxfId="2709" priority="2187" stopIfTrue="1">
      <formula>$O593=0</formula>
    </cfRule>
  </conditionalFormatting>
  <conditionalFormatting sqref="O709:AD709">
    <cfRule type="expression" dxfId="2708" priority="2188" stopIfTrue="1">
      <formula>$O593=0</formula>
    </cfRule>
  </conditionalFormatting>
  <conditionalFormatting sqref="O710:AD710">
    <cfRule type="expression" dxfId="2707" priority="2189" stopIfTrue="1">
      <formula>$O593=0</formula>
    </cfRule>
  </conditionalFormatting>
  <conditionalFormatting sqref="O711:AD711">
    <cfRule type="expression" dxfId="2706" priority="2190" stopIfTrue="1">
      <formula>$O593=0</formula>
    </cfRule>
  </conditionalFormatting>
  <conditionalFormatting sqref="O712:AD712">
    <cfRule type="expression" dxfId="2705" priority="2191" stopIfTrue="1">
      <formula>$O593=0</formula>
    </cfRule>
  </conditionalFormatting>
  <conditionalFormatting sqref="O713:AD713">
    <cfRule type="expression" dxfId="2704" priority="2192" stopIfTrue="1">
      <formula>$O593=0</formula>
    </cfRule>
  </conditionalFormatting>
  <conditionalFormatting sqref="O714:AD714">
    <cfRule type="expression" dxfId="2703" priority="2193" stopIfTrue="1">
      <formula>$O593=0</formula>
    </cfRule>
  </conditionalFormatting>
  <conditionalFormatting sqref="O715:AD715">
    <cfRule type="expression" dxfId="2702" priority="2194" stopIfTrue="1">
      <formula>$O593=0</formula>
    </cfRule>
  </conditionalFormatting>
  <conditionalFormatting sqref="O716:AD716">
    <cfRule type="expression" dxfId="2701" priority="2195" stopIfTrue="1">
      <formula>$O593=0</formula>
    </cfRule>
  </conditionalFormatting>
  <conditionalFormatting sqref="F675">
    <cfRule type="expression" dxfId="2700" priority="2392" stopIfTrue="1">
      <formula>SUM($O$669:$AD$669)=0</formula>
    </cfRule>
    <cfRule type="expression" dxfId="2699" priority="2393" stopIfTrue="1">
      <formula>AND(SUM($O$669:$AD$669)&gt;0,$F$675="")</formula>
    </cfRule>
  </conditionalFormatting>
  <dataValidations disablePrompts="1" count="1">
    <dataValidation showDropDown="1" showInputMessage="1" showErrorMessage="1" sqref="C37:AD37 C222:AD222 C527:AD527 C729:AD729" xr:uid="{00000000-0002-0000-0500-000000000000}"/>
  </dataValidations>
  <hyperlinks>
    <hyperlink ref="AA7" location="Índice!B17" display="Índice" xr:uid="{00000000-0004-0000-0500-000000000000}"/>
  </hyperlinks>
  <printOptions horizontalCentered="1" verticalCentered="1"/>
  <pageMargins left="0.70866141732283472" right="0.70866141732283472" top="0.74803149606299213" bottom="0.74803149606299213" header="0.31496062992125978" footer="0.31496062992125978"/>
  <pageSetup scale="75" orientation="portrait"/>
  <headerFooter>
    <oddHeader>&amp;CMódulo 4 Sección II
Cuestionario</oddHeader>
    <oddFooter>&amp;LCenso Nacional de Gobiernos Estatales 2023&amp;R&amp;P de &amp;N</oddFooter>
  </headerFooter>
  <drawing r:id="rId1"/>
  <extLst>
    <ext xmlns:x14="http://schemas.microsoft.com/office/spreadsheetml/2009/9/main" uri="{78C0D931-6437-407d-A8EE-F0AAD7539E65}">
      <x14:conditionalFormattings>
        <x14:conditionalFormatting xmlns:xm="http://schemas.microsoft.com/office/excel/2006/main">
          <x14:cfRule type="expression" priority="2" stopIfTrue="1" id="{00000000-000E-0000-0500-000001000000}">
            <xm:f>CNGE_2023_M4_Secc1!$Y40=2</xm:f>
            <x14:dxf>
              <fill>
                <patternFill patternType="lightGray"/>
              </fill>
            </x14:dxf>
          </x14:cfRule>
          <xm:sqref>M41:AD41</xm:sqref>
        </x14:conditionalFormatting>
        <x14:conditionalFormatting xmlns:xm="http://schemas.microsoft.com/office/excel/2006/main">
          <x14:cfRule type="expression" priority="3" stopIfTrue="1" id="{00000000-000E-0000-0500-000002000000}">
            <xm:f>CNGE_2023_M4_Secc1!$Y41=2</xm:f>
            <x14:dxf>
              <fill>
                <patternFill patternType="lightGray"/>
              </fill>
            </x14:dxf>
          </x14:cfRule>
          <xm:sqref>M42:AD42</xm:sqref>
        </x14:conditionalFormatting>
        <x14:conditionalFormatting xmlns:xm="http://schemas.microsoft.com/office/excel/2006/main">
          <x14:cfRule type="expression" priority="4" stopIfTrue="1" id="{00000000-000E-0000-0500-000003000000}">
            <xm:f>CNGE_2023_M4_Secc1!$Y42=2</xm:f>
            <x14:dxf>
              <fill>
                <patternFill patternType="lightGray"/>
              </fill>
            </x14:dxf>
          </x14:cfRule>
          <xm:sqref>M43:AD43</xm:sqref>
        </x14:conditionalFormatting>
        <x14:conditionalFormatting xmlns:xm="http://schemas.microsoft.com/office/excel/2006/main">
          <x14:cfRule type="expression" priority="5" stopIfTrue="1" id="{00000000-000E-0000-0500-000004000000}">
            <xm:f>CNGE_2023_M4_Secc1!$Y43=2</xm:f>
            <x14:dxf>
              <fill>
                <patternFill patternType="lightGray"/>
              </fill>
            </x14:dxf>
          </x14:cfRule>
          <xm:sqref>M44:AD44</xm:sqref>
        </x14:conditionalFormatting>
        <x14:conditionalFormatting xmlns:xm="http://schemas.microsoft.com/office/excel/2006/main">
          <x14:cfRule type="expression" priority="6" stopIfTrue="1" id="{00000000-000E-0000-0500-000005000000}">
            <xm:f>CNGE_2023_M4_Secc1!$Y44=2</xm:f>
            <x14:dxf>
              <fill>
                <patternFill patternType="lightGray"/>
              </fill>
            </x14:dxf>
          </x14:cfRule>
          <xm:sqref>M45:AD45</xm:sqref>
        </x14:conditionalFormatting>
        <x14:conditionalFormatting xmlns:xm="http://schemas.microsoft.com/office/excel/2006/main">
          <x14:cfRule type="expression" priority="7" stopIfTrue="1" id="{00000000-000E-0000-0500-000006000000}">
            <xm:f>CNGE_2023_M4_Secc1!$Y45=2</xm:f>
            <x14:dxf>
              <fill>
                <patternFill patternType="lightGray"/>
              </fill>
            </x14:dxf>
          </x14:cfRule>
          <xm:sqref>M46:AD46</xm:sqref>
        </x14:conditionalFormatting>
        <x14:conditionalFormatting xmlns:xm="http://schemas.microsoft.com/office/excel/2006/main">
          <x14:cfRule type="expression" priority="8" stopIfTrue="1" id="{00000000-000E-0000-0500-000007000000}">
            <xm:f>CNGE_2023_M4_Secc1!$Y46=2</xm:f>
            <x14:dxf>
              <fill>
                <patternFill patternType="lightGray"/>
              </fill>
            </x14:dxf>
          </x14:cfRule>
          <xm:sqref>M47:AD47</xm:sqref>
        </x14:conditionalFormatting>
        <x14:conditionalFormatting xmlns:xm="http://schemas.microsoft.com/office/excel/2006/main">
          <x14:cfRule type="expression" priority="9" stopIfTrue="1" id="{00000000-000E-0000-0500-000008000000}">
            <xm:f>CNGE_2023_M4_Secc1!$Y47=2</xm:f>
            <x14:dxf>
              <fill>
                <patternFill patternType="lightGray"/>
              </fill>
            </x14:dxf>
          </x14:cfRule>
          <xm:sqref>M48:AD48</xm:sqref>
        </x14:conditionalFormatting>
        <x14:conditionalFormatting xmlns:xm="http://schemas.microsoft.com/office/excel/2006/main">
          <x14:cfRule type="expression" priority="10" stopIfTrue="1" id="{00000000-000E-0000-0500-000009000000}">
            <xm:f>CNGE_2023_M4_Secc1!$Y48=2</xm:f>
            <x14:dxf>
              <fill>
                <patternFill patternType="lightGray"/>
              </fill>
            </x14:dxf>
          </x14:cfRule>
          <xm:sqref>M49:AD49</xm:sqref>
        </x14:conditionalFormatting>
        <x14:conditionalFormatting xmlns:xm="http://schemas.microsoft.com/office/excel/2006/main">
          <x14:cfRule type="expression" priority="11" stopIfTrue="1" id="{00000000-000E-0000-0500-00000A000000}">
            <xm:f>CNGE_2023_M4_Secc1!$Y49=2</xm:f>
            <x14:dxf>
              <fill>
                <patternFill patternType="lightGray"/>
              </fill>
            </x14:dxf>
          </x14:cfRule>
          <xm:sqref>M50:AD50</xm:sqref>
        </x14:conditionalFormatting>
        <x14:conditionalFormatting xmlns:xm="http://schemas.microsoft.com/office/excel/2006/main">
          <x14:cfRule type="expression" priority="12" stopIfTrue="1" id="{00000000-000E-0000-0500-00000B000000}">
            <xm:f>CNGE_2023_M4_Secc1!$Y50=2</xm:f>
            <x14:dxf>
              <fill>
                <patternFill patternType="lightGray"/>
              </fill>
            </x14:dxf>
          </x14:cfRule>
          <xm:sqref>M51:AD51</xm:sqref>
        </x14:conditionalFormatting>
        <x14:conditionalFormatting xmlns:xm="http://schemas.microsoft.com/office/excel/2006/main">
          <x14:cfRule type="expression" priority="13" stopIfTrue="1" id="{00000000-000E-0000-0500-00000C000000}">
            <xm:f>CNGE_2023_M4_Secc1!$Y51=2</xm:f>
            <x14:dxf>
              <fill>
                <patternFill patternType="lightGray"/>
              </fill>
            </x14:dxf>
          </x14:cfRule>
          <xm:sqref>M52:AD52</xm:sqref>
        </x14:conditionalFormatting>
        <x14:conditionalFormatting xmlns:xm="http://schemas.microsoft.com/office/excel/2006/main">
          <x14:cfRule type="expression" priority="14" stopIfTrue="1" id="{00000000-000E-0000-0500-00000D000000}">
            <xm:f>CNGE_2023_M4_Secc1!$Y52=2</xm:f>
            <x14:dxf>
              <fill>
                <patternFill patternType="lightGray"/>
              </fill>
            </x14:dxf>
          </x14:cfRule>
          <xm:sqref>M53:AD53</xm:sqref>
        </x14:conditionalFormatting>
        <x14:conditionalFormatting xmlns:xm="http://schemas.microsoft.com/office/excel/2006/main">
          <x14:cfRule type="expression" priority="15" stopIfTrue="1" id="{00000000-000E-0000-0500-00000E000000}">
            <xm:f>CNGE_2023_M4_Secc1!$Y53=2</xm:f>
            <x14:dxf>
              <fill>
                <patternFill patternType="lightGray"/>
              </fill>
            </x14:dxf>
          </x14:cfRule>
          <xm:sqref>M54:AD54</xm:sqref>
        </x14:conditionalFormatting>
        <x14:conditionalFormatting xmlns:xm="http://schemas.microsoft.com/office/excel/2006/main">
          <x14:cfRule type="expression" priority="16" stopIfTrue="1" id="{00000000-000E-0000-0500-00000F000000}">
            <xm:f>CNGE_2023_M4_Secc1!$Y54=2</xm:f>
            <x14:dxf>
              <fill>
                <patternFill patternType="lightGray"/>
              </fill>
            </x14:dxf>
          </x14:cfRule>
          <xm:sqref>M55:AD55</xm:sqref>
        </x14:conditionalFormatting>
        <x14:conditionalFormatting xmlns:xm="http://schemas.microsoft.com/office/excel/2006/main">
          <x14:cfRule type="expression" priority="17" stopIfTrue="1" id="{00000000-000E-0000-0500-000010000000}">
            <xm:f>CNGE_2023_M4_Secc1!$Y55=2</xm:f>
            <x14:dxf>
              <fill>
                <patternFill patternType="lightGray"/>
              </fill>
            </x14:dxf>
          </x14:cfRule>
          <xm:sqref>M56:AD56</xm:sqref>
        </x14:conditionalFormatting>
        <x14:conditionalFormatting xmlns:xm="http://schemas.microsoft.com/office/excel/2006/main">
          <x14:cfRule type="expression" priority="18" stopIfTrue="1" id="{00000000-000E-0000-0500-000011000000}">
            <xm:f>CNGE_2023_M4_Secc1!$Y56=2</xm:f>
            <x14:dxf>
              <fill>
                <patternFill patternType="lightGray"/>
              </fill>
            </x14:dxf>
          </x14:cfRule>
          <xm:sqref>M57:AD57</xm:sqref>
        </x14:conditionalFormatting>
        <x14:conditionalFormatting xmlns:xm="http://schemas.microsoft.com/office/excel/2006/main">
          <x14:cfRule type="expression" priority="19" stopIfTrue="1" id="{00000000-000E-0000-0500-000012000000}">
            <xm:f>CNGE_2023_M4_Secc1!$Y57=2</xm:f>
            <x14:dxf>
              <fill>
                <patternFill patternType="lightGray"/>
              </fill>
            </x14:dxf>
          </x14:cfRule>
          <xm:sqref>M58:AD58</xm:sqref>
        </x14:conditionalFormatting>
        <x14:conditionalFormatting xmlns:xm="http://schemas.microsoft.com/office/excel/2006/main">
          <x14:cfRule type="expression" priority="20" stopIfTrue="1" id="{00000000-000E-0000-0500-000013000000}">
            <xm:f>CNGE_2023_M4_Secc1!$Y58=2</xm:f>
            <x14:dxf>
              <fill>
                <patternFill patternType="lightGray"/>
              </fill>
            </x14:dxf>
          </x14:cfRule>
          <xm:sqref>M59:AD59</xm:sqref>
        </x14:conditionalFormatting>
        <x14:conditionalFormatting xmlns:xm="http://schemas.microsoft.com/office/excel/2006/main">
          <x14:cfRule type="expression" priority="21" stopIfTrue="1" id="{00000000-000E-0000-0500-000014000000}">
            <xm:f>CNGE_2023_M4_Secc1!$Y59=2</xm:f>
            <x14:dxf>
              <fill>
                <patternFill patternType="lightGray"/>
              </fill>
            </x14:dxf>
          </x14:cfRule>
          <xm:sqref>M60:AD60</xm:sqref>
        </x14:conditionalFormatting>
        <x14:conditionalFormatting xmlns:xm="http://schemas.microsoft.com/office/excel/2006/main">
          <x14:cfRule type="expression" priority="22" stopIfTrue="1" id="{00000000-000E-0000-0500-000015000000}">
            <xm:f>CNGE_2023_M4_Secc1!$Y60=2</xm:f>
            <x14:dxf>
              <fill>
                <patternFill patternType="lightGray"/>
              </fill>
            </x14:dxf>
          </x14:cfRule>
          <xm:sqref>M61:AD61</xm:sqref>
        </x14:conditionalFormatting>
        <x14:conditionalFormatting xmlns:xm="http://schemas.microsoft.com/office/excel/2006/main">
          <x14:cfRule type="expression" priority="23" stopIfTrue="1" id="{00000000-000E-0000-0500-000016000000}">
            <xm:f>CNGE_2023_M4_Secc1!$Y61=2</xm:f>
            <x14:dxf>
              <fill>
                <patternFill patternType="lightGray"/>
              </fill>
            </x14:dxf>
          </x14:cfRule>
          <xm:sqref>M62:AD62</xm:sqref>
        </x14:conditionalFormatting>
        <x14:conditionalFormatting xmlns:xm="http://schemas.microsoft.com/office/excel/2006/main">
          <x14:cfRule type="expression" priority="24" stopIfTrue="1" id="{00000000-000E-0000-0500-000017000000}">
            <xm:f>CNGE_2023_M4_Secc1!$Y62=2</xm:f>
            <x14:dxf>
              <fill>
                <patternFill patternType="lightGray"/>
              </fill>
            </x14:dxf>
          </x14:cfRule>
          <xm:sqref>M63:AD63</xm:sqref>
        </x14:conditionalFormatting>
        <x14:conditionalFormatting xmlns:xm="http://schemas.microsoft.com/office/excel/2006/main">
          <x14:cfRule type="expression" priority="25" stopIfTrue="1" id="{00000000-000E-0000-0500-000018000000}">
            <xm:f>CNGE_2023_M4_Secc1!$Y63=2</xm:f>
            <x14:dxf>
              <fill>
                <patternFill patternType="lightGray"/>
              </fill>
            </x14:dxf>
          </x14:cfRule>
          <xm:sqref>M64:AD64</xm:sqref>
        </x14:conditionalFormatting>
        <x14:conditionalFormatting xmlns:xm="http://schemas.microsoft.com/office/excel/2006/main">
          <x14:cfRule type="expression" priority="26" stopIfTrue="1" id="{00000000-000E-0000-0500-000019000000}">
            <xm:f>CNGE_2023_M4_Secc1!$Y64=2</xm:f>
            <x14:dxf>
              <fill>
                <patternFill patternType="lightGray"/>
              </fill>
            </x14:dxf>
          </x14:cfRule>
          <xm:sqref>M65:AD65</xm:sqref>
        </x14:conditionalFormatting>
        <x14:conditionalFormatting xmlns:xm="http://schemas.microsoft.com/office/excel/2006/main">
          <x14:cfRule type="expression" priority="27" stopIfTrue="1" id="{00000000-000E-0000-0500-00001A000000}">
            <xm:f>CNGE_2023_M4_Secc1!$Y65=2</xm:f>
            <x14:dxf>
              <fill>
                <patternFill patternType="lightGray"/>
              </fill>
            </x14:dxf>
          </x14:cfRule>
          <xm:sqref>M66:AD66</xm:sqref>
        </x14:conditionalFormatting>
        <x14:conditionalFormatting xmlns:xm="http://schemas.microsoft.com/office/excel/2006/main">
          <x14:cfRule type="expression" priority="28" stopIfTrue="1" id="{00000000-000E-0000-0500-00001B000000}">
            <xm:f>CNGE_2023_M4_Secc1!$Y66=2</xm:f>
            <x14:dxf>
              <fill>
                <patternFill patternType="lightGray"/>
              </fill>
            </x14:dxf>
          </x14:cfRule>
          <xm:sqref>M67:AD67</xm:sqref>
        </x14:conditionalFormatting>
        <x14:conditionalFormatting xmlns:xm="http://schemas.microsoft.com/office/excel/2006/main">
          <x14:cfRule type="expression" priority="29" stopIfTrue="1" id="{00000000-000E-0000-0500-00001C000000}">
            <xm:f>CNGE_2023_M4_Secc1!$Y67=2</xm:f>
            <x14:dxf>
              <fill>
                <patternFill patternType="lightGray"/>
              </fill>
            </x14:dxf>
          </x14:cfRule>
          <xm:sqref>M68:AD68</xm:sqref>
        </x14:conditionalFormatting>
        <x14:conditionalFormatting xmlns:xm="http://schemas.microsoft.com/office/excel/2006/main">
          <x14:cfRule type="expression" priority="30" stopIfTrue="1" id="{00000000-000E-0000-0500-00001D000000}">
            <xm:f>CNGE_2023_M4_Secc1!$Y68=2</xm:f>
            <x14:dxf>
              <fill>
                <patternFill patternType="lightGray"/>
              </fill>
            </x14:dxf>
          </x14:cfRule>
          <xm:sqref>M69:AD69</xm:sqref>
        </x14:conditionalFormatting>
        <x14:conditionalFormatting xmlns:xm="http://schemas.microsoft.com/office/excel/2006/main">
          <x14:cfRule type="expression" priority="31" stopIfTrue="1" id="{00000000-000E-0000-0500-00001E000000}">
            <xm:f>CNGE_2023_M4_Secc1!$Y69=2</xm:f>
            <x14:dxf>
              <fill>
                <patternFill patternType="lightGray"/>
              </fill>
            </x14:dxf>
          </x14:cfRule>
          <xm:sqref>M70:AD70</xm:sqref>
        </x14:conditionalFormatting>
        <x14:conditionalFormatting xmlns:xm="http://schemas.microsoft.com/office/excel/2006/main">
          <x14:cfRule type="expression" priority="32" stopIfTrue="1" id="{00000000-000E-0000-0500-00001F000000}">
            <xm:f>CNGE_2023_M4_Secc1!$Y70=2</xm:f>
            <x14:dxf>
              <fill>
                <patternFill patternType="lightGray"/>
              </fill>
            </x14:dxf>
          </x14:cfRule>
          <xm:sqref>M71:AD71</xm:sqref>
        </x14:conditionalFormatting>
        <x14:conditionalFormatting xmlns:xm="http://schemas.microsoft.com/office/excel/2006/main">
          <x14:cfRule type="expression" priority="33" stopIfTrue="1" id="{00000000-000E-0000-0500-000020000000}">
            <xm:f>CNGE_2023_M4_Secc1!$Y71=2</xm:f>
            <x14:dxf>
              <fill>
                <patternFill patternType="lightGray"/>
              </fill>
            </x14:dxf>
          </x14:cfRule>
          <xm:sqref>M72:AD72</xm:sqref>
        </x14:conditionalFormatting>
        <x14:conditionalFormatting xmlns:xm="http://schemas.microsoft.com/office/excel/2006/main">
          <x14:cfRule type="expression" priority="34" stopIfTrue="1" id="{00000000-000E-0000-0500-000021000000}">
            <xm:f>CNGE_2023_M4_Secc1!$Y72=2</xm:f>
            <x14:dxf>
              <fill>
                <patternFill patternType="lightGray"/>
              </fill>
            </x14:dxf>
          </x14:cfRule>
          <xm:sqref>M73:AD73</xm:sqref>
        </x14:conditionalFormatting>
        <x14:conditionalFormatting xmlns:xm="http://schemas.microsoft.com/office/excel/2006/main">
          <x14:cfRule type="expression" priority="35" stopIfTrue="1" id="{00000000-000E-0000-0500-000022000000}">
            <xm:f>CNGE_2023_M4_Secc1!$Y73=2</xm:f>
            <x14:dxf>
              <fill>
                <patternFill patternType="lightGray"/>
              </fill>
            </x14:dxf>
          </x14:cfRule>
          <xm:sqref>M74:AD74</xm:sqref>
        </x14:conditionalFormatting>
        <x14:conditionalFormatting xmlns:xm="http://schemas.microsoft.com/office/excel/2006/main">
          <x14:cfRule type="expression" priority="36" stopIfTrue="1" id="{00000000-000E-0000-0500-000023000000}">
            <xm:f>CNGE_2023_M4_Secc1!$Y74=2</xm:f>
            <x14:dxf>
              <fill>
                <patternFill patternType="lightGray"/>
              </fill>
            </x14:dxf>
          </x14:cfRule>
          <xm:sqref>M75:AD75</xm:sqref>
        </x14:conditionalFormatting>
        <x14:conditionalFormatting xmlns:xm="http://schemas.microsoft.com/office/excel/2006/main">
          <x14:cfRule type="expression" priority="37" stopIfTrue="1" id="{00000000-000E-0000-0500-000024000000}">
            <xm:f>CNGE_2023_M4_Secc1!$Y75=2</xm:f>
            <x14:dxf>
              <fill>
                <patternFill patternType="lightGray"/>
              </fill>
            </x14:dxf>
          </x14:cfRule>
          <xm:sqref>M76:AD76</xm:sqref>
        </x14:conditionalFormatting>
        <x14:conditionalFormatting xmlns:xm="http://schemas.microsoft.com/office/excel/2006/main">
          <x14:cfRule type="expression" priority="38" stopIfTrue="1" id="{00000000-000E-0000-0500-000025000000}">
            <xm:f>CNGE_2023_M4_Secc1!$Y76=2</xm:f>
            <x14:dxf>
              <fill>
                <patternFill patternType="lightGray"/>
              </fill>
            </x14:dxf>
          </x14:cfRule>
          <xm:sqref>M77:AD77</xm:sqref>
        </x14:conditionalFormatting>
        <x14:conditionalFormatting xmlns:xm="http://schemas.microsoft.com/office/excel/2006/main">
          <x14:cfRule type="expression" priority="39" stopIfTrue="1" id="{00000000-000E-0000-0500-000026000000}">
            <xm:f>CNGE_2023_M4_Secc1!$Y77=2</xm:f>
            <x14:dxf>
              <fill>
                <patternFill patternType="lightGray"/>
              </fill>
            </x14:dxf>
          </x14:cfRule>
          <xm:sqref>M78:AD78</xm:sqref>
        </x14:conditionalFormatting>
        <x14:conditionalFormatting xmlns:xm="http://schemas.microsoft.com/office/excel/2006/main">
          <x14:cfRule type="expression" priority="40" stopIfTrue="1" id="{00000000-000E-0000-0500-000027000000}">
            <xm:f>CNGE_2023_M4_Secc1!$Y78=2</xm:f>
            <x14:dxf>
              <fill>
                <patternFill patternType="lightGray"/>
              </fill>
            </x14:dxf>
          </x14:cfRule>
          <xm:sqref>M79:AD79</xm:sqref>
        </x14:conditionalFormatting>
        <x14:conditionalFormatting xmlns:xm="http://schemas.microsoft.com/office/excel/2006/main">
          <x14:cfRule type="expression" priority="41" stopIfTrue="1" id="{00000000-000E-0000-0500-000028000000}">
            <xm:f>CNGE_2023_M4_Secc1!$Y79=2</xm:f>
            <x14:dxf>
              <fill>
                <patternFill patternType="lightGray"/>
              </fill>
            </x14:dxf>
          </x14:cfRule>
          <xm:sqref>M80:AD80</xm:sqref>
        </x14:conditionalFormatting>
        <x14:conditionalFormatting xmlns:xm="http://schemas.microsoft.com/office/excel/2006/main">
          <x14:cfRule type="expression" priority="42" stopIfTrue="1" id="{00000000-000E-0000-0500-000029000000}">
            <xm:f>CNGE_2023_M4_Secc1!$Y80=2</xm:f>
            <x14:dxf>
              <fill>
                <patternFill patternType="lightGray"/>
              </fill>
            </x14:dxf>
          </x14:cfRule>
          <xm:sqref>M81:AD81</xm:sqref>
        </x14:conditionalFormatting>
        <x14:conditionalFormatting xmlns:xm="http://schemas.microsoft.com/office/excel/2006/main">
          <x14:cfRule type="expression" priority="43" stopIfTrue="1" id="{00000000-000E-0000-0500-00002A000000}">
            <xm:f>CNGE_2023_M4_Secc1!$Y81=2</xm:f>
            <x14:dxf>
              <fill>
                <patternFill patternType="lightGray"/>
              </fill>
            </x14:dxf>
          </x14:cfRule>
          <xm:sqref>M82:AD82</xm:sqref>
        </x14:conditionalFormatting>
        <x14:conditionalFormatting xmlns:xm="http://schemas.microsoft.com/office/excel/2006/main">
          <x14:cfRule type="expression" priority="44" stopIfTrue="1" id="{00000000-000E-0000-0500-00002B000000}">
            <xm:f>CNGE_2023_M4_Secc1!$Y82=2</xm:f>
            <x14:dxf>
              <fill>
                <patternFill patternType="lightGray"/>
              </fill>
            </x14:dxf>
          </x14:cfRule>
          <xm:sqref>M83:AD83</xm:sqref>
        </x14:conditionalFormatting>
        <x14:conditionalFormatting xmlns:xm="http://schemas.microsoft.com/office/excel/2006/main">
          <x14:cfRule type="expression" priority="45" stopIfTrue="1" id="{00000000-000E-0000-0500-00002C000000}">
            <xm:f>CNGE_2023_M4_Secc1!$Y83=2</xm:f>
            <x14:dxf>
              <fill>
                <patternFill patternType="lightGray"/>
              </fill>
            </x14:dxf>
          </x14:cfRule>
          <xm:sqref>M84:AD84</xm:sqref>
        </x14:conditionalFormatting>
        <x14:conditionalFormatting xmlns:xm="http://schemas.microsoft.com/office/excel/2006/main">
          <x14:cfRule type="expression" priority="46" stopIfTrue="1" id="{00000000-000E-0000-0500-00002D000000}">
            <xm:f>CNGE_2023_M4_Secc1!$Y84=2</xm:f>
            <x14:dxf>
              <fill>
                <patternFill patternType="lightGray"/>
              </fill>
            </x14:dxf>
          </x14:cfRule>
          <xm:sqref>M85:AD85</xm:sqref>
        </x14:conditionalFormatting>
        <x14:conditionalFormatting xmlns:xm="http://schemas.microsoft.com/office/excel/2006/main">
          <x14:cfRule type="expression" priority="47" stopIfTrue="1" id="{00000000-000E-0000-0500-00002E000000}">
            <xm:f>CNGE_2023_M4_Secc1!$Y85=2</xm:f>
            <x14:dxf>
              <fill>
                <patternFill patternType="lightGray"/>
              </fill>
            </x14:dxf>
          </x14:cfRule>
          <xm:sqref>M86:AD86</xm:sqref>
        </x14:conditionalFormatting>
        <x14:conditionalFormatting xmlns:xm="http://schemas.microsoft.com/office/excel/2006/main">
          <x14:cfRule type="expression" priority="48" stopIfTrue="1" id="{00000000-000E-0000-0500-00002F000000}">
            <xm:f>CNGE_2023_M4_Secc1!$Y86=2</xm:f>
            <x14:dxf>
              <fill>
                <patternFill patternType="lightGray"/>
              </fill>
            </x14:dxf>
          </x14:cfRule>
          <xm:sqref>M87:AD87</xm:sqref>
        </x14:conditionalFormatting>
        <x14:conditionalFormatting xmlns:xm="http://schemas.microsoft.com/office/excel/2006/main">
          <x14:cfRule type="expression" priority="49" stopIfTrue="1" id="{00000000-000E-0000-0500-000030000000}">
            <xm:f>CNGE_2023_M4_Secc1!$Y87=2</xm:f>
            <x14:dxf>
              <fill>
                <patternFill patternType="lightGray"/>
              </fill>
            </x14:dxf>
          </x14:cfRule>
          <xm:sqref>M88:AD88</xm:sqref>
        </x14:conditionalFormatting>
        <x14:conditionalFormatting xmlns:xm="http://schemas.microsoft.com/office/excel/2006/main">
          <x14:cfRule type="expression" priority="50" stopIfTrue="1" id="{00000000-000E-0000-0500-000031000000}">
            <xm:f>CNGE_2023_M4_Secc1!$Y88=2</xm:f>
            <x14:dxf>
              <fill>
                <patternFill patternType="lightGray"/>
              </fill>
            </x14:dxf>
          </x14:cfRule>
          <xm:sqref>M89:AD89</xm:sqref>
        </x14:conditionalFormatting>
        <x14:conditionalFormatting xmlns:xm="http://schemas.microsoft.com/office/excel/2006/main">
          <x14:cfRule type="expression" priority="51" stopIfTrue="1" id="{00000000-000E-0000-0500-000032000000}">
            <xm:f>CNGE_2023_M4_Secc1!$Y89=2</xm:f>
            <x14:dxf>
              <fill>
                <patternFill patternType="lightGray"/>
              </fill>
            </x14:dxf>
          </x14:cfRule>
          <xm:sqref>M90:AD90</xm:sqref>
        </x14:conditionalFormatting>
        <x14:conditionalFormatting xmlns:xm="http://schemas.microsoft.com/office/excel/2006/main">
          <x14:cfRule type="expression" priority="52" stopIfTrue="1" id="{00000000-000E-0000-0500-000033000000}">
            <xm:f>CNGE_2023_M4_Secc1!$Y90=2</xm:f>
            <x14:dxf>
              <fill>
                <patternFill patternType="lightGray"/>
              </fill>
            </x14:dxf>
          </x14:cfRule>
          <xm:sqref>M91:AD91</xm:sqref>
        </x14:conditionalFormatting>
        <x14:conditionalFormatting xmlns:xm="http://schemas.microsoft.com/office/excel/2006/main">
          <x14:cfRule type="expression" priority="53" stopIfTrue="1" id="{00000000-000E-0000-0500-000034000000}">
            <xm:f>CNGE_2023_M4_Secc1!$Y91=2</xm:f>
            <x14:dxf>
              <fill>
                <patternFill patternType="lightGray"/>
              </fill>
            </x14:dxf>
          </x14:cfRule>
          <xm:sqref>M92:AD92</xm:sqref>
        </x14:conditionalFormatting>
        <x14:conditionalFormatting xmlns:xm="http://schemas.microsoft.com/office/excel/2006/main">
          <x14:cfRule type="expression" priority="54" stopIfTrue="1" id="{00000000-000E-0000-0500-000035000000}">
            <xm:f>CNGE_2023_M4_Secc1!$Y92=2</xm:f>
            <x14:dxf>
              <fill>
                <patternFill patternType="lightGray"/>
              </fill>
            </x14:dxf>
          </x14:cfRule>
          <xm:sqref>M93:AD93</xm:sqref>
        </x14:conditionalFormatting>
        <x14:conditionalFormatting xmlns:xm="http://schemas.microsoft.com/office/excel/2006/main">
          <x14:cfRule type="expression" priority="55" stopIfTrue="1" id="{00000000-000E-0000-0500-000036000000}">
            <xm:f>CNGE_2023_M4_Secc1!$Y93=2</xm:f>
            <x14:dxf>
              <fill>
                <patternFill patternType="lightGray"/>
              </fill>
            </x14:dxf>
          </x14:cfRule>
          <xm:sqref>M94:AD94</xm:sqref>
        </x14:conditionalFormatting>
        <x14:conditionalFormatting xmlns:xm="http://schemas.microsoft.com/office/excel/2006/main">
          <x14:cfRule type="expression" priority="56" stopIfTrue="1" id="{00000000-000E-0000-0500-000037000000}">
            <xm:f>CNGE_2023_M4_Secc1!$Y94=2</xm:f>
            <x14:dxf>
              <fill>
                <patternFill patternType="lightGray"/>
              </fill>
            </x14:dxf>
          </x14:cfRule>
          <xm:sqref>M95:AD95</xm:sqref>
        </x14:conditionalFormatting>
        <x14:conditionalFormatting xmlns:xm="http://schemas.microsoft.com/office/excel/2006/main">
          <x14:cfRule type="expression" priority="57" stopIfTrue="1" id="{00000000-000E-0000-0500-000038000000}">
            <xm:f>CNGE_2023_M4_Secc1!$Y95=2</xm:f>
            <x14:dxf>
              <fill>
                <patternFill patternType="lightGray"/>
              </fill>
            </x14:dxf>
          </x14:cfRule>
          <xm:sqref>M96:AD96</xm:sqref>
        </x14:conditionalFormatting>
        <x14:conditionalFormatting xmlns:xm="http://schemas.microsoft.com/office/excel/2006/main">
          <x14:cfRule type="expression" priority="58" stopIfTrue="1" id="{00000000-000E-0000-0500-000039000000}">
            <xm:f>CNGE_2023_M4_Secc1!$Y96=2</xm:f>
            <x14:dxf>
              <fill>
                <patternFill patternType="lightGray"/>
              </fill>
            </x14:dxf>
          </x14:cfRule>
          <xm:sqref>M97:AD97</xm:sqref>
        </x14:conditionalFormatting>
        <x14:conditionalFormatting xmlns:xm="http://schemas.microsoft.com/office/excel/2006/main">
          <x14:cfRule type="expression" priority="59" stopIfTrue="1" id="{00000000-000E-0000-0500-00003A000000}">
            <xm:f>CNGE_2023_M4_Secc1!$Y97=2</xm:f>
            <x14:dxf>
              <fill>
                <patternFill patternType="lightGray"/>
              </fill>
            </x14:dxf>
          </x14:cfRule>
          <xm:sqref>M98:AD98</xm:sqref>
        </x14:conditionalFormatting>
        <x14:conditionalFormatting xmlns:xm="http://schemas.microsoft.com/office/excel/2006/main">
          <x14:cfRule type="expression" priority="60" stopIfTrue="1" id="{00000000-000E-0000-0500-00003B000000}">
            <xm:f>CNGE_2023_M4_Secc1!$Y98=2</xm:f>
            <x14:dxf>
              <fill>
                <patternFill patternType="lightGray"/>
              </fill>
            </x14:dxf>
          </x14:cfRule>
          <xm:sqref>M99:AD99</xm:sqref>
        </x14:conditionalFormatting>
        <x14:conditionalFormatting xmlns:xm="http://schemas.microsoft.com/office/excel/2006/main">
          <x14:cfRule type="expression" priority="61" stopIfTrue="1" id="{00000000-000E-0000-0500-00003C000000}">
            <xm:f>CNGE_2023_M4_Secc1!$Y99=2</xm:f>
            <x14:dxf>
              <fill>
                <patternFill patternType="lightGray"/>
              </fill>
            </x14:dxf>
          </x14:cfRule>
          <xm:sqref>M100:AD100</xm:sqref>
        </x14:conditionalFormatting>
        <x14:conditionalFormatting xmlns:xm="http://schemas.microsoft.com/office/excel/2006/main">
          <x14:cfRule type="expression" priority="62" stopIfTrue="1" id="{00000000-000E-0000-0500-00003D000000}">
            <xm:f>CNGE_2023_M4_Secc1!$Y99=2</xm:f>
            <x14:dxf>
              <fill>
                <patternFill patternType="lightGray"/>
              </fill>
            </x14:dxf>
          </x14:cfRule>
          <xm:sqref>M101:AD101</xm:sqref>
        </x14:conditionalFormatting>
        <x14:conditionalFormatting xmlns:xm="http://schemas.microsoft.com/office/excel/2006/main">
          <x14:cfRule type="expression" priority="63" stopIfTrue="1" id="{00000000-000E-0000-0500-00003E000000}">
            <xm:f>CNGE_2023_M4_Secc1!$Y40=2</xm:f>
            <x14:dxf>
              <fill>
                <patternFill patternType="lightGray"/>
              </fill>
            </x14:dxf>
          </x14:cfRule>
          <xm:sqref>R230:AD230</xm:sqref>
        </x14:conditionalFormatting>
        <x14:conditionalFormatting xmlns:xm="http://schemas.microsoft.com/office/excel/2006/main">
          <x14:cfRule type="expression" priority="64" stopIfTrue="1" id="{00000000-000E-0000-0500-00003F000000}">
            <xm:f>CNGE_2023_M4_Secc1!$Y41=2</xm:f>
            <x14:dxf>
              <fill>
                <patternFill patternType="lightGray"/>
              </fill>
            </x14:dxf>
          </x14:cfRule>
          <xm:sqref>R231:AD231</xm:sqref>
        </x14:conditionalFormatting>
        <x14:conditionalFormatting xmlns:xm="http://schemas.microsoft.com/office/excel/2006/main">
          <x14:cfRule type="expression" priority="65" stopIfTrue="1" id="{00000000-000E-0000-0500-000040000000}">
            <xm:f>CNGE_2023_M4_Secc1!$Y42=2</xm:f>
            <x14:dxf>
              <fill>
                <patternFill patternType="lightGray"/>
              </fill>
            </x14:dxf>
          </x14:cfRule>
          <xm:sqref>R232:AD232</xm:sqref>
        </x14:conditionalFormatting>
        <x14:conditionalFormatting xmlns:xm="http://schemas.microsoft.com/office/excel/2006/main">
          <x14:cfRule type="expression" priority="66" stopIfTrue="1" id="{00000000-000E-0000-0500-000041000000}">
            <xm:f>CNGE_2023_M4_Secc1!$Y43=2</xm:f>
            <x14:dxf>
              <fill>
                <patternFill patternType="lightGray"/>
              </fill>
            </x14:dxf>
          </x14:cfRule>
          <xm:sqref>R233:AD233</xm:sqref>
        </x14:conditionalFormatting>
        <x14:conditionalFormatting xmlns:xm="http://schemas.microsoft.com/office/excel/2006/main">
          <x14:cfRule type="expression" priority="67" stopIfTrue="1" id="{00000000-000E-0000-0500-000042000000}">
            <xm:f>CNGE_2023_M4_Secc1!$Y44=2</xm:f>
            <x14:dxf>
              <fill>
                <patternFill patternType="lightGray"/>
              </fill>
            </x14:dxf>
          </x14:cfRule>
          <xm:sqref>R234:AD234</xm:sqref>
        </x14:conditionalFormatting>
        <x14:conditionalFormatting xmlns:xm="http://schemas.microsoft.com/office/excel/2006/main">
          <x14:cfRule type="expression" priority="68" stopIfTrue="1" id="{00000000-000E-0000-0500-000043000000}">
            <xm:f>CNGE_2023_M4_Secc1!$Y45=2</xm:f>
            <x14:dxf>
              <fill>
                <patternFill patternType="lightGray"/>
              </fill>
            </x14:dxf>
          </x14:cfRule>
          <xm:sqref>R235:AD235</xm:sqref>
        </x14:conditionalFormatting>
        <x14:conditionalFormatting xmlns:xm="http://schemas.microsoft.com/office/excel/2006/main">
          <x14:cfRule type="expression" priority="69" stopIfTrue="1" id="{00000000-000E-0000-0500-000044000000}">
            <xm:f>CNGE_2023_M4_Secc1!$Y46=2</xm:f>
            <x14:dxf>
              <fill>
                <patternFill patternType="lightGray"/>
              </fill>
            </x14:dxf>
          </x14:cfRule>
          <xm:sqref>R236:AD236</xm:sqref>
        </x14:conditionalFormatting>
        <x14:conditionalFormatting xmlns:xm="http://schemas.microsoft.com/office/excel/2006/main">
          <x14:cfRule type="expression" priority="70" stopIfTrue="1" id="{00000000-000E-0000-0500-000045000000}">
            <xm:f>CNGE_2023_M4_Secc1!$Y47=2</xm:f>
            <x14:dxf>
              <fill>
                <patternFill patternType="lightGray"/>
              </fill>
            </x14:dxf>
          </x14:cfRule>
          <xm:sqref>R237:AD237</xm:sqref>
        </x14:conditionalFormatting>
        <x14:conditionalFormatting xmlns:xm="http://schemas.microsoft.com/office/excel/2006/main">
          <x14:cfRule type="expression" priority="71" stopIfTrue="1" id="{00000000-000E-0000-0500-000046000000}">
            <xm:f>CNGE_2023_M4_Secc1!$Y48=2</xm:f>
            <x14:dxf>
              <fill>
                <patternFill patternType="lightGray"/>
              </fill>
            </x14:dxf>
          </x14:cfRule>
          <xm:sqref>R238:AD238</xm:sqref>
        </x14:conditionalFormatting>
        <x14:conditionalFormatting xmlns:xm="http://schemas.microsoft.com/office/excel/2006/main">
          <x14:cfRule type="expression" priority="72" stopIfTrue="1" id="{00000000-000E-0000-0500-000047000000}">
            <xm:f>CNGE_2023_M4_Secc1!$Y49=2</xm:f>
            <x14:dxf>
              <fill>
                <patternFill patternType="lightGray"/>
              </fill>
            </x14:dxf>
          </x14:cfRule>
          <xm:sqref>R239:AD239</xm:sqref>
        </x14:conditionalFormatting>
        <x14:conditionalFormatting xmlns:xm="http://schemas.microsoft.com/office/excel/2006/main">
          <x14:cfRule type="expression" priority="73" stopIfTrue="1" id="{00000000-000E-0000-0500-000048000000}">
            <xm:f>CNGE_2023_M4_Secc1!$Y50=2</xm:f>
            <x14:dxf>
              <fill>
                <patternFill patternType="lightGray"/>
              </fill>
            </x14:dxf>
          </x14:cfRule>
          <xm:sqref>R240:AD240</xm:sqref>
        </x14:conditionalFormatting>
        <x14:conditionalFormatting xmlns:xm="http://schemas.microsoft.com/office/excel/2006/main">
          <x14:cfRule type="expression" priority="74" stopIfTrue="1" id="{00000000-000E-0000-0500-000049000000}">
            <xm:f>CNGE_2023_M4_Secc1!$Y51=2</xm:f>
            <x14:dxf>
              <fill>
                <patternFill patternType="lightGray"/>
              </fill>
            </x14:dxf>
          </x14:cfRule>
          <xm:sqref>R241:AD241</xm:sqref>
        </x14:conditionalFormatting>
        <x14:conditionalFormatting xmlns:xm="http://schemas.microsoft.com/office/excel/2006/main">
          <x14:cfRule type="expression" priority="75" stopIfTrue="1" id="{00000000-000E-0000-0500-00004A000000}">
            <xm:f>CNGE_2023_M4_Secc1!$Y52=2</xm:f>
            <x14:dxf>
              <fill>
                <patternFill patternType="lightGray"/>
              </fill>
            </x14:dxf>
          </x14:cfRule>
          <xm:sqref>R242:AD242</xm:sqref>
        </x14:conditionalFormatting>
        <x14:conditionalFormatting xmlns:xm="http://schemas.microsoft.com/office/excel/2006/main">
          <x14:cfRule type="expression" priority="76" stopIfTrue="1" id="{00000000-000E-0000-0500-00004B000000}">
            <xm:f>CNGE_2023_M4_Secc1!$Y53=2</xm:f>
            <x14:dxf>
              <fill>
                <patternFill patternType="lightGray"/>
              </fill>
            </x14:dxf>
          </x14:cfRule>
          <xm:sqref>R243:AD243</xm:sqref>
        </x14:conditionalFormatting>
        <x14:conditionalFormatting xmlns:xm="http://schemas.microsoft.com/office/excel/2006/main">
          <x14:cfRule type="expression" priority="77" stopIfTrue="1" id="{00000000-000E-0000-0500-00004C000000}">
            <xm:f>CNGE_2023_M4_Secc1!$Y54=2</xm:f>
            <x14:dxf>
              <fill>
                <patternFill patternType="lightGray"/>
              </fill>
            </x14:dxf>
          </x14:cfRule>
          <xm:sqref>R244:AD244</xm:sqref>
        </x14:conditionalFormatting>
        <x14:conditionalFormatting xmlns:xm="http://schemas.microsoft.com/office/excel/2006/main">
          <x14:cfRule type="expression" priority="78" stopIfTrue="1" id="{00000000-000E-0000-0500-00004D000000}">
            <xm:f>CNGE_2023_M4_Secc1!$Y55=2</xm:f>
            <x14:dxf>
              <fill>
                <patternFill patternType="lightGray"/>
              </fill>
            </x14:dxf>
          </x14:cfRule>
          <xm:sqref>R245:AD245</xm:sqref>
        </x14:conditionalFormatting>
        <x14:conditionalFormatting xmlns:xm="http://schemas.microsoft.com/office/excel/2006/main">
          <x14:cfRule type="expression" priority="79" stopIfTrue="1" id="{00000000-000E-0000-0500-00004E000000}">
            <xm:f>CNGE_2023_M4_Secc1!$Y56=2</xm:f>
            <x14:dxf>
              <fill>
                <patternFill patternType="lightGray"/>
              </fill>
            </x14:dxf>
          </x14:cfRule>
          <xm:sqref>R246:AD246</xm:sqref>
        </x14:conditionalFormatting>
        <x14:conditionalFormatting xmlns:xm="http://schemas.microsoft.com/office/excel/2006/main">
          <x14:cfRule type="expression" priority="80" stopIfTrue="1" id="{00000000-000E-0000-0500-00004F000000}">
            <xm:f>CNGE_2023_M4_Secc1!$Y57=2</xm:f>
            <x14:dxf>
              <fill>
                <patternFill patternType="lightGray"/>
              </fill>
            </x14:dxf>
          </x14:cfRule>
          <xm:sqref>R247:AD247</xm:sqref>
        </x14:conditionalFormatting>
        <x14:conditionalFormatting xmlns:xm="http://schemas.microsoft.com/office/excel/2006/main">
          <x14:cfRule type="expression" priority="81" stopIfTrue="1" id="{00000000-000E-0000-0500-000050000000}">
            <xm:f>CNGE_2023_M4_Secc1!$Y58=2</xm:f>
            <x14:dxf>
              <fill>
                <patternFill patternType="lightGray"/>
              </fill>
            </x14:dxf>
          </x14:cfRule>
          <xm:sqref>R248:AD248</xm:sqref>
        </x14:conditionalFormatting>
        <x14:conditionalFormatting xmlns:xm="http://schemas.microsoft.com/office/excel/2006/main">
          <x14:cfRule type="expression" priority="82" stopIfTrue="1" id="{00000000-000E-0000-0500-000051000000}">
            <xm:f>CNGE_2023_M4_Secc1!$Y59=2</xm:f>
            <x14:dxf>
              <fill>
                <patternFill patternType="lightGray"/>
              </fill>
            </x14:dxf>
          </x14:cfRule>
          <xm:sqref>R249:AD249</xm:sqref>
        </x14:conditionalFormatting>
        <x14:conditionalFormatting xmlns:xm="http://schemas.microsoft.com/office/excel/2006/main">
          <x14:cfRule type="expression" priority="83" stopIfTrue="1" id="{00000000-000E-0000-0500-000052000000}">
            <xm:f>CNGE_2023_M4_Secc1!$Y60=2</xm:f>
            <x14:dxf>
              <fill>
                <patternFill patternType="lightGray"/>
              </fill>
            </x14:dxf>
          </x14:cfRule>
          <xm:sqref>R250:AD250</xm:sqref>
        </x14:conditionalFormatting>
        <x14:conditionalFormatting xmlns:xm="http://schemas.microsoft.com/office/excel/2006/main">
          <x14:cfRule type="expression" priority="84" stopIfTrue="1" id="{00000000-000E-0000-0500-000053000000}">
            <xm:f>CNGE_2023_M4_Secc1!$Y61=2</xm:f>
            <x14:dxf>
              <fill>
                <patternFill patternType="lightGray"/>
              </fill>
            </x14:dxf>
          </x14:cfRule>
          <xm:sqref>R251:AD251</xm:sqref>
        </x14:conditionalFormatting>
        <x14:conditionalFormatting xmlns:xm="http://schemas.microsoft.com/office/excel/2006/main">
          <x14:cfRule type="expression" priority="85" stopIfTrue="1" id="{00000000-000E-0000-0500-000054000000}">
            <xm:f>CNGE_2023_M4_Secc1!$Y62=2</xm:f>
            <x14:dxf>
              <fill>
                <patternFill patternType="lightGray"/>
              </fill>
            </x14:dxf>
          </x14:cfRule>
          <xm:sqref>R252:AD252</xm:sqref>
        </x14:conditionalFormatting>
        <x14:conditionalFormatting xmlns:xm="http://schemas.microsoft.com/office/excel/2006/main">
          <x14:cfRule type="expression" priority="86" stopIfTrue="1" id="{00000000-000E-0000-0500-000055000000}">
            <xm:f>CNGE_2023_M4_Secc1!$Y63=2</xm:f>
            <x14:dxf>
              <fill>
                <patternFill patternType="lightGray"/>
              </fill>
            </x14:dxf>
          </x14:cfRule>
          <xm:sqref>R253:AD253</xm:sqref>
        </x14:conditionalFormatting>
        <x14:conditionalFormatting xmlns:xm="http://schemas.microsoft.com/office/excel/2006/main">
          <x14:cfRule type="expression" priority="87" stopIfTrue="1" id="{00000000-000E-0000-0500-000056000000}">
            <xm:f>CNGE_2023_M4_Secc1!$Y64=2</xm:f>
            <x14:dxf>
              <fill>
                <patternFill patternType="lightGray"/>
              </fill>
            </x14:dxf>
          </x14:cfRule>
          <xm:sqref>R254:AD254</xm:sqref>
        </x14:conditionalFormatting>
        <x14:conditionalFormatting xmlns:xm="http://schemas.microsoft.com/office/excel/2006/main">
          <x14:cfRule type="expression" priority="88" stopIfTrue="1" id="{00000000-000E-0000-0500-000057000000}">
            <xm:f>CNGE_2023_M4_Secc1!$Y65=2</xm:f>
            <x14:dxf>
              <fill>
                <patternFill patternType="lightGray"/>
              </fill>
            </x14:dxf>
          </x14:cfRule>
          <xm:sqref>R255:AD255</xm:sqref>
        </x14:conditionalFormatting>
        <x14:conditionalFormatting xmlns:xm="http://schemas.microsoft.com/office/excel/2006/main">
          <x14:cfRule type="expression" priority="89" stopIfTrue="1" id="{00000000-000E-0000-0500-000058000000}">
            <xm:f>CNGE_2023_M4_Secc1!$Y66=2</xm:f>
            <x14:dxf>
              <fill>
                <patternFill patternType="lightGray"/>
              </fill>
            </x14:dxf>
          </x14:cfRule>
          <xm:sqref>R256:AD256</xm:sqref>
        </x14:conditionalFormatting>
        <x14:conditionalFormatting xmlns:xm="http://schemas.microsoft.com/office/excel/2006/main">
          <x14:cfRule type="expression" priority="90" stopIfTrue="1" id="{00000000-000E-0000-0500-000059000000}">
            <xm:f>CNGE_2023_M4_Secc1!$Y67=2</xm:f>
            <x14:dxf>
              <fill>
                <patternFill patternType="lightGray"/>
              </fill>
            </x14:dxf>
          </x14:cfRule>
          <xm:sqref>R257:AD257</xm:sqref>
        </x14:conditionalFormatting>
        <x14:conditionalFormatting xmlns:xm="http://schemas.microsoft.com/office/excel/2006/main">
          <x14:cfRule type="expression" priority="91" stopIfTrue="1" id="{00000000-000E-0000-0500-00005A000000}">
            <xm:f>CNGE_2023_M4_Secc1!$Y68=2</xm:f>
            <x14:dxf>
              <fill>
                <patternFill patternType="lightGray"/>
              </fill>
            </x14:dxf>
          </x14:cfRule>
          <xm:sqref>R258:AD258</xm:sqref>
        </x14:conditionalFormatting>
        <x14:conditionalFormatting xmlns:xm="http://schemas.microsoft.com/office/excel/2006/main">
          <x14:cfRule type="expression" priority="92" stopIfTrue="1" id="{00000000-000E-0000-0500-00005B000000}">
            <xm:f>CNGE_2023_M4_Secc1!$Y69=2</xm:f>
            <x14:dxf>
              <fill>
                <patternFill patternType="lightGray"/>
              </fill>
            </x14:dxf>
          </x14:cfRule>
          <xm:sqref>R259:AD259</xm:sqref>
        </x14:conditionalFormatting>
        <x14:conditionalFormatting xmlns:xm="http://schemas.microsoft.com/office/excel/2006/main">
          <x14:cfRule type="expression" priority="93" stopIfTrue="1" id="{00000000-000E-0000-0500-00005C000000}">
            <xm:f>CNGE_2023_M4_Secc1!$Y70=2</xm:f>
            <x14:dxf>
              <fill>
                <patternFill patternType="lightGray"/>
              </fill>
            </x14:dxf>
          </x14:cfRule>
          <xm:sqref>R260:AD260</xm:sqref>
        </x14:conditionalFormatting>
        <x14:conditionalFormatting xmlns:xm="http://schemas.microsoft.com/office/excel/2006/main">
          <x14:cfRule type="expression" priority="94" stopIfTrue="1" id="{00000000-000E-0000-0500-00005D000000}">
            <xm:f>CNGE_2023_M4_Secc1!$Y71=2</xm:f>
            <x14:dxf>
              <fill>
                <patternFill patternType="lightGray"/>
              </fill>
            </x14:dxf>
          </x14:cfRule>
          <xm:sqref>R261:AD261</xm:sqref>
        </x14:conditionalFormatting>
        <x14:conditionalFormatting xmlns:xm="http://schemas.microsoft.com/office/excel/2006/main">
          <x14:cfRule type="expression" priority="95" stopIfTrue="1" id="{00000000-000E-0000-0500-00005E000000}">
            <xm:f>CNGE_2023_M4_Secc1!$Y72=2</xm:f>
            <x14:dxf>
              <fill>
                <patternFill patternType="lightGray"/>
              </fill>
            </x14:dxf>
          </x14:cfRule>
          <xm:sqref>R262:AD262</xm:sqref>
        </x14:conditionalFormatting>
        <x14:conditionalFormatting xmlns:xm="http://schemas.microsoft.com/office/excel/2006/main">
          <x14:cfRule type="expression" priority="96" stopIfTrue="1" id="{00000000-000E-0000-0500-00005F000000}">
            <xm:f>CNGE_2023_M4_Secc1!$Y73=2</xm:f>
            <x14:dxf>
              <fill>
                <patternFill patternType="lightGray"/>
              </fill>
            </x14:dxf>
          </x14:cfRule>
          <xm:sqref>R263:AD263</xm:sqref>
        </x14:conditionalFormatting>
        <x14:conditionalFormatting xmlns:xm="http://schemas.microsoft.com/office/excel/2006/main">
          <x14:cfRule type="expression" priority="97" stopIfTrue="1" id="{00000000-000E-0000-0500-000060000000}">
            <xm:f>CNGE_2023_M4_Secc1!$Y74=2</xm:f>
            <x14:dxf>
              <fill>
                <patternFill patternType="lightGray"/>
              </fill>
            </x14:dxf>
          </x14:cfRule>
          <xm:sqref>R264:AD264</xm:sqref>
        </x14:conditionalFormatting>
        <x14:conditionalFormatting xmlns:xm="http://schemas.microsoft.com/office/excel/2006/main">
          <x14:cfRule type="expression" priority="98" stopIfTrue="1" id="{00000000-000E-0000-0500-000061000000}">
            <xm:f>CNGE_2023_M4_Secc1!$Y75=2</xm:f>
            <x14:dxf>
              <fill>
                <patternFill patternType="lightGray"/>
              </fill>
            </x14:dxf>
          </x14:cfRule>
          <xm:sqref>R265:AD265</xm:sqref>
        </x14:conditionalFormatting>
        <x14:conditionalFormatting xmlns:xm="http://schemas.microsoft.com/office/excel/2006/main">
          <x14:cfRule type="expression" priority="99" stopIfTrue="1" id="{00000000-000E-0000-0500-000062000000}">
            <xm:f>CNGE_2023_M4_Secc1!$Y76=2</xm:f>
            <x14:dxf>
              <fill>
                <patternFill patternType="lightGray"/>
              </fill>
            </x14:dxf>
          </x14:cfRule>
          <xm:sqref>R266:AD266</xm:sqref>
        </x14:conditionalFormatting>
        <x14:conditionalFormatting xmlns:xm="http://schemas.microsoft.com/office/excel/2006/main">
          <x14:cfRule type="expression" priority="100" stopIfTrue="1" id="{00000000-000E-0000-0500-000063000000}">
            <xm:f>CNGE_2023_M4_Secc1!$Y77=2</xm:f>
            <x14:dxf>
              <fill>
                <patternFill patternType="lightGray"/>
              </fill>
            </x14:dxf>
          </x14:cfRule>
          <xm:sqref>R267:AD267</xm:sqref>
        </x14:conditionalFormatting>
        <x14:conditionalFormatting xmlns:xm="http://schemas.microsoft.com/office/excel/2006/main">
          <x14:cfRule type="expression" priority="101" stopIfTrue="1" id="{00000000-000E-0000-0500-000064000000}">
            <xm:f>CNGE_2023_M4_Secc1!$Y78=2</xm:f>
            <x14:dxf>
              <fill>
                <patternFill patternType="lightGray"/>
              </fill>
            </x14:dxf>
          </x14:cfRule>
          <xm:sqref>R268:AD268</xm:sqref>
        </x14:conditionalFormatting>
        <x14:conditionalFormatting xmlns:xm="http://schemas.microsoft.com/office/excel/2006/main">
          <x14:cfRule type="expression" priority="102" stopIfTrue="1" id="{00000000-000E-0000-0500-000065000000}">
            <xm:f>CNGE_2023_M4_Secc1!$Y79=2</xm:f>
            <x14:dxf>
              <fill>
                <patternFill patternType="lightGray"/>
              </fill>
            </x14:dxf>
          </x14:cfRule>
          <xm:sqref>R269:AD269</xm:sqref>
        </x14:conditionalFormatting>
        <x14:conditionalFormatting xmlns:xm="http://schemas.microsoft.com/office/excel/2006/main">
          <x14:cfRule type="expression" priority="103" stopIfTrue="1" id="{00000000-000E-0000-0500-000066000000}">
            <xm:f>CNGE_2023_M4_Secc1!$Y80=2</xm:f>
            <x14:dxf>
              <fill>
                <patternFill patternType="lightGray"/>
              </fill>
            </x14:dxf>
          </x14:cfRule>
          <xm:sqref>R270:AD270</xm:sqref>
        </x14:conditionalFormatting>
        <x14:conditionalFormatting xmlns:xm="http://schemas.microsoft.com/office/excel/2006/main">
          <x14:cfRule type="expression" priority="104" stopIfTrue="1" id="{00000000-000E-0000-0500-000067000000}">
            <xm:f>CNGE_2023_M4_Secc1!$Y81=2</xm:f>
            <x14:dxf>
              <fill>
                <patternFill patternType="lightGray"/>
              </fill>
            </x14:dxf>
          </x14:cfRule>
          <xm:sqref>R271:AD271</xm:sqref>
        </x14:conditionalFormatting>
        <x14:conditionalFormatting xmlns:xm="http://schemas.microsoft.com/office/excel/2006/main">
          <x14:cfRule type="expression" priority="105" stopIfTrue="1" id="{00000000-000E-0000-0500-000068000000}">
            <xm:f>CNGE_2023_M4_Secc1!$Y82=2</xm:f>
            <x14:dxf>
              <fill>
                <patternFill patternType="lightGray"/>
              </fill>
            </x14:dxf>
          </x14:cfRule>
          <xm:sqref>R272:AD272</xm:sqref>
        </x14:conditionalFormatting>
        <x14:conditionalFormatting xmlns:xm="http://schemas.microsoft.com/office/excel/2006/main">
          <x14:cfRule type="expression" priority="106" stopIfTrue="1" id="{00000000-000E-0000-0500-000069000000}">
            <xm:f>CNGE_2023_M4_Secc1!$Y83=2</xm:f>
            <x14:dxf>
              <fill>
                <patternFill patternType="lightGray"/>
              </fill>
            </x14:dxf>
          </x14:cfRule>
          <xm:sqref>R273:AD273</xm:sqref>
        </x14:conditionalFormatting>
        <x14:conditionalFormatting xmlns:xm="http://schemas.microsoft.com/office/excel/2006/main">
          <x14:cfRule type="expression" priority="107" stopIfTrue="1" id="{00000000-000E-0000-0500-00006A000000}">
            <xm:f>CNGE_2023_M4_Secc1!$Y84=2</xm:f>
            <x14:dxf>
              <fill>
                <patternFill patternType="lightGray"/>
              </fill>
            </x14:dxf>
          </x14:cfRule>
          <xm:sqref>R274:AD274</xm:sqref>
        </x14:conditionalFormatting>
        <x14:conditionalFormatting xmlns:xm="http://schemas.microsoft.com/office/excel/2006/main">
          <x14:cfRule type="expression" priority="108" stopIfTrue="1" id="{00000000-000E-0000-0500-00006B000000}">
            <xm:f>CNGE_2023_M4_Secc1!$Y85=2</xm:f>
            <x14:dxf>
              <fill>
                <patternFill patternType="lightGray"/>
              </fill>
            </x14:dxf>
          </x14:cfRule>
          <xm:sqref>R275:AD275</xm:sqref>
        </x14:conditionalFormatting>
        <x14:conditionalFormatting xmlns:xm="http://schemas.microsoft.com/office/excel/2006/main">
          <x14:cfRule type="expression" priority="109" stopIfTrue="1" id="{00000000-000E-0000-0500-00006C000000}">
            <xm:f>CNGE_2023_M4_Secc1!$Y86=2</xm:f>
            <x14:dxf>
              <fill>
                <patternFill patternType="lightGray"/>
              </fill>
            </x14:dxf>
          </x14:cfRule>
          <xm:sqref>R276:AD276</xm:sqref>
        </x14:conditionalFormatting>
        <x14:conditionalFormatting xmlns:xm="http://schemas.microsoft.com/office/excel/2006/main">
          <x14:cfRule type="expression" priority="110" stopIfTrue="1" id="{00000000-000E-0000-0500-00006D000000}">
            <xm:f>CNGE_2023_M4_Secc1!$Y87=2</xm:f>
            <x14:dxf>
              <fill>
                <patternFill patternType="lightGray"/>
              </fill>
            </x14:dxf>
          </x14:cfRule>
          <xm:sqref>R277:AD277</xm:sqref>
        </x14:conditionalFormatting>
        <x14:conditionalFormatting xmlns:xm="http://schemas.microsoft.com/office/excel/2006/main">
          <x14:cfRule type="expression" priority="111" stopIfTrue="1" id="{00000000-000E-0000-0500-00006E000000}">
            <xm:f>CNGE_2023_M4_Secc1!$Y88=2</xm:f>
            <x14:dxf>
              <fill>
                <patternFill patternType="lightGray"/>
              </fill>
            </x14:dxf>
          </x14:cfRule>
          <xm:sqref>R278:AD278</xm:sqref>
        </x14:conditionalFormatting>
        <x14:conditionalFormatting xmlns:xm="http://schemas.microsoft.com/office/excel/2006/main">
          <x14:cfRule type="expression" priority="112" stopIfTrue="1" id="{00000000-000E-0000-0500-00006F000000}">
            <xm:f>CNGE_2023_M4_Secc1!$Y89=2</xm:f>
            <x14:dxf>
              <fill>
                <patternFill patternType="lightGray"/>
              </fill>
            </x14:dxf>
          </x14:cfRule>
          <xm:sqref>R279:AD279</xm:sqref>
        </x14:conditionalFormatting>
        <x14:conditionalFormatting xmlns:xm="http://schemas.microsoft.com/office/excel/2006/main">
          <x14:cfRule type="expression" priority="113" stopIfTrue="1" id="{00000000-000E-0000-0500-000070000000}">
            <xm:f>CNGE_2023_M4_Secc1!$Y90=2</xm:f>
            <x14:dxf>
              <fill>
                <patternFill patternType="lightGray"/>
              </fill>
            </x14:dxf>
          </x14:cfRule>
          <xm:sqref>R280:AD280</xm:sqref>
        </x14:conditionalFormatting>
        <x14:conditionalFormatting xmlns:xm="http://schemas.microsoft.com/office/excel/2006/main">
          <x14:cfRule type="expression" priority="114" stopIfTrue="1" id="{00000000-000E-0000-0500-000071000000}">
            <xm:f>CNGE_2023_M4_Secc1!$Y91=2</xm:f>
            <x14:dxf>
              <fill>
                <patternFill patternType="lightGray"/>
              </fill>
            </x14:dxf>
          </x14:cfRule>
          <xm:sqref>R281:AD281</xm:sqref>
        </x14:conditionalFormatting>
        <x14:conditionalFormatting xmlns:xm="http://schemas.microsoft.com/office/excel/2006/main">
          <x14:cfRule type="expression" priority="115" stopIfTrue="1" id="{00000000-000E-0000-0500-000072000000}">
            <xm:f>CNGE_2023_M4_Secc1!$Y92=2</xm:f>
            <x14:dxf>
              <fill>
                <patternFill patternType="lightGray"/>
              </fill>
            </x14:dxf>
          </x14:cfRule>
          <xm:sqref>R282:AD282</xm:sqref>
        </x14:conditionalFormatting>
        <x14:conditionalFormatting xmlns:xm="http://schemas.microsoft.com/office/excel/2006/main">
          <x14:cfRule type="expression" priority="116" stopIfTrue="1" id="{00000000-000E-0000-0500-000073000000}">
            <xm:f>CNGE_2023_M4_Secc1!$Y93=2</xm:f>
            <x14:dxf>
              <fill>
                <patternFill patternType="lightGray"/>
              </fill>
            </x14:dxf>
          </x14:cfRule>
          <xm:sqref>R283:AD283</xm:sqref>
        </x14:conditionalFormatting>
        <x14:conditionalFormatting xmlns:xm="http://schemas.microsoft.com/office/excel/2006/main">
          <x14:cfRule type="expression" priority="117" stopIfTrue="1" id="{00000000-000E-0000-0500-000074000000}">
            <xm:f>CNGE_2023_M4_Secc1!$Y94=2</xm:f>
            <x14:dxf>
              <fill>
                <patternFill patternType="lightGray"/>
              </fill>
            </x14:dxf>
          </x14:cfRule>
          <xm:sqref>R284:AD284</xm:sqref>
        </x14:conditionalFormatting>
        <x14:conditionalFormatting xmlns:xm="http://schemas.microsoft.com/office/excel/2006/main">
          <x14:cfRule type="expression" priority="118" stopIfTrue="1" id="{00000000-000E-0000-0500-000075000000}">
            <xm:f>CNGE_2023_M4_Secc1!$Y95=2</xm:f>
            <x14:dxf>
              <fill>
                <patternFill patternType="lightGray"/>
              </fill>
            </x14:dxf>
          </x14:cfRule>
          <xm:sqref>R285:AD285</xm:sqref>
        </x14:conditionalFormatting>
        <x14:conditionalFormatting xmlns:xm="http://schemas.microsoft.com/office/excel/2006/main">
          <x14:cfRule type="expression" priority="119" stopIfTrue="1" id="{00000000-000E-0000-0500-000076000000}">
            <xm:f>CNGE_2023_M4_Secc1!$Y96=2</xm:f>
            <x14:dxf>
              <fill>
                <patternFill patternType="lightGray"/>
              </fill>
            </x14:dxf>
          </x14:cfRule>
          <xm:sqref>R286:AD286</xm:sqref>
        </x14:conditionalFormatting>
        <x14:conditionalFormatting xmlns:xm="http://schemas.microsoft.com/office/excel/2006/main">
          <x14:cfRule type="expression" priority="120" stopIfTrue="1" id="{00000000-000E-0000-0500-000077000000}">
            <xm:f>CNGE_2023_M4_Secc1!$Y97=2</xm:f>
            <x14:dxf>
              <fill>
                <patternFill patternType="lightGray"/>
              </fill>
            </x14:dxf>
          </x14:cfRule>
          <xm:sqref>R287:AD287</xm:sqref>
        </x14:conditionalFormatting>
        <x14:conditionalFormatting xmlns:xm="http://schemas.microsoft.com/office/excel/2006/main">
          <x14:cfRule type="expression" priority="121" stopIfTrue="1" id="{00000000-000E-0000-0500-000078000000}">
            <xm:f>CNGE_2023_M4_Secc1!$Y98=2</xm:f>
            <x14:dxf>
              <fill>
                <patternFill patternType="lightGray"/>
              </fill>
            </x14:dxf>
          </x14:cfRule>
          <xm:sqref>R288:AD288</xm:sqref>
        </x14:conditionalFormatting>
        <x14:conditionalFormatting xmlns:xm="http://schemas.microsoft.com/office/excel/2006/main">
          <x14:cfRule type="expression" priority="122" stopIfTrue="1" id="{00000000-000E-0000-0500-000079000000}">
            <xm:f>CNGE_2023_M4_Secc1!$Y99=2</xm:f>
            <x14:dxf>
              <fill>
                <patternFill patternType="lightGray"/>
              </fill>
            </x14:dxf>
          </x14:cfRule>
          <xm:sqref>R289:AD289</xm:sqref>
        </x14:conditionalFormatting>
        <x14:conditionalFormatting xmlns:xm="http://schemas.microsoft.com/office/excel/2006/main">
          <x14:cfRule type="expression" priority="123" stopIfTrue="1" id="{00000000-000E-0000-0500-00007A000000}">
            <xm:f>CNGE_2023_M4_Secc1!$Y99=2</xm:f>
            <x14:dxf>
              <fill>
                <patternFill patternType="lightGray"/>
              </fill>
            </x14:dxf>
          </x14:cfRule>
          <xm:sqref>R290:AD290</xm:sqref>
        </x14:conditionalFormatting>
        <x14:conditionalFormatting xmlns:xm="http://schemas.microsoft.com/office/excel/2006/main">
          <x14:cfRule type="expression" priority="124" stopIfTrue="1" id="{00000000-000E-0000-0500-00007B000000}">
            <xm:f>CNGE_2023_M4_Secc1!$Y40=2</xm:f>
            <x14:dxf>
              <fill>
                <patternFill patternType="lightGray"/>
              </fill>
            </x14:dxf>
          </x14:cfRule>
          <xm:sqref>R302:AD302</xm:sqref>
        </x14:conditionalFormatting>
        <x14:conditionalFormatting xmlns:xm="http://schemas.microsoft.com/office/excel/2006/main">
          <x14:cfRule type="expression" priority="125" stopIfTrue="1" id="{00000000-000E-0000-0500-00007C000000}">
            <xm:f>CNGE_2023_M4_Secc1!$Y41=2</xm:f>
            <x14:dxf>
              <fill>
                <patternFill patternType="lightGray"/>
              </fill>
            </x14:dxf>
          </x14:cfRule>
          <xm:sqref>R303:AD303</xm:sqref>
        </x14:conditionalFormatting>
        <x14:conditionalFormatting xmlns:xm="http://schemas.microsoft.com/office/excel/2006/main">
          <x14:cfRule type="expression" priority="126" stopIfTrue="1" id="{00000000-000E-0000-0500-00007D000000}">
            <xm:f>CNGE_2023_M4_Secc1!$Y42=2</xm:f>
            <x14:dxf>
              <fill>
                <patternFill patternType="lightGray"/>
              </fill>
            </x14:dxf>
          </x14:cfRule>
          <xm:sqref>R304:AD304</xm:sqref>
        </x14:conditionalFormatting>
        <x14:conditionalFormatting xmlns:xm="http://schemas.microsoft.com/office/excel/2006/main">
          <x14:cfRule type="expression" priority="127" stopIfTrue="1" id="{00000000-000E-0000-0500-00007E000000}">
            <xm:f>CNGE_2023_M4_Secc1!$Y43=2</xm:f>
            <x14:dxf>
              <fill>
                <patternFill patternType="lightGray"/>
              </fill>
            </x14:dxf>
          </x14:cfRule>
          <xm:sqref>R305:AD305</xm:sqref>
        </x14:conditionalFormatting>
        <x14:conditionalFormatting xmlns:xm="http://schemas.microsoft.com/office/excel/2006/main">
          <x14:cfRule type="expression" priority="128" stopIfTrue="1" id="{00000000-000E-0000-0500-00007F000000}">
            <xm:f>CNGE_2023_M4_Secc1!$Y44=2</xm:f>
            <x14:dxf>
              <fill>
                <patternFill patternType="lightGray"/>
              </fill>
            </x14:dxf>
          </x14:cfRule>
          <xm:sqref>R306:AD306</xm:sqref>
        </x14:conditionalFormatting>
        <x14:conditionalFormatting xmlns:xm="http://schemas.microsoft.com/office/excel/2006/main">
          <x14:cfRule type="expression" priority="129" stopIfTrue="1" id="{00000000-000E-0000-0500-000080000000}">
            <xm:f>CNGE_2023_M4_Secc1!$Y45=2</xm:f>
            <x14:dxf>
              <fill>
                <patternFill patternType="lightGray"/>
              </fill>
            </x14:dxf>
          </x14:cfRule>
          <xm:sqref>R307:AD307</xm:sqref>
        </x14:conditionalFormatting>
        <x14:conditionalFormatting xmlns:xm="http://schemas.microsoft.com/office/excel/2006/main">
          <x14:cfRule type="expression" priority="130" stopIfTrue="1" id="{00000000-000E-0000-0500-000081000000}">
            <xm:f>CNGE_2023_M4_Secc1!$Y46=2</xm:f>
            <x14:dxf>
              <fill>
                <patternFill patternType="lightGray"/>
              </fill>
            </x14:dxf>
          </x14:cfRule>
          <xm:sqref>R308:AD308</xm:sqref>
        </x14:conditionalFormatting>
        <x14:conditionalFormatting xmlns:xm="http://schemas.microsoft.com/office/excel/2006/main">
          <x14:cfRule type="expression" priority="131" stopIfTrue="1" id="{00000000-000E-0000-0500-000082000000}">
            <xm:f>CNGE_2023_M4_Secc1!$Y47=2</xm:f>
            <x14:dxf>
              <fill>
                <patternFill patternType="lightGray"/>
              </fill>
            </x14:dxf>
          </x14:cfRule>
          <xm:sqref>R309:AD309</xm:sqref>
        </x14:conditionalFormatting>
        <x14:conditionalFormatting xmlns:xm="http://schemas.microsoft.com/office/excel/2006/main">
          <x14:cfRule type="expression" priority="132" stopIfTrue="1" id="{00000000-000E-0000-0500-000083000000}">
            <xm:f>CNGE_2023_M4_Secc1!$Y48=2</xm:f>
            <x14:dxf>
              <fill>
                <patternFill patternType="lightGray"/>
              </fill>
            </x14:dxf>
          </x14:cfRule>
          <xm:sqref>R310:AD310</xm:sqref>
        </x14:conditionalFormatting>
        <x14:conditionalFormatting xmlns:xm="http://schemas.microsoft.com/office/excel/2006/main">
          <x14:cfRule type="expression" priority="133" stopIfTrue="1" id="{00000000-000E-0000-0500-000084000000}">
            <xm:f>CNGE_2023_M4_Secc1!$Y49=2</xm:f>
            <x14:dxf>
              <fill>
                <patternFill patternType="lightGray"/>
              </fill>
            </x14:dxf>
          </x14:cfRule>
          <xm:sqref>R311:AD311</xm:sqref>
        </x14:conditionalFormatting>
        <x14:conditionalFormatting xmlns:xm="http://schemas.microsoft.com/office/excel/2006/main">
          <x14:cfRule type="expression" priority="134" stopIfTrue="1" id="{00000000-000E-0000-0500-000085000000}">
            <xm:f>CNGE_2023_M4_Secc1!$Y50=2</xm:f>
            <x14:dxf>
              <fill>
                <patternFill patternType="lightGray"/>
              </fill>
            </x14:dxf>
          </x14:cfRule>
          <xm:sqref>R312:AD312</xm:sqref>
        </x14:conditionalFormatting>
        <x14:conditionalFormatting xmlns:xm="http://schemas.microsoft.com/office/excel/2006/main">
          <x14:cfRule type="expression" priority="135" stopIfTrue="1" id="{00000000-000E-0000-0500-000086000000}">
            <xm:f>CNGE_2023_M4_Secc1!$Y51=2</xm:f>
            <x14:dxf>
              <fill>
                <patternFill patternType="lightGray"/>
              </fill>
            </x14:dxf>
          </x14:cfRule>
          <xm:sqref>R313:AD313</xm:sqref>
        </x14:conditionalFormatting>
        <x14:conditionalFormatting xmlns:xm="http://schemas.microsoft.com/office/excel/2006/main">
          <x14:cfRule type="expression" priority="136" stopIfTrue="1" id="{00000000-000E-0000-0500-000087000000}">
            <xm:f>CNGE_2023_M4_Secc1!$Y52=2</xm:f>
            <x14:dxf>
              <fill>
                <patternFill patternType="lightGray"/>
              </fill>
            </x14:dxf>
          </x14:cfRule>
          <xm:sqref>R314:AD314</xm:sqref>
        </x14:conditionalFormatting>
        <x14:conditionalFormatting xmlns:xm="http://schemas.microsoft.com/office/excel/2006/main">
          <x14:cfRule type="expression" priority="137" stopIfTrue="1" id="{00000000-000E-0000-0500-000088000000}">
            <xm:f>CNGE_2023_M4_Secc1!$Y53=2</xm:f>
            <x14:dxf>
              <fill>
                <patternFill patternType="lightGray"/>
              </fill>
            </x14:dxf>
          </x14:cfRule>
          <xm:sqref>R315:AD315</xm:sqref>
        </x14:conditionalFormatting>
        <x14:conditionalFormatting xmlns:xm="http://schemas.microsoft.com/office/excel/2006/main">
          <x14:cfRule type="expression" priority="138" stopIfTrue="1" id="{00000000-000E-0000-0500-000089000000}">
            <xm:f>CNGE_2023_M4_Secc1!$Y54=2</xm:f>
            <x14:dxf>
              <fill>
                <patternFill patternType="lightGray"/>
              </fill>
            </x14:dxf>
          </x14:cfRule>
          <xm:sqref>R316:AD316</xm:sqref>
        </x14:conditionalFormatting>
        <x14:conditionalFormatting xmlns:xm="http://schemas.microsoft.com/office/excel/2006/main">
          <x14:cfRule type="expression" priority="139" stopIfTrue="1" id="{00000000-000E-0000-0500-00008A000000}">
            <xm:f>CNGE_2023_M4_Secc1!$Y55=2</xm:f>
            <x14:dxf>
              <fill>
                <patternFill patternType="lightGray"/>
              </fill>
            </x14:dxf>
          </x14:cfRule>
          <xm:sqref>R317:AD317</xm:sqref>
        </x14:conditionalFormatting>
        <x14:conditionalFormatting xmlns:xm="http://schemas.microsoft.com/office/excel/2006/main">
          <x14:cfRule type="expression" priority="140" stopIfTrue="1" id="{00000000-000E-0000-0500-00008B000000}">
            <xm:f>CNGE_2023_M4_Secc1!$Y56=2</xm:f>
            <x14:dxf>
              <fill>
                <patternFill patternType="lightGray"/>
              </fill>
            </x14:dxf>
          </x14:cfRule>
          <xm:sqref>R318:AD318</xm:sqref>
        </x14:conditionalFormatting>
        <x14:conditionalFormatting xmlns:xm="http://schemas.microsoft.com/office/excel/2006/main">
          <x14:cfRule type="expression" priority="141" stopIfTrue="1" id="{00000000-000E-0000-0500-00008C000000}">
            <xm:f>CNGE_2023_M4_Secc1!$Y57=2</xm:f>
            <x14:dxf>
              <fill>
                <patternFill patternType="lightGray"/>
              </fill>
            </x14:dxf>
          </x14:cfRule>
          <xm:sqref>R319:AD319</xm:sqref>
        </x14:conditionalFormatting>
        <x14:conditionalFormatting xmlns:xm="http://schemas.microsoft.com/office/excel/2006/main">
          <x14:cfRule type="expression" priority="142" stopIfTrue="1" id="{00000000-000E-0000-0500-00008D000000}">
            <xm:f>CNGE_2023_M4_Secc1!$Y58=2</xm:f>
            <x14:dxf>
              <fill>
                <patternFill patternType="lightGray"/>
              </fill>
            </x14:dxf>
          </x14:cfRule>
          <xm:sqref>R320:AD320</xm:sqref>
        </x14:conditionalFormatting>
        <x14:conditionalFormatting xmlns:xm="http://schemas.microsoft.com/office/excel/2006/main">
          <x14:cfRule type="expression" priority="143" stopIfTrue="1" id="{00000000-000E-0000-0500-00008E000000}">
            <xm:f>CNGE_2023_M4_Secc1!$Y59=2</xm:f>
            <x14:dxf>
              <fill>
                <patternFill patternType="lightGray"/>
              </fill>
            </x14:dxf>
          </x14:cfRule>
          <xm:sqref>R321:AD321</xm:sqref>
        </x14:conditionalFormatting>
        <x14:conditionalFormatting xmlns:xm="http://schemas.microsoft.com/office/excel/2006/main">
          <x14:cfRule type="expression" priority="144" stopIfTrue="1" id="{00000000-000E-0000-0500-00008F000000}">
            <xm:f>CNGE_2023_M4_Secc1!$Y60=2</xm:f>
            <x14:dxf>
              <fill>
                <patternFill patternType="lightGray"/>
              </fill>
            </x14:dxf>
          </x14:cfRule>
          <xm:sqref>R322:AD322</xm:sqref>
        </x14:conditionalFormatting>
        <x14:conditionalFormatting xmlns:xm="http://schemas.microsoft.com/office/excel/2006/main">
          <x14:cfRule type="expression" priority="145" stopIfTrue="1" id="{00000000-000E-0000-0500-000090000000}">
            <xm:f>CNGE_2023_M4_Secc1!$Y61=2</xm:f>
            <x14:dxf>
              <fill>
                <patternFill patternType="lightGray"/>
              </fill>
            </x14:dxf>
          </x14:cfRule>
          <xm:sqref>R323:AD323</xm:sqref>
        </x14:conditionalFormatting>
        <x14:conditionalFormatting xmlns:xm="http://schemas.microsoft.com/office/excel/2006/main">
          <x14:cfRule type="expression" priority="146" stopIfTrue="1" id="{00000000-000E-0000-0500-000091000000}">
            <xm:f>CNGE_2023_M4_Secc1!$Y62=2</xm:f>
            <x14:dxf>
              <fill>
                <patternFill patternType="lightGray"/>
              </fill>
            </x14:dxf>
          </x14:cfRule>
          <xm:sqref>R324:AD324</xm:sqref>
        </x14:conditionalFormatting>
        <x14:conditionalFormatting xmlns:xm="http://schemas.microsoft.com/office/excel/2006/main">
          <x14:cfRule type="expression" priority="147" stopIfTrue="1" id="{00000000-000E-0000-0500-000092000000}">
            <xm:f>CNGE_2023_M4_Secc1!$Y63=2</xm:f>
            <x14:dxf>
              <fill>
                <patternFill patternType="lightGray"/>
              </fill>
            </x14:dxf>
          </x14:cfRule>
          <xm:sqref>R325:AD325</xm:sqref>
        </x14:conditionalFormatting>
        <x14:conditionalFormatting xmlns:xm="http://schemas.microsoft.com/office/excel/2006/main">
          <x14:cfRule type="expression" priority="148" stopIfTrue="1" id="{00000000-000E-0000-0500-000093000000}">
            <xm:f>CNGE_2023_M4_Secc1!$Y64=2</xm:f>
            <x14:dxf>
              <fill>
                <patternFill patternType="lightGray"/>
              </fill>
            </x14:dxf>
          </x14:cfRule>
          <xm:sqref>R326:AD326</xm:sqref>
        </x14:conditionalFormatting>
        <x14:conditionalFormatting xmlns:xm="http://schemas.microsoft.com/office/excel/2006/main">
          <x14:cfRule type="expression" priority="149" stopIfTrue="1" id="{00000000-000E-0000-0500-000094000000}">
            <xm:f>CNGE_2023_M4_Secc1!$Y65=2</xm:f>
            <x14:dxf>
              <fill>
                <patternFill patternType="lightGray"/>
              </fill>
            </x14:dxf>
          </x14:cfRule>
          <xm:sqref>R327:AD327</xm:sqref>
        </x14:conditionalFormatting>
        <x14:conditionalFormatting xmlns:xm="http://schemas.microsoft.com/office/excel/2006/main">
          <x14:cfRule type="expression" priority="150" stopIfTrue="1" id="{00000000-000E-0000-0500-000095000000}">
            <xm:f>CNGE_2023_M4_Secc1!$Y66=2</xm:f>
            <x14:dxf>
              <fill>
                <patternFill patternType="lightGray"/>
              </fill>
            </x14:dxf>
          </x14:cfRule>
          <xm:sqref>R328:AD328</xm:sqref>
        </x14:conditionalFormatting>
        <x14:conditionalFormatting xmlns:xm="http://schemas.microsoft.com/office/excel/2006/main">
          <x14:cfRule type="expression" priority="151" stopIfTrue="1" id="{00000000-000E-0000-0500-000096000000}">
            <xm:f>CNGE_2023_M4_Secc1!$Y67=2</xm:f>
            <x14:dxf>
              <fill>
                <patternFill patternType="lightGray"/>
              </fill>
            </x14:dxf>
          </x14:cfRule>
          <xm:sqref>R329:AD329</xm:sqref>
        </x14:conditionalFormatting>
        <x14:conditionalFormatting xmlns:xm="http://schemas.microsoft.com/office/excel/2006/main">
          <x14:cfRule type="expression" priority="152" stopIfTrue="1" id="{00000000-000E-0000-0500-000097000000}">
            <xm:f>CNGE_2023_M4_Secc1!$Y68=2</xm:f>
            <x14:dxf>
              <fill>
                <patternFill patternType="lightGray"/>
              </fill>
            </x14:dxf>
          </x14:cfRule>
          <xm:sqref>R330:AD330</xm:sqref>
        </x14:conditionalFormatting>
        <x14:conditionalFormatting xmlns:xm="http://schemas.microsoft.com/office/excel/2006/main">
          <x14:cfRule type="expression" priority="153" stopIfTrue="1" id="{00000000-000E-0000-0500-000098000000}">
            <xm:f>CNGE_2023_M4_Secc1!$Y69=2</xm:f>
            <x14:dxf>
              <fill>
                <patternFill patternType="lightGray"/>
              </fill>
            </x14:dxf>
          </x14:cfRule>
          <xm:sqref>R331:AD331</xm:sqref>
        </x14:conditionalFormatting>
        <x14:conditionalFormatting xmlns:xm="http://schemas.microsoft.com/office/excel/2006/main">
          <x14:cfRule type="expression" priority="154" stopIfTrue="1" id="{00000000-000E-0000-0500-000099000000}">
            <xm:f>CNGE_2023_M4_Secc1!$Y70=2</xm:f>
            <x14:dxf>
              <fill>
                <patternFill patternType="lightGray"/>
              </fill>
            </x14:dxf>
          </x14:cfRule>
          <xm:sqref>R332:AD332</xm:sqref>
        </x14:conditionalFormatting>
        <x14:conditionalFormatting xmlns:xm="http://schemas.microsoft.com/office/excel/2006/main">
          <x14:cfRule type="expression" priority="155" stopIfTrue="1" id="{00000000-000E-0000-0500-00009A000000}">
            <xm:f>CNGE_2023_M4_Secc1!$Y71=2</xm:f>
            <x14:dxf>
              <fill>
                <patternFill patternType="lightGray"/>
              </fill>
            </x14:dxf>
          </x14:cfRule>
          <xm:sqref>R333:AD333</xm:sqref>
        </x14:conditionalFormatting>
        <x14:conditionalFormatting xmlns:xm="http://schemas.microsoft.com/office/excel/2006/main">
          <x14:cfRule type="expression" priority="156" stopIfTrue="1" id="{00000000-000E-0000-0500-00009B000000}">
            <xm:f>CNGE_2023_M4_Secc1!$Y72=2</xm:f>
            <x14:dxf>
              <fill>
                <patternFill patternType="lightGray"/>
              </fill>
            </x14:dxf>
          </x14:cfRule>
          <xm:sqref>R334:AD334</xm:sqref>
        </x14:conditionalFormatting>
        <x14:conditionalFormatting xmlns:xm="http://schemas.microsoft.com/office/excel/2006/main">
          <x14:cfRule type="expression" priority="157" stopIfTrue="1" id="{00000000-000E-0000-0500-00009C000000}">
            <xm:f>CNGE_2023_M4_Secc1!$Y73=2</xm:f>
            <x14:dxf>
              <fill>
                <patternFill patternType="lightGray"/>
              </fill>
            </x14:dxf>
          </x14:cfRule>
          <xm:sqref>R335:AD335</xm:sqref>
        </x14:conditionalFormatting>
        <x14:conditionalFormatting xmlns:xm="http://schemas.microsoft.com/office/excel/2006/main">
          <x14:cfRule type="expression" priority="158" stopIfTrue="1" id="{00000000-000E-0000-0500-00009D000000}">
            <xm:f>CNGE_2023_M4_Secc1!$Y74=2</xm:f>
            <x14:dxf>
              <fill>
                <patternFill patternType="lightGray"/>
              </fill>
            </x14:dxf>
          </x14:cfRule>
          <xm:sqref>R336:AD336</xm:sqref>
        </x14:conditionalFormatting>
        <x14:conditionalFormatting xmlns:xm="http://schemas.microsoft.com/office/excel/2006/main">
          <x14:cfRule type="expression" priority="159" stopIfTrue="1" id="{00000000-000E-0000-0500-00009E000000}">
            <xm:f>CNGE_2023_M4_Secc1!$Y75=2</xm:f>
            <x14:dxf>
              <fill>
                <patternFill patternType="lightGray"/>
              </fill>
            </x14:dxf>
          </x14:cfRule>
          <xm:sqref>R337:AD337</xm:sqref>
        </x14:conditionalFormatting>
        <x14:conditionalFormatting xmlns:xm="http://schemas.microsoft.com/office/excel/2006/main">
          <x14:cfRule type="expression" priority="160" stopIfTrue="1" id="{00000000-000E-0000-0500-00009F000000}">
            <xm:f>CNGE_2023_M4_Secc1!$Y76=2</xm:f>
            <x14:dxf>
              <fill>
                <patternFill patternType="lightGray"/>
              </fill>
            </x14:dxf>
          </x14:cfRule>
          <xm:sqref>R338:AD338</xm:sqref>
        </x14:conditionalFormatting>
        <x14:conditionalFormatting xmlns:xm="http://schemas.microsoft.com/office/excel/2006/main">
          <x14:cfRule type="expression" priority="161" stopIfTrue="1" id="{00000000-000E-0000-0500-0000A0000000}">
            <xm:f>CNGE_2023_M4_Secc1!$Y77=2</xm:f>
            <x14:dxf>
              <fill>
                <patternFill patternType="lightGray"/>
              </fill>
            </x14:dxf>
          </x14:cfRule>
          <xm:sqref>R339:AD339</xm:sqref>
        </x14:conditionalFormatting>
        <x14:conditionalFormatting xmlns:xm="http://schemas.microsoft.com/office/excel/2006/main">
          <x14:cfRule type="expression" priority="162" stopIfTrue="1" id="{00000000-000E-0000-0500-0000A1000000}">
            <xm:f>CNGE_2023_M4_Secc1!$Y78=2</xm:f>
            <x14:dxf>
              <fill>
                <patternFill patternType="lightGray"/>
              </fill>
            </x14:dxf>
          </x14:cfRule>
          <xm:sqref>R340:AD340</xm:sqref>
        </x14:conditionalFormatting>
        <x14:conditionalFormatting xmlns:xm="http://schemas.microsoft.com/office/excel/2006/main">
          <x14:cfRule type="expression" priority="163" stopIfTrue="1" id="{00000000-000E-0000-0500-0000A2000000}">
            <xm:f>CNGE_2023_M4_Secc1!$Y79=2</xm:f>
            <x14:dxf>
              <fill>
                <patternFill patternType="lightGray"/>
              </fill>
            </x14:dxf>
          </x14:cfRule>
          <xm:sqref>R341:AD341</xm:sqref>
        </x14:conditionalFormatting>
        <x14:conditionalFormatting xmlns:xm="http://schemas.microsoft.com/office/excel/2006/main">
          <x14:cfRule type="expression" priority="164" stopIfTrue="1" id="{00000000-000E-0000-0500-0000A3000000}">
            <xm:f>CNGE_2023_M4_Secc1!$Y80=2</xm:f>
            <x14:dxf>
              <fill>
                <patternFill patternType="lightGray"/>
              </fill>
            </x14:dxf>
          </x14:cfRule>
          <xm:sqref>R342:AD342</xm:sqref>
        </x14:conditionalFormatting>
        <x14:conditionalFormatting xmlns:xm="http://schemas.microsoft.com/office/excel/2006/main">
          <x14:cfRule type="expression" priority="165" stopIfTrue="1" id="{00000000-000E-0000-0500-0000A4000000}">
            <xm:f>CNGE_2023_M4_Secc1!$Y81=2</xm:f>
            <x14:dxf>
              <fill>
                <patternFill patternType="lightGray"/>
              </fill>
            </x14:dxf>
          </x14:cfRule>
          <xm:sqref>R343:AD343</xm:sqref>
        </x14:conditionalFormatting>
        <x14:conditionalFormatting xmlns:xm="http://schemas.microsoft.com/office/excel/2006/main">
          <x14:cfRule type="expression" priority="166" stopIfTrue="1" id="{00000000-000E-0000-0500-0000A5000000}">
            <xm:f>CNGE_2023_M4_Secc1!$Y82=2</xm:f>
            <x14:dxf>
              <fill>
                <patternFill patternType="lightGray"/>
              </fill>
            </x14:dxf>
          </x14:cfRule>
          <xm:sqref>R344:AD344</xm:sqref>
        </x14:conditionalFormatting>
        <x14:conditionalFormatting xmlns:xm="http://schemas.microsoft.com/office/excel/2006/main">
          <x14:cfRule type="expression" priority="167" stopIfTrue="1" id="{00000000-000E-0000-0500-0000A6000000}">
            <xm:f>CNGE_2023_M4_Secc1!$Y83=2</xm:f>
            <x14:dxf>
              <fill>
                <patternFill patternType="lightGray"/>
              </fill>
            </x14:dxf>
          </x14:cfRule>
          <xm:sqref>R345:AD345</xm:sqref>
        </x14:conditionalFormatting>
        <x14:conditionalFormatting xmlns:xm="http://schemas.microsoft.com/office/excel/2006/main">
          <x14:cfRule type="expression" priority="168" stopIfTrue="1" id="{00000000-000E-0000-0500-0000A7000000}">
            <xm:f>CNGE_2023_M4_Secc1!$Y84=2</xm:f>
            <x14:dxf>
              <fill>
                <patternFill patternType="lightGray"/>
              </fill>
            </x14:dxf>
          </x14:cfRule>
          <xm:sqref>R346:AD346</xm:sqref>
        </x14:conditionalFormatting>
        <x14:conditionalFormatting xmlns:xm="http://schemas.microsoft.com/office/excel/2006/main">
          <x14:cfRule type="expression" priority="169" stopIfTrue="1" id="{00000000-000E-0000-0500-0000A8000000}">
            <xm:f>CNGE_2023_M4_Secc1!$Y85=2</xm:f>
            <x14:dxf>
              <fill>
                <patternFill patternType="lightGray"/>
              </fill>
            </x14:dxf>
          </x14:cfRule>
          <xm:sqref>R347:AD347</xm:sqref>
        </x14:conditionalFormatting>
        <x14:conditionalFormatting xmlns:xm="http://schemas.microsoft.com/office/excel/2006/main">
          <x14:cfRule type="expression" priority="170" stopIfTrue="1" id="{00000000-000E-0000-0500-0000A9000000}">
            <xm:f>CNGE_2023_M4_Secc1!$Y86=2</xm:f>
            <x14:dxf>
              <fill>
                <patternFill patternType="lightGray"/>
              </fill>
            </x14:dxf>
          </x14:cfRule>
          <xm:sqref>R348:AD348</xm:sqref>
        </x14:conditionalFormatting>
        <x14:conditionalFormatting xmlns:xm="http://schemas.microsoft.com/office/excel/2006/main">
          <x14:cfRule type="expression" priority="171" stopIfTrue="1" id="{00000000-000E-0000-0500-0000AA000000}">
            <xm:f>CNGE_2023_M4_Secc1!$Y87=2</xm:f>
            <x14:dxf>
              <fill>
                <patternFill patternType="lightGray"/>
              </fill>
            </x14:dxf>
          </x14:cfRule>
          <xm:sqref>R349:AD349</xm:sqref>
        </x14:conditionalFormatting>
        <x14:conditionalFormatting xmlns:xm="http://schemas.microsoft.com/office/excel/2006/main">
          <x14:cfRule type="expression" priority="172" stopIfTrue="1" id="{00000000-000E-0000-0500-0000AB000000}">
            <xm:f>CNGE_2023_M4_Secc1!$Y88=2</xm:f>
            <x14:dxf>
              <fill>
                <patternFill patternType="lightGray"/>
              </fill>
            </x14:dxf>
          </x14:cfRule>
          <xm:sqref>R350:AD350</xm:sqref>
        </x14:conditionalFormatting>
        <x14:conditionalFormatting xmlns:xm="http://schemas.microsoft.com/office/excel/2006/main">
          <x14:cfRule type="expression" priority="173" stopIfTrue="1" id="{00000000-000E-0000-0500-0000AC000000}">
            <xm:f>CNGE_2023_M4_Secc1!$Y89=2</xm:f>
            <x14:dxf>
              <fill>
                <patternFill patternType="lightGray"/>
              </fill>
            </x14:dxf>
          </x14:cfRule>
          <xm:sqref>R351:AD351</xm:sqref>
        </x14:conditionalFormatting>
        <x14:conditionalFormatting xmlns:xm="http://schemas.microsoft.com/office/excel/2006/main">
          <x14:cfRule type="expression" priority="174" stopIfTrue="1" id="{00000000-000E-0000-0500-0000AD000000}">
            <xm:f>CNGE_2023_M4_Secc1!$Y90=2</xm:f>
            <x14:dxf>
              <fill>
                <patternFill patternType="lightGray"/>
              </fill>
            </x14:dxf>
          </x14:cfRule>
          <xm:sqref>R352:AD352</xm:sqref>
        </x14:conditionalFormatting>
        <x14:conditionalFormatting xmlns:xm="http://schemas.microsoft.com/office/excel/2006/main">
          <x14:cfRule type="expression" priority="175" stopIfTrue="1" id="{00000000-000E-0000-0500-0000AE000000}">
            <xm:f>CNGE_2023_M4_Secc1!$Y91=2</xm:f>
            <x14:dxf>
              <fill>
                <patternFill patternType="lightGray"/>
              </fill>
            </x14:dxf>
          </x14:cfRule>
          <xm:sqref>R353:AD353</xm:sqref>
        </x14:conditionalFormatting>
        <x14:conditionalFormatting xmlns:xm="http://schemas.microsoft.com/office/excel/2006/main">
          <x14:cfRule type="expression" priority="176" stopIfTrue="1" id="{00000000-000E-0000-0500-0000AF000000}">
            <xm:f>CNGE_2023_M4_Secc1!$Y92=2</xm:f>
            <x14:dxf>
              <fill>
                <patternFill patternType="lightGray"/>
              </fill>
            </x14:dxf>
          </x14:cfRule>
          <xm:sqref>R354:AD354</xm:sqref>
        </x14:conditionalFormatting>
        <x14:conditionalFormatting xmlns:xm="http://schemas.microsoft.com/office/excel/2006/main">
          <x14:cfRule type="expression" priority="177" stopIfTrue="1" id="{00000000-000E-0000-0500-0000B0000000}">
            <xm:f>CNGE_2023_M4_Secc1!$Y93=2</xm:f>
            <x14:dxf>
              <fill>
                <patternFill patternType="lightGray"/>
              </fill>
            </x14:dxf>
          </x14:cfRule>
          <xm:sqref>R355:AD355</xm:sqref>
        </x14:conditionalFormatting>
        <x14:conditionalFormatting xmlns:xm="http://schemas.microsoft.com/office/excel/2006/main">
          <x14:cfRule type="expression" priority="178" stopIfTrue="1" id="{00000000-000E-0000-0500-0000B1000000}">
            <xm:f>CNGE_2023_M4_Secc1!$Y94=2</xm:f>
            <x14:dxf>
              <fill>
                <patternFill patternType="lightGray"/>
              </fill>
            </x14:dxf>
          </x14:cfRule>
          <xm:sqref>R356:AD356</xm:sqref>
        </x14:conditionalFormatting>
        <x14:conditionalFormatting xmlns:xm="http://schemas.microsoft.com/office/excel/2006/main">
          <x14:cfRule type="expression" priority="179" stopIfTrue="1" id="{00000000-000E-0000-0500-0000B2000000}">
            <xm:f>CNGE_2023_M4_Secc1!$Y95=2</xm:f>
            <x14:dxf>
              <fill>
                <patternFill patternType="lightGray"/>
              </fill>
            </x14:dxf>
          </x14:cfRule>
          <xm:sqref>R357:AD357</xm:sqref>
        </x14:conditionalFormatting>
        <x14:conditionalFormatting xmlns:xm="http://schemas.microsoft.com/office/excel/2006/main">
          <x14:cfRule type="expression" priority="180" stopIfTrue="1" id="{00000000-000E-0000-0500-0000B3000000}">
            <xm:f>CNGE_2023_M4_Secc1!$Y96=2</xm:f>
            <x14:dxf>
              <fill>
                <patternFill patternType="lightGray"/>
              </fill>
            </x14:dxf>
          </x14:cfRule>
          <xm:sqref>R358:AD358</xm:sqref>
        </x14:conditionalFormatting>
        <x14:conditionalFormatting xmlns:xm="http://schemas.microsoft.com/office/excel/2006/main">
          <x14:cfRule type="expression" priority="181" stopIfTrue="1" id="{00000000-000E-0000-0500-0000B4000000}">
            <xm:f>CNGE_2023_M4_Secc1!$Y97=2</xm:f>
            <x14:dxf>
              <fill>
                <patternFill patternType="lightGray"/>
              </fill>
            </x14:dxf>
          </x14:cfRule>
          <xm:sqref>R359:AD359</xm:sqref>
        </x14:conditionalFormatting>
        <x14:conditionalFormatting xmlns:xm="http://schemas.microsoft.com/office/excel/2006/main">
          <x14:cfRule type="expression" priority="182" stopIfTrue="1" id="{00000000-000E-0000-0500-0000B5000000}">
            <xm:f>CNGE_2023_M4_Secc1!$Y98=2</xm:f>
            <x14:dxf>
              <fill>
                <patternFill patternType="lightGray"/>
              </fill>
            </x14:dxf>
          </x14:cfRule>
          <xm:sqref>R360:AD360</xm:sqref>
        </x14:conditionalFormatting>
        <x14:conditionalFormatting xmlns:xm="http://schemas.microsoft.com/office/excel/2006/main">
          <x14:cfRule type="expression" priority="183" stopIfTrue="1" id="{00000000-000E-0000-0500-0000B6000000}">
            <xm:f>CNGE_2023_M4_Secc1!$Y99=2</xm:f>
            <x14:dxf>
              <fill>
                <patternFill patternType="lightGray"/>
              </fill>
            </x14:dxf>
          </x14:cfRule>
          <xm:sqref>R361:AD361</xm:sqref>
        </x14:conditionalFormatting>
        <x14:conditionalFormatting xmlns:xm="http://schemas.microsoft.com/office/excel/2006/main">
          <x14:cfRule type="expression" priority="184" stopIfTrue="1" id="{00000000-000E-0000-0500-0000B7000000}">
            <xm:f>CNGE_2023_M4_Secc1!$Y99=2</xm:f>
            <x14:dxf>
              <fill>
                <patternFill patternType="lightGray"/>
              </fill>
            </x14:dxf>
          </x14:cfRule>
          <xm:sqref>R362:AD362</xm:sqref>
        </x14:conditionalFormatting>
        <x14:conditionalFormatting xmlns:xm="http://schemas.microsoft.com/office/excel/2006/main">
          <x14:cfRule type="expression" priority="185" stopIfTrue="1" id="{00000000-000E-0000-0500-0000B8000000}">
            <xm:f>CNGE_2023_M4_Secc1!$Y40=2</xm:f>
            <x14:dxf>
              <fill>
                <patternFill patternType="lightGray"/>
              </fill>
            </x14:dxf>
          </x14:cfRule>
          <xm:sqref>O532:AD532</xm:sqref>
        </x14:conditionalFormatting>
        <x14:conditionalFormatting xmlns:xm="http://schemas.microsoft.com/office/excel/2006/main">
          <x14:cfRule type="expression" priority="186" stopIfTrue="1" id="{00000000-000E-0000-0500-0000B9000000}">
            <xm:f>CNGE_2023_M4_Secc1!$Y41=2</xm:f>
            <x14:dxf>
              <fill>
                <patternFill patternType="lightGray"/>
              </fill>
            </x14:dxf>
          </x14:cfRule>
          <xm:sqref>O533:AD533</xm:sqref>
        </x14:conditionalFormatting>
        <x14:conditionalFormatting xmlns:xm="http://schemas.microsoft.com/office/excel/2006/main">
          <x14:cfRule type="expression" priority="187" stopIfTrue="1" id="{00000000-000E-0000-0500-0000BA000000}">
            <xm:f>CNGE_2023_M4_Secc1!$Y42=2</xm:f>
            <x14:dxf>
              <fill>
                <patternFill patternType="lightGray"/>
              </fill>
            </x14:dxf>
          </x14:cfRule>
          <xm:sqref>O534:AD534</xm:sqref>
        </x14:conditionalFormatting>
        <x14:conditionalFormatting xmlns:xm="http://schemas.microsoft.com/office/excel/2006/main">
          <x14:cfRule type="expression" priority="188" stopIfTrue="1" id="{00000000-000E-0000-0500-0000BB000000}">
            <xm:f>CNGE_2023_M4_Secc1!$Y43=2</xm:f>
            <x14:dxf>
              <fill>
                <patternFill patternType="lightGray"/>
              </fill>
            </x14:dxf>
          </x14:cfRule>
          <xm:sqref>O535:AD535</xm:sqref>
        </x14:conditionalFormatting>
        <x14:conditionalFormatting xmlns:xm="http://schemas.microsoft.com/office/excel/2006/main">
          <x14:cfRule type="expression" priority="189" stopIfTrue="1" id="{00000000-000E-0000-0500-0000BC000000}">
            <xm:f>CNGE_2023_M4_Secc1!$Y44=2</xm:f>
            <x14:dxf>
              <fill>
                <patternFill patternType="lightGray"/>
              </fill>
            </x14:dxf>
          </x14:cfRule>
          <xm:sqref>O536:AD536</xm:sqref>
        </x14:conditionalFormatting>
        <x14:conditionalFormatting xmlns:xm="http://schemas.microsoft.com/office/excel/2006/main">
          <x14:cfRule type="expression" priority="190" stopIfTrue="1" id="{00000000-000E-0000-0500-0000BD000000}">
            <xm:f>CNGE_2023_M4_Secc1!$Y45=2</xm:f>
            <x14:dxf>
              <fill>
                <patternFill patternType="lightGray"/>
              </fill>
            </x14:dxf>
          </x14:cfRule>
          <xm:sqref>O537:AD537</xm:sqref>
        </x14:conditionalFormatting>
        <x14:conditionalFormatting xmlns:xm="http://schemas.microsoft.com/office/excel/2006/main">
          <x14:cfRule type="expression" priority="191" stopIfTrue="1" id="{00000000-000E-0000-0500-0000BE000000}">
            <xm:f>CNGE_2023_M4_Secc1!$Y46=2</xm:f>
            <x14:dxf>
              <fill>
                <patternFill patternType="lightGray"/>
              </fill>
            </x14:dxf>
          </x14:cfRule>
          <xm:sqref>O538:AD538</xm:sqref>
        </x14:conditionalFormatting>
        <x14:conditionalFormatting xmlns:xm="http://schemas.microsoft.com/office/excel/2006/main">
          <x14:cfRule type="expression" priority="192" stopIfTrue="1" id="{00000000-000E-0000-0500-0000BF000000}">
            <xm:f>CNGE_2023_M4_Secc1!$Y47=2</xm:f>
            <x14:dxf>
              <fill>
                <patternFill patternType="lightGray"/>
              </fill>
            </x14:dxf>
          </x14:cfRule>
          <xm:sqref>O539:AD539</xm:sqref>
        </x14:conditionalFormatting>
        <x14:conditionalFormatting xmlns:xm="http://schemas.microsoft.com/office/excel/2006/main">
          <x14:cfRule type="expression" priority="193" stopIfTrue="1" id="{00000000-000E-0000-0500-0000C0000000}">
            <xm:f>CNGE_2023_M4_Secc1!$Y48=2</xm:f>
            <x14:dxf>
              <fill>
                <patternFill patternType="lightGray"/>
              </fill>
            </x14:dxf>
          </x14:cfRule>
          <xm:sqref>O540:AD540</xm:sqref>
        </x14:conditionalFormatting>
        <x14:conditionalFormatting xmlns:xm="http://schemas.microsoft.com/office/excel/2006/main">
          <x14:cfRule type="expression" priority="194" stopIfTrue="1" id="{00000000-000E-0000-0500-0000C1000000}">
            <xm:f>CNGE_2023_M4_Secc1!$Y49=2</xm:f>
            <x14:dxf>
              <fill>
                <patternFill patternType="lightGray"/>
              </fill>
            </x14:dxf>
          </x14:cfRule>
          <xm:sqref>O541:AD541</xm:sqref>
        </x14:conditionalFormatting>
        <x14:conditionalFormatting xmlns:xm="http://schemas.microsoft.com/office/excel/2006/main">
          <x14:cfRule type="expression" priority="195" stopIfTrue="1" id="{00000000-000E-0000-0500-0000C2000000}">
            <xm:f>CNGE_2023_M4_Secc1!$Y50=2</xm:f>
            <x14:dxf>
              <fill>
                <patternFill patternType="lightGray"/>
              </fill>
            </x14:dxf>
          </x14:cfRule>
          <xm:sqref>O542:AD542</xm:sqref>
        </x14:conditionalFormatting>
        <x14:conditionalFormatting xmlns:xm="http://schemas.microsoft.com/office/excel/2006/main">
          <x14:cfRule type="expression" priority="196" stopIfTrue="1" id="{00000000-000E-0000-0500-0000C3000000}">
            <xm:f>CNGE_2023_M4_Secc1!$Y51=2</xm:f>
            <x14:dxf>
              <fill>
                <patternFill patternType="lightGray"/>
              </fill>
            </x14:dxf>
          </x14:cfRule>
          <xm:sqref>O543:AD543</xm:sqref>
        </x14:conditionalFormatting>
        <x14:conditionalFormatting xmlns:xm="http://schemas.microsoft.com/office/excel/2006/main">
          <x14:cfRule type="expression" priority="197" stopIfTrue="1" id="{00000000-000E-0000-0500-0000C4000000}">
            <xm:f>CNGE_2023_M4_Secc1!$Y52=2</xm:f>
            <x14:dxf>
              <fill>
                <patternFill patternType="lightGray"/>
              </fill>
            </x14:dxf>
          </x14:cfRule>
          <xm:sqref>O544:AD544</xm:sqref>
        </x14:conditionalFormatting>
        <x14:conditionalFormatting xmlns:xm="http://schemas.microsoft.com/office/excel/2006/main">
          <x14:cfRule type="expression" priority="198" stopIfTrue="1" id="{00000000-000E-0000-0500-0000C5000000}">
            <xm:f>CNGE_2023_M4_Secc1!$Y53=2</xm:f>
            <x14:dxf>
              <fill>
                <patternFill patternType="lightGray"/>
              </fill>
            </x14:dxf>
          </x14:cfRule>
          <xm:sqref>O545:AD545</xm:sqref>
        </x14:conditionalFormatting>
        <x14:conditionalFormatting xmlns:xm="http://schemas.microsoft.com/office/excel/2006/main">
          <x14:cfRule type="expression" priority="199" stopIfTrue="1" id="{00000000-000E-0000-0500-0000C6000000}">
            <xm:f>CNGE_2023_M4_Secc1!$Y54=2</xm:f>
            <x14:dxf>
              <fill>
                <patternFill patternType="lightGray"/>
              </fill>
            </x14:dxf>
          </x14:cfRule>
          <xm:sqref>O546:AD546</xm:sqref>
        </x14:conditionalFormatting>
        <x14:conditionalFormatting xmlns:xm="http://schemas.microsoft.com/office/excel/2006/main">
          <x14:cfRule type="expression" priority="200" stopIfTrue="1" id="{00000000-000E-0000-0500-0000C7000000}">
            <xm:f>CNGE_2023_M4_Secc1!$Y55=2</xm:f>
            <x14:dxf>
              <fill>
                <patternFill patternType="lightGray"/>
              </fill>
            </x14:dxf>
          </x14:cfRule>
          <xm:sqref>O547:AD547</xm:sqref>
        </x14:conditionalFormatting>
        <x14:conditionalFormatting xmlns:xm="http://schemas.microsoft.com/office/excel/2006/main">
          <x14:cfRule type="expression" priority="201" stopIfTrue="1" id="{00000000-000E-0000-0500-0000C8000000}">
            <xm:f>CNGE_2023_M4_Secc1!$Y56=2</xm:f>
            <x14:dxf>
              <fill>
                <patternFill patternType="lightGray"/>
              </fill>
            </x14:dxf>
          </x14:cfRule>
          <xm:sqref>O548:AD548</xm:sqref>
        </x14:conditionalFormatting>
        <x14:conditionalFormatting xmlns:xm="http://schemas.microsoft.com/office/excel/2006/main">
          <x14:cfRule type="expression" priority="202" stopIfTrue="1" id="{00000000-000E-0000-0500-0000C9000000}">
            <xm:f>CNGE_2023_M4_Secc1!$Y57=2</xm:f>
            <x14:dxf>
              <fill>
                <patternFill patternType="lightGray"/>
              </fill>
            </x14:dxf>
          </x14:cfRule>
          <xm:sqref>O549:AD549</xm:sqref>
        </x14:conditionalFormatting>
        <x14:conditionalFormatting xmlns:xm="http://schemas.microsoft.com/office/excel/2006/main">
          <x14:cfRule type="expression" priority="203" stopIfTrue="1" id="{00000000-000E-0000-0500-0000CA000000}">
            <xm:f>CNGE_2023_M4_Secc1!$Y58=2</xm:f>
            <x14:dxf>
              <fill>
                <patternFill patternType="lightGray"/>
              </fill>
            </x14:dxf>
          </x14:cfRule>
          <xm:sqref>O550:AD550</xm:sqref>
        </x14:conditionalFormatting>
        <x14:conditionalFormatting xmlns:xm="http://schemas.microsoft.com/office/excel/2006/main">
          <x14:cfRule type="expression" priority="204" stopIfTrue="1" id="{00000000-000E-0000-0500-0000CB000000}">
            <xm:f>CNGE_2023_M4_Secc1!$Y59=2</xm:f>
            <x14:dxf>
              <fill>
                <patternFill patternType="lightGray"/>
              </fill>
            </x14:dxf>
          </x14:cfRule>
          <xm:sqref>O551:AD551</xm:sqref>
        </x14:conditionalFormatting>
        <x14:conditionalFormatting xmlns:xm="http://schemas.microsoft.com/office/excel/2006/main">
          <x14:cfRule type="expression" priority="205" stopIfTrue="1" id="{00000000-000E-0000-0500-0000CC000000}">
            <xm:f>CNGE_2023_M4_Secc1!$Y60=2</xm:f>
            <x14:dxf>
              <fill>
                <patternFill patternType="lightGray"/>
              </fill>
            </x14:dxf>
          </x14:cfRule>
          <xm:sqref>O552:AD552</xm:sqref>
        </x14:conditionalFormatting>
        <x14:conditionalFormatting xmlns:xm="http://schemas.microsoft.com/office/excel/2006/main">
          <x14:cfRule type="expression" priority="206" stopIfTrue="1" id="{00000000-000E-0000-0500-0000CD000000}">
            <xm:f>CNGE_2023_M4_Secc1!$Y61=2</xm:f>
            <x14:dxf>
              <fill>
                <patternFill patternType="lightGray"/>
              </fill>
            </x14:dxf>
          </x14:cfRule>
          <xm:sqref>O553:AD553</xm:sqref>
        </x14:conditionalFormatting>
        <x14:conditionalFormatting xmlns:xm="http://schemas.microsoft.com/office/excel/2006/main">
          <x14:cfRule type="expression" priority="207" stopIfTrue="1" id="{00000000-000E-0000-0500-0000CE000000}">
            <xm:f>CNGE_2023_M4_Secc1!$Y62=2</xm:f>
            <x14:dxf>
              <fill>
                <patternFill patternType="lightGray"/>
              </fill>
            </x14:dxf>
          </x14:cfRule>
          <xm:sqref>O554:AD554</xm:sqref>
        </x14:conditionalFormatting>
        <x14:conditionalFormatting xmlns:xm="http://schemas.microsoft.com/office/excel/2006/main">
          <x14:cfRule type="expression" priority="208" stopIfTrue="1" id="{00000000-000E-0000-0500-0000CF000000}">
            <xm:f>CNGE_2023_M4_Secc1!$Y63=2</xm:f>
            <x14:dxf>
              <fill>
                <patternFill patternType="lightGray"/>
              </fill>
            </x14:dxf>
          </x14:cfRule>
          <xm:sqref>O555:AD555</xm:sqref>
        </x14:conditionalFormatting>
        <x14:conditionalFormatting xmlns:xm="http://schemas.microsoft.com/office/excel/2006/main">
          <x14:cfRule type="expression" priority="209" stopIfTrue="1" id="{00000000-000E-0000-0500-0000D0000000}">
            <xm:f>CNGE_2023_M4_Secc1!$Y64=2</xm:f>
            <x14:dxf>
              <fill>
                <patternFill patternType="lightGray"/>
              </fill>
            </x14:dxf>
          </x14:cfRule>
          <xm:sqref>O556:AD556</xm:sqref>
        </x14:conditionalFormatting>
        <x14:conditionalFormatting xmlns:xm="http://schemas.microsoft.com/office/excel/2006/main">
          <x14:cfRule type="expression" priority="210" stopIfTrue="1" id="{00000000-000E-0000-0500-0000D1000000}">
            <xm:f>CNGE_2023_M4_Secc1!$Y65=2</xm:f>
            <x14:dxf>
              <fill>
                <patternFill patternType="lightGray"/>
              </fill>
            </x14:dxf>
          </x14:cfRule>
          <xm:sqref>O557:AD557</xm:sqref>
        </x14:conditionalFormatting>
        <x14:conditionalFormatting xmlns:xm="http://schemas.microsoft.com/office/excel/2006/main">
          <x14:cfRule type="expression" priority="211" stopIfTrue="1" id="{00000000-000E-0000-0500-0000D2000000}">
            <xm:f>CNGE_2023_M4_Secc1!$Y66=2</xm:f>
            <x14:dxf>
              <fill>
                <patternFill patternType="lightGray"/>
              </fill>
            </x14:dxf>
          </x14:cfRule>
          <xm:sqref>O558:AD558</xm:sqref>
        </x14:conditionalFormatting>
        <x14:conditionalFormatting xmlns:xm="http://schemas.microsoft.com/office/excel/2006/main">
          <x14:cfRule type="expression" priority="212" stopIfTrue="1" id="{00000000-000E-0000-0500-0000D3000000}">
            <xm:f>CNGE_2023_M4_Secc1!$Y67=2</xm:f>
            <x14:dxf>
              <fill>
                <patternFill patternType="lightGray"/>
              </fill>
            </x14:dxf>
          </x14:cfRule>
          <xm:sqref>O559:AD559</xm:sqref>
        </x14:conditionalFormatting>
        <x14:conditionalFormatting xmlns:xm="http://schemas.microsoft.com/office/excel/2006/main">
          <x14:cfRule type="expression" priority="213" stopIfTrue="1" id="{00000000-000E-0000-0500-0000D4000000}">
            <xm:f>CNGE_2023_M4_Secc1!$Y68=2</xm:f>
            <x14:dxf>
              <fill>
                <patternFill patternType="lightGray"/>
              </fill>
            </x14:dxf>
          </x14:cfRule>
          <xm:sqref>O560:AD560</xm:sqref>
        </x14:conditionalFormatting>
        <x14:conditionalFormatting xmlns:xm="http://schemas.microsoft.com/office/excel/2006/main">
          <x14:cfRule type="expression" priority="214" stopIfTrue="1" id="{00000000-000E-0000-0500-0000D5000000}">
            <xm:f>CNGE_2023_M4_Secc1!$Y69=2</xm:f>
            <x14:dxf>
              <fill>
                <patternFill patternType="lightGray"/>
              </fill>
            </x14:dxf>
          </x14:cfRule>
          <xm:sqref>O561:AD561</xm:sqref>
        </x14:conditionalFormatting>
        <x14:conditionalFormatting xmlns:xm="http://schemas.microsoft.com/office/excel/2006/main">
          <x14:cfRule type="expression" priority="215" stopIfTrue="1" id="{00000000-000E-0000-0500-0000D6000000}">
            <xm:f>CNGE_2023_M4_Secc1!$Y70=2</xm:f>
            <x14:dxf>
              <fill>
                <patternFill patternType="lightGray"/>
              </fill>
            </x14:dxf>
          </x14:cfRule>
          <xm:sqref>O562:AD562</xm:sqref>
        </x14:conditionalFormatting>
        <x14:conditionalFormatting xmlns:xm="http://schemas.microsoft.com/office/excel/2006/main">
          <x14:cfRule type="expression" priority="216" stopIfTrue="1" id="{00000000-000E-0000-0500-0000D7000000}">
            <xm:f>CNGE_2023_M4_Secc1!$Y71=2</xm:f>
            <x14:dxf>
              <fill>
                <patternFill patternType="lightGray"/>
              </fill>
            </x14:dxf>
          </x14:cfRule>
          <xm:sqref>O563:AD563</xm:sqref>
        </x14:conditionalFormatting>
        <x14:conditionalFormatting xmlns:xm="http://schemas.microsoft.com/office/excel/2006/main">
          <x14:cfRule type="expression" priority="217" stopIfTrue="1" id="{00000000-000E-0000-0500-0000D8000000}">
            <xm:f>CNGE_2023_M4_Secc1!$Y72=2</xm:f>
            <x14:dxf>
              <fill>
                <patternFill patternType="lightGray"/>
              </fill>
            </x14:dxf>
          </x14:cfRule>
          <xm:sqref>O564:AD564</xm:sqref>
        </x14:conditionalFormatting>
        <x14:conditionalFormatting xmlns:xm="http://schemas.microsoft.com/office/excel/2006/main">
          <x14:cfRule type="expression" priority="218" stopIfTrue="1" id="{00000000-000E-0000-0500-0000D9000000}">
            <xm:f>CNGE_2023_M4_Secc1!$Y73=2</xm:f>
            <x14:dxf>
              <fill>
                <patternFill patternType="lightGray"/>
              </fill>
            </x14:dxf>
          </x14:cfRule>
          <xm:sqref>O565:AD565</xm:sqref>
        </x14:conditionalFormatting>
        <x14:conditionalFormatting xmlns:xm="http://schemas.microsoft.com/office/excel/2006/main">
          <x14:cfRule type="expression" priority="219" stopIfTrue="1" id="{00000000-000E-0000-0500-0000DA000000}">
            <xm:f>CNGE_2023_M4_Secc1!$Y74=2</xm:f>
            <x14:dxf>
              <fill>
                <patternFill patternType="lightGray"/>
              </fill>
            </x14:dxf>
          </x14:cfRule>
          <xm:sqref>O566:AD566</xm:sqref>
        </x14:conditionalFormatting>
        <x14:conditionalFormatting xmlns:xm="http://schemas.microsoft.com/office/excel/2006/main">
          <x14:cfRule type="expression" priority="220" stopIfTrue="1" id="{00000000-000E-0000-0500-0000DB000000}">
            <xm:f>CNGE_2023_M4_Secc1!$Y75=2</xm:f>
            <x14:dxf>
              <fill>
                <patternFill patternType="lightGray"/>
              </fill>
            </x14:dxf>
          </x14:cfRule>
          <xm:sqref>O567:AD567</xm:sqref>
        </x14:conditionalFormatting>
        <x14:conditionalFormatting xmlns:xm="http://schemas.microsoft.com/office/excel/2006/main">
          <x14:cfRule type="expression" priority="221" stopIfTrue="1" id="{00000000-000E-0000-0500-0000DC000000}">
            <xm:f>CNGE_2023_M4_Secc1!$Y76=2</xm:f>
            <x14:dxf>
              <fill>
                <patternFill patternType="lightGray"/>
              </fill>
            </x14:dxf>
          </x14:cfRule>
          <xm:sqref>O568:AD568</xm:sqref>
        </x14:conditionalFormatting>
        <x14:conditionalFormatting xmlns:xm="http://schemas.microsoft.com/office/excel/2006/main">
          <x14:cfRule type="expression" priority="222" stopIfTrue="1" id="{00000000-000E-0000-0500-0000DD000000}">
            <xm:f>CNGE_2023_M4_Secc1!$Y77=2</xm:f>
            <x14:dxf>
              <fill>
                <patternFill patternType="lightGray"/>
              </fill>
            </x14:dxf>
          </x14:cfRule>
          <xm:sqref>O569:AD569</xm:sqref>
        </x14:conditionalFormatting>
        <x14:conditionalFormatting xmlns:xm="http://schemas.microsoft.com/office/excel/2006/main">
          <x14:cfRule type="expression" priority="223" stopIfTrue="1" id="{00000000-000E-0000-0500-0000DE000000}">
            <xm:f>CNGE_2023_M4_Secc1!$Y78=2</xm:f>
            <x14:dxf>
              <fill>
                <patternFill patternType="lightGray"/>
              </fill>
            </x14:dxf>
          </x14:cfRule>
          <xm:sqref>O570:AD570</xm:sqref>
        </x14:conditionalFormatting>
        <x14:conditionalFormatting xmlns:xm="http://schemas.microsoft.com/office/excel/2006/main">
          <x14:cfRule type="expression" priority="224" stopIfTrue="1" id="{00000000-000E-0000-0500-0000DF000000}">
            <xm:f>CNGE_2023_M4_Secc1!$Y79=2</xm:f>
            <x14:dxf>
              <fill>
                <patternFill patternType="lightGray"/>
              </fill>
            </x14:dxf>
          </x14:cfRule>
          <xm:sqref>O571:AD571</xm:sqref>
        </x14:conditionalFormatting>
        <x14:conditionalFormatting xmlns:xm="http://schemas.microsoft.com/office/excel/2006/main">
          <x14:cfRule type="expression" priority="225" stopIfTrue="1" id="{00000000-000E-0000-0500-0000E0000000}">
            <xm:f>CNGE_2023_M4_Secc1!$Y80=2</xm:f>
            <x14:dxf>
              <fill>
                <patternFill patternType="lightGray"/>
              </fill>
            </x14:dxf>
          </x14:cfRule>
          <xm:sqref>O572:AD572</xm:sqref>
        </x14:conditionalFormatting>
        <x14:conditionalFormatting xmlns:xm="http://schemas.microsoft.com/office/excel/2006/main">
          <x14:cfRule type="expression" priority="226" stopIfTrue="1" id="{00000000-000E-0000-0500-0000E1000000}">
            <xm:f>CNGE_2023_M4_Secc1!$Y81=2</xm:f>
            <x14:dxf>
              <fill>
                <patternFill patternType="lightGray"/>
              </fill>
            </x14:dxf>
          </x14:cfRule>
          <xm:sqref>O573:AD573</xm:sqref>
        </x14:conditionalFormatting>
        <x14:conditionalFormatting xmlns:xm="http://schemas.microsoft.com/office/excel/2006/main">
          <x14:cfRule type="expression" priority="227" stopIfTrue="1" id="{00000000-000E-0000-0500-0000E2000000}">
            <xm:f>CNGE_2023_M4_Secc1!$Y82=2</xm:f>
            <x14:dxf>
              <fill>
                <patternFill patternType="lightGray"/>
              </fill>
            </x14:dxf>
          </x14:cfRule>
          <xm:sqref>O574:AD574</xm:sqref>
        </x14:conditionalFormatting>
        <x14:conditionalFormatting xmlns:xm="http://schemas.microsoft.com/office/excel/2006/main">
          <x14:cfRule type="expression" priority="228" stopIfTrue="1" id="{00000000-000E-0000-0500-0000E3000000}">
            <xm:f>CNGE_2023_M4_Secc1!$Y83=2</xm:f>
            <x14:dxf>
              <fill>
                <patternFill patternType="lightGray"/>
              </fill>
            </x14:dxf>
          </x14:cfRule>
          <xm:sqref>O575:AD575</xm:sqref>
        </x14:conditionalFormatting>
        <x14:conditionalFormatting xmlns:xm="http://schemas.microsoft.com/office/excel/2006/main">
          <x14:cfRule type="expression" priority="229" stopIfTrue="1" id="{00000000-000E-0000-0500-0000E4000000}">
            <xm:f>CNGE_2023_M4_Secc1!$Y84=2</xm:f>
            <x14:dxf>
              <fill>
                <patternFill patternType="lightGray"/>
              </fill>
            </x14:dxf>
          </x14:cfRule>
          <xm:sqref>O576:AD576</xm:sqref>
        </x14:conditionalFormatting>
        <x14:conditionalFormatting xmlns:xm="http://schemas.microsoft.com/office/excel/2006/main">
          <x14:cfRule type="expression" priority="230" stopIfTrue="1" id="{00000000-000E-0000-0500-0000E5000000}">
            <xm:f>CNGE_2023_M4_Secc1!$Y85=2</xm:f>
            <x14:dxf>
              <fill>
                <patternFill patternType="lightGray"/>
              </fill>
            </x14:dxf>
          </x14:cfRule>
          <xm:sqref>O577:AD577</xm:sqref>
        </x14:conditionalFormatting>
        <x14:conditionalFormatting xmlns:xm="http://schemas.microsoft.com/office/excel/2006/main">
          <x14:cfRule type="expression" priority="231" stopIfTrue="1" id="{00000000-000E-0000-0500-0000E6000000}">
            <xm:f>CNGE_2023_M4_Secc1!$Y86=2</xm:f>
            <x14:dxf>
              <fill>
                <patternFill patternType="lightGray"/>
              </fill>
            </x14:dxf>
          </x14:cfRule>
          <xm:sqref>O578:AD578</xm:sqref>
        </x14:conditionalFormatting>
        <x14:conditionalFormatting xmlns:xm="http://schemas.microsoft.com/office/excel/2006/main">
          <x14:cfRule type="expression" priority="232" stopIfTrue="1" id="{00000000-000E-0000-0500-0000E7000000}">
            <xm:f>CNGE_2023_M4_Secc1!$Y87=2</xm:f>
            <x14:dxf>
              <fill>
                <patternFill patternType="lightGray"/>
              </fill>
            </x14:dxf>
          </x14:cfRule>
          <xm:sqref>O579:AD579</xm:sqref>
        </x14:conditionalFormatting>
        <x14:conditionalFormatting xmlns:xm="http://schemas.microsoft.com/office/excel/2006/main">
          <x14:cfRule type="expression" priority="233" stopIfTrue="1" id="{00000000-000E-0000-0500-0000E8000000}">
            <xm:f>CNGE_2023_M4_Secc1!$Y88=2</xm:f>
            <x14:dxf>
              <fill>
                <patternFill patternType="lightGray"/>
              </fill>
            </x14:dxf>
          </x14:cfRule>
          <xm:sqref>O580:AD580</xm:sqref>
        </x14:conditionalFormatting>
        <x14:conditionalFormatting xmlns:xm="http://schemas.microsoft.com/office/excel/2006/main">
          <x14:cfRule type="expression" priority="234" stopIfTrue="1" id="{00000000-000E-0000-0500-0000E9000000}">
            <xm:f>CNGE_2023_M4_Secc1!$Y89=2</xm:f>
            <x14:dxf>
              <fill>
                <patternFill patternType="lightGray"/>
              </fill>
            </x14:dxf>
          </x14:cfRule>
          <xm:sqref>O581:AD581</xm:sqref>
        </x14:conditionalFormatting>
        <x14:conditionalFormatting xmlns:xm="http://schemas.microsoft.com/office/excel/2006/main">
          <x14:cfRule type="expression" priority="235" stopIfTrue="1" id="{00000000-000E-0000-0500-0000EA000000}">
            <xm:f>CNGE_2023_M4_Secc1!$Y90=2</xm:f>
            <x14:dxf>
              <fill>
                <patternFill patternType="lightGray"/>
              </fill>
            </x14:dxf>
          </x14:cfRule>
          <xm:sqref>O582:AD582</xm:sqref>
        </x14:conditionalFormatting>
        <x14:conditionalFormatting xmlns:xm="http://schemas.microsoft.com/office/excel/2006/main">
          <x14:cfRule type="expression" priority="236" stopIfTrue="1" id="{00000000-000E-0000-0500-0000EB000000}">
            <xm:f>CNGE_2023_M4_Secc1!$Y91=2</xm:f>
            <x14:dxf>
              <fill>
                <patternFill patternType="lightGray"/>
              </fill>
            </x14:dxf>
          </x14:cfRule>
          <xm:sqref>O583:AD583</xm:sqref>
        </x14:conditionalFormatting>
        <x14:conditionalFormatting xmlns:xm="http://schemas.microsoft.com/office/excel/2006/main">
          <x14:cfRule type="expression" priority="237" stopIfTrue="1" id="{00000000-000E-0000-0500-0000EC000000}">
            <xm:f>CNGE_2023_M4_Secc1!$Y92=2</xm:f>
            <x14:dxf>
              <fill>
                <patternFill patternType="lightGray"/>
              </fill>
            </x14:dxf>
          </x14:cfRule>
          <xm:sqref>O584:AD584</xm:sqref>
        </x14:conditionalFormatting>
        <x14:conditionalFormatting xmlns:xm="http://schemas.microsoft.com/office/excel/2006/main">
          <x14:cfRule type="expression" priority="238" stopIfTrue="1" id="{00000000-000E-0000-0500-0000ED000000}">
            <xm:f>CNGE_2023_M4_Secc1!$Y93=2</xm:f>
            <x14:dxf>
              <fill>
                <patternFill patternType="lightGray"/>
              </fill>
            </x14:dxf>
          </x14:cfRule>
          <xm:sqref>O585:AD585</xm:sqref>
        </x14:conditionalFormatting>
        <x14:conditionalFormatting xmlns:xm="http://schemas.microsoft.com/office/excel/2006/main">
          <x14:cfRule type="expression" priority="239" stopIfTrue="1" id="{00000000-000E-0000-0500-0000EE000000}">
            <xm:f>CNGE_2023_M4_Secc1!$Y94=2</xm:f>
            <x14:dxf>
              <fill>
                <patternFill patternType="lightGray"/>
              </fill>
            </x14:dxf>
          </x14:cfRule>
          <xm:sqref>O586:AD586</xm:sqref>
        </x14:conditionalFormatting>
        <x14:conditionalFormatting xmlns:xm="http://schemas.microsoft.com/office/excel/2006/main">
          <x14:cfRule type="expression" priority="240" stopIfTrue="1" id="{00000000-000E-0000-0500-0000EF000000}">
            <xm:f>CNGE_2023_M4_Secc1!$Y95=2</xm:f>
            <x14:dxf>
              <fill>
                <patternFill patternType="lightGray"/>
              </fill>
            </x14:dxf>
          </x14:cfRule>
          <xm:sqref>O587:AD587</xm:sqref>
        </x14:conditionalFormatting>
        <x14:conditionalFormatting xmlns:xm="http://schemas.microsoft.com/office/excel/2006/main">
          <x14:cfRule type="expression" priority="241" stopIfTrue="1" id="{00000000-000E-0000-0500-0000F0000000}">
            <xm:f>CNGE_2023_M4_Secc1!$Y96=2</xm:f>
            <x14:dxf>
              <fill>
                <patternFill patternType="lightGray"/>
              </fill>
            </x14:dxf>
          </x14:cfRule>
          <xm:sqref>O588:AD588</xm:sqref>
        </x14:conditionalFormatting>
        <x14:conditionalFormatting xmlns:xm="http://schemas.microsoft.com/office/excel/2006/main">
          <x14:cfRule type="expression" priority="242" stopIfTrue="1" id="{00000000-000E-0000-0500-0000F1000000}">
            <xm:f>CNGE_2023_M4_Secc1!$Y97=2</xm:f>
            <x14:dxf>
              <fill>
                <patternFill patternType="lightGray"/>
              </fill>
            </x14:dxf>
          </x14:cfRule>
          <xm:sqref>O589:AD589</xm:sqref>
        </x14:conditionalFormatting>
        <x14:conditionalFormatting xmlns:xm="http://schemas.microsoft.com/office/excel/2006/main">
          <x14:cfRule type="expression" priority="243" stopIfTrue="1" id="{00000000-000E-0000-0500-0000F2000000}">
            <xm:f>CNGE_2023_M4_Secc1!$Y98=2</xm:f>
            <x14:dxf>
              <fill>
                <patternFill patternType="lightGray"/>
              </fill>
            </x14:dxf>
          </x14:cfRule>
          <xm:sqref>O590:AD590</xm:sqref>
        </x14:conditionalFormatting>
        <x14:conditionalFormatting xmlns:xm="http://schemas.microsoft.com/office/excel/2006/main">
          <x14:cfRule type="expression" priority="244" stopIfTrue="1" id="{00000000-000E-0000-0500-0000F3000000}">
            <xm:f>CNGE_2023_M4_Secc1!$Y99=2</xm:f>
            <x14:dxf>
              <fill>
                <patternFill patternType="lightGray"/>
              </fill>
            </x14:dxf>
          </x14:cfRule>
          <xm:sqref>O591:AD591</xm:sqref>
        </x14:conditionalFormatting>
        <x14:conditionalFormatting xmlns:xm="http://schemas.microsoft.com/office/excel/2006/main">
          <x14:cfRule type="expression" priority="245" stopIfTrue="1" id="{00000000-000E-0000-0500-0000F4000000}">
            <xm:f>CNGE_2023_M4_Secc1!$Y99=2</xm:f>
            <x14:dxf>
              <fill>
                <patternFill patternType="lightGray"/>
              </fill>
            </x14:dxf>
          </x14:cfRule>
          <xm:sqref>O592:AD592</xm:sqref>
        </x14:conditionalFormatting>
        <x14:conditionalFormatting xmlns:xm="http://schemas.microsoft.com/office/excel/2006/main">
          <x14:cfRule type="expression" priority="246" stopIfTrue="1" id="{00000000-000E-0000-0500-0000F5000000}">
            <xm:f>CNGE_2023_M4_Secc1!$Y40=2</xm:f>
            <x14:dxf>
              <fill>
                <patternFill patternType="lightGray"/>
              </fill>
            </x14:dxf>
          </x14:cfRule>
          <xm:sqref>O735:AD735</xm:sqref>
        </x14:conditionalFormatting>
        <x14:conditionalFormatting xmlns:xm="http://schemas.microsoft.com/office/excel/2006/main">
          <x14:cfRule type="expression" priority="247" stopIfTrue="1" id="{00000000-000E-0000-0500-0000F6000000}">
            <xm:f>CNGE_2023_M4_Secc1!$Y41=2</xm:f>
            <x14:dxf>
              <fill>
                <patternFill patternType="lightGray"/>
              </fill>
            </x14:dxf>
          </x14:cfRule>
          <xm:sqref>O736:AD736</xm:sqref>
        </x14:conditionalFormatting>
        <x14:conditionalFormatting xmlns:xm="http://schemas.microsoft.com/office/excel/2006/main">
          <x14:cfRule type="expression" priority="248" stopIfTrue="1" id="{00000000-000E-0000-0500-0000F7000000}">
            <xm:f>CNGE_2023_M4_Secc1!$Y42=2</xm:f>
            <x14:dxf>
              <fill>
                <patternFill patternType="lightGray"/>
              </fill>
            </x14:dxf>
          </x14:cfRule>
          <xm:sqref>O737:AD737</xm:sqref>
        </x14:conditionalFormatting>
        <x14:conditionalFormatting xmlns:xm="http://schemas.microsoft.com/office/excel/2006/main">
          <x14:cfRule type="expression" priority="249" stopIfTrue="1" id="{00000000-000E-0000-0500-0000F8000000}">
            <xm:f>CNGE_2023_M4_Secc1!$Y43=2</xm:f>
            <x14:dxf>
              <fill>
                <patternFill patternType="lightGray"/>
              </fill>
            </x14:dxf>
          </x14:cfRule>
          <xm:sqref>O738:AD738</xm:sqref>
        </x14:conditionalFormatting>
        <x14:conditionalFormatting xmlns:xm="http://schemas.microsoft.com/office/excel/2006/main">
          <x14:cfRule type="expression" priority="250" stopIfTrue="1" id="{00000000-000E-0000-0500-0000F9000000}">
            <xm:f>CNGE_2023_M4_Secc1!$Y44=2</xm:f>
            <x14:dxf>
              <fill>
                <patternFill patternType="lightGray"/>
              </fill>
            </x14:dxf>
          </x14:cfRule>
          <xm:sqref>O739:AD739</xm:sqref>
        </x14:conditionalFormatting>
        <x14:conditionalFormatting xmlns:xm="http://schemas.microsoft.com/office/excel/2006/main">
          <x14:cfRule type="expression" priority="251" stopIfTrue="1" id="{00000000-000E-0000-0500-0000FA000000}">
            <xm:f>CNGE_2023_M4_Secc1!$Y45=2</xm:f>
            <x14:dxf>
              <fill>
                <patternFill patternType="lightGray"/>
              </fill>
            </x14:dxf>
          </x14:cfRule>
          <xm:sqref>O740:AD740</xm:sqref>
        </x14:conditionalFormatting>
        <x14:conditionalFormatting xmlns:xm="http://schemas.microsoft.com/office/excel/2006/main">
          <x14:cfRule type="expression" priority="252" stopIfTrue="1" id="{00000000-000E-0000-0500-0000FB000000}">
            <xm:f>CNGE_2023_M4_Secc1!$Y46=2</xm:f>
            <x14:dxf>
              <fill>
                <patternFill patternType="lightGray"/>
              </fill>
            </x14:dxf>
          </x14:cfRule>
          <xm:sqref>O741:AD741</xm:sqref>
        </x14:conditionalFormatting>
        <x14:conditionalFormatting xmlns:xm="http://schemas.microsoft.com/office/excel/2006/main">
          <x14:cfRule type="expression" priority="253" stopIfTrue="1" id="{00000000-000E-0000-0500-0000FC000000}">
            <xm:f>CNGE_2023_M4_Secc1!$Y47=2</xm:f>
            <x14:dxf>
              <fill>
                <patternFill patternType="lightGray"/>
              </fill>
            </x14:dxf>
          </x14:cfRule>
          <xm:sqref>O742:AD742</xm:sqref>
        </x14:conditionalFormatting>
        <x14:conditionalFormatting xmlns:xm="http://schemas.microsoft.com/office/excel/2006/main">
          <x14:cfRule type="expression" priority="254" stopIfTrue="1" id="{00000000-000E-0000-0500-0000FD000000}">
            <xm:f>CNGE_2023_M4_Secc1!$Y48=2</xm:f>
            <x14:dxf>
              <fill>
                <patternFill patternType="lightGray"/>
              </fill>
            </x14:dxf>
          </x14:cfRule>
          <xm:sqref>O743:AD743</xm:sqref>
        </x14:conditionalFormatting>
        <x14:conditionalFormatting xmlns:xm="http://schemas.microsoft.com/office/excel/2006/main">
          <x14:cfRule type="expression" priority="255" stopIfTrue="1" id="{00000000-000E-0000-0500-0000FE000000}">
            <xm:f>CNGE_2023_M4_Secc1!$Y49=2</xm:f>
            <x14:dxf>
              <fill>
                <patternFill patternType="lightGray"/>
              </fill>
            </x14:dxf>
          </x14:cfRule>
          <xm:sqref>O744:AD744</xm:sqref>
        </x14:conditionalFormatting>
        <x14:conditionalFormatting xmlns:xm="http://schemas.microsoft.com/office/excel/2006/main">
          <x14:cfRule type="expression" priority="256" stopIfTrue="1" id="{00000000-000E-0000-0500-0000FF000000}">
            <xm:f>CNGE_2023_M4_Secc1!$Y50=2</xm:f>
            <x14:dxf>
              <fill>
                <patternFill patternType="lightGray"/>
              </fill>
            </x14:dxf>
          </x14:cfRule>
          <xm:sqref>O745:AD745</xm:sqref>
        </x14:conditionalFormatting>
        <x14:conditionalFormatting xmlns:xm="http://schemas.microsoft.com/office/excel/2006/main">
          <x14:cfRule type="expression" priority="257" stopIfTrue="1" id="{00000000-000E-0000-0500-000000010000}">
            <xm:f>CNGE_2023_M4_Secc1!$Y51=2</xm:f>
            <x14:dxf>
              <fill>
                <patternFill patternType="lightGray"/>
              </fill>
            </x14:dxf>
          </x14:cfRule>
          <xm:sqref>O746:AD746</xm:sqref>
        </x14:conditionalFormatting>
        <x14:conditionalFormatting xmlns:xm="http://schemas.microsoft.com/office/excel/2006/main">
          <x14:cfRule type="expression" priority="258" stopIfTrue="1" id="{00000000-000E-0000-0500-000001010000}">
            <xm:f>CNGE_2023_M4_Secc1!$Y52=2</xm:f>
            <x14:dxf>
              <fill>
                <patternFill patternType="lightGray"/>
              </fill>
            </x14:dxf>
          </x14:cfRule>
          <xm:sqref>O747:AD747</xm:sqref>
        </x14:conditionalFormatting>
        <x14:conditionalFormatting xmlns:xm="http://schemas.microsoft.com/office/excel/2006/main">
          <x14:cfRule type="expression" priority="259" stopIfTrue="1" id="{00000000-000E-0000-0500-000002010000}">
            <xm:f>CNGE_2023_M4_Secc1!$Y53=2</xm:f>
            <x14:dxf>
              <fill>
                <patternFill patternType="lightGray"/>
              </fill>
            </x14:dxf>
          </x14:cfRule>
          <xm:sqref>O748:AD748</xm:sqref>
        </x14:conditionalFormatting>
        <x14:conditionalFormatting xmlns:xm="http://schemas.microsoft.com/office/excel/2006/main">
          <x14:cfRule type="expression" priority="260" stopIfTrue="1" id="{00000000-000E-0000-0500-000003010000}">
            <xm:f>CNGE_2023_M4_Secc1!$Y54=2</xm:f>
            <x14:dxf>
              <fill>
                <patternFill patternType="lightGray"/>
              </fill>
            </x14:dxf>
          </x14:cfRule>
          <xm:sqref>O749:AD749</xm:sqref>
        </x14:conditionalFormatting>
        <x14:conditionalFormatting xmlns:xm="http://schemas.microsoft.com/office/excel/2006/main">
          <x14:cfRule type="expression" priority="261" stopIfTrue="1" id="{00000000-000E-0000-0500-000004010000}">
            <xm:f>CNGE_2023_M4_Secc1!$Y55=2</xm:f>
            <x14:dxf>
              <fill>
                <patternFill patternType="lightGray"/>
              </fill>
            </x14:dxf>
          </x14:cfRule>
          <xm:sqref>O750:AD750</xm:sqref>
        </x14:conditionalFormatting>
        <x14:conditionalFormatting xmlns:xm="http://schemas.microsoft.com/office/excel/2006/main">
          <x14:cfRule type="expression" priority="262" stopIfTrue="1" id="{00000000-000E-0000-0500-000005010000}">
            <xm:f>CNGE_2023_M4_Secc1!$Y56=2</xm:f>
            <x14:dxf>
              <fill>
                <patternFill patternType="lightGray"/>
              </fill>
            </x14:dxf>
          </x14:cfRule>
          <xm:sqref>O751:AD751</xm:sqref>
        </x14:conditionalFormatting>
        <x14:conditionalFormatting xmlns:xm="http://schemas.microsoft.com/office/excel/2006/main">
          <x14:cfRule type="expression" priority="263" stopIfTrue="1" id="{00000000-000E-0000-0500-000006010000}">
            <xm:f>CNGE_2023_M4_Secc1!$Y57=2</xm:f>
            <x14:dxf>
              <fill>
                <patternFill patternType="lightGray"/>
              </fill>
            </x14:dxf>
          </x14:cfRule>
          <xm:sqref>O752:AD752</xm:sqref>
        </x14:conditionalFormatting>
        <x14:conditionalFormatting xmlns:xm="http://schemas.microsoft.com/office/excel/2006/main">
          <x14:cfRule type="expression" priority="264" stopIfTrue="1" id="{00000000-000E-0000-0500-000007010000}">
            <xm:f>CNGE_2023_M4_Secc1!$Y58=2</xm:f>
            <x14:dxf>
              <fill>
                <patternFill patternType="lightGray"/>
              </fill>
            </x14:dxf>
          </x14:cfRule>
          <xm:sqref>O753:AD753</xm:sqref>
        </x14:conditionalFormatting>
        <x14:conditionalFormatting xmlns:xm="http://schemas.microsoft.com/office/excel/2006/main">
          <x14:cfRule type="expression" priority="265" stopIfTrue="1" id="{00000000-000E-0000-0500-000008010000}">
            <xm:f>CNGE_2023_M4_Secc1!$Y59=2</xm:f>
            <x14:dxf>
              <fill>
                <patternFill patternType="lightGray"/>
              </fill>
            </x14:dxf>
          </x14:cfRule>
          <xm:sqref>O754:AD754</xm:sqref>
        </x14:conditionalFormatting>
        <x14:conditionalFormatting xmlns:xm="http://schemas.microsoft.com/office/excel/2006/main">
          <x14:cfRule type="expression" priority="266" stopIfTrue="1" id="{00000000-000E-0000-0500-000009010000}">
            <xm:f>CNGE_2023_M4_Secc1!$Y60=2</xm:f>
            <x14:dxf>
              <fill>
                <patternFill patternType="lightGray"/>
              </fill>
            </x14:dxf>
          </x14:cfRule>
          <xm:sqref>O755:AD755</xm:sqref>
        </x14:conditionalFormatting>
        <x14:conditionalFormatting xmlns:xm="http://schemas.microsoft.com/office/excel/2006/main">
          <x14:cfRule type="expression" priority="267" stopIfTrue="1" id="{00000000-000E-0000-0500-00000A010000}">
            <xm:f>CNGE_2023_M4_Secc1!$Y61=2</xm:f>
            <x14:dxf>
              <fill>
                <patternFill patternType="lightGray"/>
              </fill>
            </x14:dxf>
          </x14:cfRule>
          <xm:sqref>O756:AD756</xm:sqref>
        </x14:conditionalFormatting>
        <x14:conditionalFormatting xmlns:xm="http://schemas.microsoft.com/office/excel/2006/main">
          <x14:cfRule type="expression" priority="268" stopIfTrue="1" id="{00000000-000E-0000-0500-00000B010000}">
            <xm:f>CNGE_2023_M4_Secc1!$Y62=2</xm:f>
            <x14:dxf>
              <fill>
                <patternFill patternType="lightGray"/>
              </fill>
            </x14:dxf>
          </x14:cfRule>
          <xm:sqref>O757:AD757</xm:sqref>
        </x14:conditionalFormatting>
        <x14:conditionalFormatting xmlns:xm="http://schemas.microsoft.com/office/excel/2006/main">
          <x14:cfRule type="expression" priority="269" stopIfTrue="1" id="{00000000-000E-0000-0500-00000C010000}">
            <xm:f>CNGE_2023_M4_Secc1!$Y63=2</xm:f>
            <x14:dxf>
              <fill>
                <patternFill patternType="lightGray"/>
              </fill>
            </x14:dxf>
          </x14:cfRule>
          <xm:sqref>O758:AD758</xm:sqref>
        </x14:conditionalFormatting>
        <x14:conditionalFormatting xmlns:xm="http://schemas.microsoft.com/office/excel/2006/main">
          <x14:cfRule type="expression" priority="270" stopIfTrue="1" id="{00000000-000E-0000-0500-00000D010000}">
            <xm:f>CNGE_2023_M4_Secc1!$Y64=2</xm:f>
            <x14:dxf>
              <fill>
                <patternFill patternType="lightGray"/>
              </fill>
            </x14:dxf>
          </x14:cfRule>
          <xm:sqref>O759:AD759</xm:sqref>
        </x14:conditionalFormatting>
        <x14:conditionalFormatting xmlns:xm="http://schemas.microsoft.com/office/excel/2006/main">
          <x14:cfRule type="expression" priority="271" stopIfTrue="1" id="{00000000-000E-0000-0500-00000E010000}">
            <xm:f>CNGE_2023_M4_Secc1!$Y65=2</xm:f>
            <x14:dxf>
              <fill>
                <patternFill patternType="lightGray"/>
              </fill>
            </x14:dxf>
          </x14:cfRule>
          <xm:sqref>O760:AD760</xm:sqref>
        </x14:conditionalFormatting>
        <x14:conditionalFormatting xmlns:xm="http://schemas.microsoft.com/office/excel/2006/main">
          <x14:cfRule type="expression" priority="272" stopIfTrue="1" id="{00000000-000E-0000-0500-00000F010000}">
            <xm:f>CNGE_2023_M4_Secc1!$Y66=2</xm:f>
            <x14:dxf>
              <fill>
                <patternFill patternType="lightGray"/>
              </fill>
            </x14:dxf>
          </x14:cfRule>
          <xm:sqref>O761:AD761</xm:sqref>
        </x14:conditionalFormatting>
        <x14:conditionalFormatting xmlns:xm="http://schemas.microsoft.com/office/excel/2006/main">
          <x14:cfRule type="expression" priority="273" stopIfTrue="1" id="{00000000-000E-0000-0500-000010010000}">
            <xm:f>CNGE_2023_M4_Secc1!$Y67=2</xm:f>
            <x14:dxf>
              <fill>
                <patternFill patternType="lightGray"/>
              </fill>
            </x14:dxf>
          </x14:cfRule>
          <xm:sqref>O762:AD762</xm:sqref>
        </x14:conditionalFormatting>
        <x14:conditionalFormatting xmlns:xm="http://schemas.microsoft.com/office/excel/2006/main">
          <x14:cfRule type="expression" priority="274" stopIfTrue="1" id="{00000000-000E-0000-0500-000011010000}">
            <xm:f>CNGE_2023_M4_Secc1!$Y68=2</xm:f>
            <x14:dxf>
              <fill>
                <patternFill patternType="lightGray"/>
              </fill>
            </x14:dxf>
          </x14:cfRule>
          <xm:sqref>O763:AD763</xm:sqref>
        </x14:conditionalFormatting>
        <x14:conditionalFormatting xmlns:xm="http://schemas.microsoft.com/office/excel/2006/main">
          <x14:cfRule type="expression" priority="275" stopIfTrue="1" id="{00000000-000E-0000-0500-000012010000}">
            <xm:f>CNGE_2023_M4_Secc1!$Y69=2</xm:f>
            <x14:dxf>
              <fill>
                <patternFill patternType="lightGray"/>
              </fill>
            </x14:dxf>
          </x14:cfRule>
          <xm:sqref>O764:AD764</xm:sqref>
        </x14:conditionalFormatting>
        <x14:conditionalFormatting xmlns:xm="http://schemas.microsoft.com/office/excel/2006/main">
          <x14:cfRule type="expression" priority="276" stopIfTrue="1" id="{00000000-000E-0000-0500-000013010000}">
            <xm:f>CNGE_2023_M4_Secc1!$Y70=2</xm:f>
            <x14:dxf>
              <fill>
                <patternFill patternType="lightGray"/>
              </fill>
            </x14:dxf>
          </x14:cfRule>
          <xm:sqref>O765:AD765</xm:sqref>
        </x14:conditionalFormatting>
        <x14:conditionalFormatting xmlns:xm="http://schemas.microsoft.com/office/excel/2006/main">
          <x14:cfRule type="expression" priority="277" stopIfTrue="1" id="{00000000-000E-0000-0500-000014010000}">
            <xm:f>CNGE_2023_M4_Secc1!$Y71=2</xm:f>
            <x14:dxf>
              <fill>
                <patternFill patternType="lightGray"/>
              </fill>
            </x14:dxf>
          </x14:cfRule>
          <xm:sqref>O766:AD766</xm:sqref>
        </x14:conditionalFormatting>
        <x14:conditionalFormatting xmlns:xm="http://schemas.microsoft.com/office/excel/2006/main">
          <x14:cfRule type="expression" priority="278" stopIfTrue="1" id="{00000000-000E-0000-0500-000015010000}">
            <xm:f>CNGE_2023_M4_Secc1!$Y72=2</xm:f>
            <x14:dxf>
              <fill>
                <patternFill patternType="lightGray"/>
              </fill>
            </x14:dxf>
          </x14:cfRule>
          <xm:sqref>O767:AD767</xm:sqref>
        </x14:conditionalFormatting>
        <x14:conditionalFormatting xmlns:xm="http://schemas.microsoft.com/office/excel/2006/main">
          <x14:cfRule type="expression" priority="279" stopIfTrue="1" id="{00000000-000E-0000-0500-000016010000}">
            <xm:f>CNGE_2023_M4_Secc1!$Y73=2</xm:f>
            <x14:dxf>
              <fill>
                <patternFill patternType="lightGray"/>
              </fill>
            </x14:dxf>
          </x14:cfRule>
          <xm:sqref>O768:AD768</xm:sqref>
        </x14:conditionalFormatting>
        <x14:conditionalFormatting xmlns:xm="http://schemas.microsoft.com/office/excel/2006/main">
          <x14:cfRule type="expression" priority="280" stopIfTrue="1" id="{00000000-000E-0000-0500-000017010000}">
            <xm:f>CNGE_2023_M4_Secc1!$Y74=2</xm:f>
            <x14:dxf>
              <fill>
                <patternFill patternType="lightGray"/>
              </fill>
            </x14:dxf>
          </x14:cfRule>
          <xm:sqref>O769:AD769</xm:sqref>
        </x14:conditionalFormatting>
        <x14:conditionalFormatting xmlns:xm="http://schemas.microsoft.com/office/excel/2006/main">
          <x14:cfRule type="expression" priority="281" stopIfTrue="1" id="{00000000-000E-0000-0500-000018010000}">
            <xm:f>CNGE_2023_M4_Secc1!$Y75=2</xm:f>
            <x14:dxf>
              <fill>
                <patternFill patternType="lightGray"/>
              </fill>
            </x14:dxf>
          </x14:cfRule>
          <xm:sqref>O770:AD770</xm:sqref>
        </x14:conditionalFormatting>
        <x14:conditionalFormatting xmlns:xm="http://schemas.microsoft.com/office/excel/2006/main">
          <x14:cfRule type="expression" priority="282" stopIfTrue="1" id="{00000000-000E-0000-0500-000019010000}">
            <xm:f>CNGE_2023_M4_Secc1!$Y76=2</xm:f>
            <x14:dxf>
              <fill>
                <patternFill patternType="lightGray"/>
              </fill>
            </x14:dxf>
          </x14:cfRule>
          <xm:sqref>O771:AD771</xm:sqref>
        </x14:conditionalFormatting>
        <x14:conditionalFormatting xmlns:xm="http://schemas.microsoft.com/office/excel/2006/main">
          <x14:cfRule type="expression" priority="283" stopIfTrue="1" id="{00000000-000E-0000-0500-00001A010000}">
            <xm:f>CNGE_2023_M4_Secc1!$Y77=2</xm:f>
            <x14:dxf>
              <fill>
                <patternFill patternType="lightGray"/>
              </fill>
            </x14:dxf>
          </x14:cfRule>
          <xm:sqref>O772:AD772</xm:sqref>
        </x14:conditionalFormatting>
        <x14:conditionalFormatting xmlns:xm="http://schemas.microsoft.com/office/excel/2006/main">
          <x14:cfRule type="expression" priority="284" stopIfTrue="1" id="{00000000-000E-0000-0500-00001B010000}">
            <xm:f>CNGE_2023_M4_Secc1!$Y78=2</xm:f>
            <x14:dxf>
              <fill>
                <patternFill patternType="lightGray"/>
              </fill>
            </x14:dxf>
          </x14:cfRule>
          <xm:sqref>O773:AD773</xm:sqref>
        </x14:conditionalFormatting>
        <x14:conditionalFormatting xmlns:xm="http://schemas.microsoft.com/office/excel/2006/main">
          <x14:cfRule type="expression" priority="285" stopIfTrue="1" id="{00000000-000E-0000-0500-00001C010000}">
            <xm:f>CNGE_2023_M4_Secc1!$Y79=2</xm:f>
            <x14:dxf>
              <fill>
                <patternFill patternType="lightGray"/>
              </fill>
            </x14:dxf>
          </x14:cfRule>
          <xm:sqref>O774:AD774</xm:sqref>
        </x14:conditionalFormatting>
        <x14:conditionalFormatting xmlns:xm="http://schemas.microsoft.com/office/excel/2006/main">
          <x14:cfRule type="expression" priority="286" stopIfTrue="1" id="{00000000-000E-0000-0500-00001D010000}">
            <xm:f>CNGE_2023_M4_Secc1!$Y80=2</xm:f>
            <x14:dxf>
              <fill>
                <patternFill patternType="lightGray"/>
              </fill>
            </x14:dxf>
          </x14:cfRule>
          <xm:sqref>O775:AD775</xm:sqref>
        </x14:conditionalFormatting>
        <x14:conditionalFormatting xmlns:xm="http://schemas.microsoft.com/office/excel/2006/main">
          <x14:cfRule type="expression" priority="287" stopIfTrue="1" id="{00000000-000E-0000-0500-00001E010000}">
            <xm:f>CNGE_2023_M4_Secc1!$Y81=2</xm:f>
            <x14:dxf>
              <fill>
                <patternFill patternType="lightGray"/>
              </fill>
            </x14:dxf>
          </x14:cfRule>
          <xm:sqref>O776:AD776</xm:sqref>
        </x14:conditionalFormatting>
        <x14:conditionalFormatting xmlns:xm="http://schemas.microsoft.com/office/excel/2006/main">
          <x14:cfRule type="expression" priority="288" stopIfTrue="1" id="{00000000-000E-0000-0500-00001F010000}">
            <xm:f>CNGE_2023_M4_Secc1!$Y82=2</xm:f>
            <x14:dxf>
              <fill>
                <patternFill patternType="lightGray"/>
              </fill>
            </x14:dxf>
          </x14:cfRule>
          <xm:sqref>O777:AD777</xm:sqref>
        </x14:conditionalFormatting>
        <x14:conditionalFormatting xmlns:xm="http://schemas.microsoft.com/office/excel/2006/main">
          <x14:cfRule type="expression" priority="289" stopIfTrue="1" id="{00000000-000E-0000-0500-000020010000}">
            <xm:f>CNGE_2023_M4_Secc1!$Y83=2</xm:f>
            <x14:dxf>
              <fill>
                <patternFill patternType="lightGray"/>
              </fill>
            </x14:dxf>
          </x14:cfRule>
          <xm:sqref>O778:AD778</xm:sqref>
        </x14:conditionalFormatting>
        <x14:conditionalFormatting xmlns:xm="http://schemas.microsoft.com/office/excel/2006/main">
          <x14:cfRule type="expression" priority="290" stopIfTrue="1" id="{00000000-000E-0000-0500-000021010000}">
            <xm:f>CNGE_2023_M4_Secc1!$Y84=2</xm:f>
            <x14:dxf>
              <fill>
                <patternFill patternType="lightGray"/>
              </fill>
            </x14:dxf>
          </x14:cfRule>
          <xm:sqref>O779:AD779</xm:sqref>
        </x14:conditionalFormatting>
        <x14:conditionalFormatting xmlns:xm="http://schemas.microsoft.com/office/excel/2006/main">
          <x14:cfRule type="expression" priority="291" stopIfTrue="1" id="{00000000-000E-0000-0500-000022010000}">
            <xm:f>CNGE_2023_M4_Secc1!$Y85=2</xm:f>
            <x14:dxf>
              <fill>
                <patternFill patternType="lightGray"/>
              </fill>
            </x14:dxf>
          </x14:cfRule>
          <xm:sqref>O780:AD780</xm:sqref>
        </x14:conditionalFormatting>
        <x14:conditionalFormatting xmlns:xm="http://schemas.microsoft.com/office/excel/2006/main">
          <x14:cfRule type="expression" priority="292" stopIfTrue="1" id="{00000000-000E-0000-0500-000023010000}">
            <xm:f>CNGE_2023_M4_Secc1!$Y86=2</xm:f>
            <x14:dxf>
              <fill>
                <patternFill patternType="lightGray"/>
              </fill>
            </x14:dxf>
          </x14:cfRule>
          <xm:sqref>O781:AD781</xm:sqref>
        </x14:conditionalFormatting>
        <x14:conditionalFormatting xmlns:xm="http://schemas.microsoft.com/office/excel/2006/main">
          <x14:cfRule type="expression" priority="293" stopIfTrue="1" id="{00000000-000E-0000-0500-000024010000}">
            <xm:f>CNGE_2023_M4_Secc1!$Y87=2</xm:f>
            <x14:dxf>
              <fill>
                <patternFill patternType="lightGray"/>
              </fill>
            </x14:dxf>
          </x14:cfRule>
          <xm:sqref>O782:AD782</xm:sqref>
        </x14:conditionalFormatting>
        <x14:conditionalFormatting xmlns:xm="http://schemas.microsoft.com/office/excel/2006/main">
          <x14:cfRule type="expression" priority="294" stopIfTrue="1" id="{00000000-000E-0000-0500-000025010000}">
            <xm:f>CNGE_2023_M4_Secc1!$Y88=2</xm:f>
            <x14:dxf>
              <fill>
                <patternFill patternType="lightGray"/>
              </fill>
            </x14:dxf>
          </x14:cfRule>
          <xm:sqref>O783:AD783</xm:sqref>
        </x14:conditionalFormatting>
        <x14:conditionalFormatting xmlns:xm="http://schemas.microsoft.com/office/excel/2006/main">
          <x14:cfRule type="expression" priority="295" stopIfTrue="1" id="{00000000-000E-0000-0500-000026010000}">
            <xm:f>CNGE_2023_M4_Secc1!$Y89=2</xm:f>
            <x14:dxf>
              <fill>
                <patternFill patternType="lightGray"/>
              </fill>
            </x14:dxf>
          </x14:cfRule>
          <xm:sqref>O784:AD784</xm:sqref>
        </x14:conditionalFormatting>
        <x14:conditionalFormatting xmlns:xm="http://schemas.microsoft.com/office/excel/2006/main">
          <x14:cfRule type="expression" priority="296" stopIfTrue="1" id="{00000000-000E-0000-0500-000027010000}">
            <xm:f>CNGE_2023_M4_Secc1!$Y90=2</xm:f>
            <x14:dxf>
              <fill>
                <patternFill patternType="lightGray"/>
              </fill>
            </x14:dxf>
          </x14:cfRule>
          <xm:sqref>O785:AD785</xm:sqref>
        </x14:conditionalFormatting>
        <x14:conditionalFormatting xmlns:xm="http://schemas.microsoft.com/office/excel/2006/main">
          <x14:cfRule type="expression" priority="297" stopIfTrue="1" id="{00000000-000E-0000-0500-000028010000}">
            <xm:f>CNGE_2023_M4_Secc1!$Y91=2</xm:f>
            <x14:dxf>
              <fill>
                <patternFill patternType="lightGray"/>
              </fill>
            </x14:dxf>
          </x14:cfRule>
          <xm:sqref>O786:AD786</xm:sqref>
        </x14:conditionalFormatting>
        <x14:conditionalFormatting xmlns:xm="http://schemas.microsoft.com/office/excel/2006/main">
          <x14:cfRule type="expression" priority="298" stopIfTrue="1" id="{00000000-000E-0000-0500-000029010000}">
            <xm:f>CNGE_2023_M4_Secc1!$Y92=2</xm:f>
            <x14:dxf>
              <fill>
                <patternFill patternType="lightGray"/>
              </fill>
            </x14:dxf>
          </x14:cfRule>
          <xm:sqref>O787:AD787</xm:sqref>
        </x14:conditionalFormatting>
        <x14:conditionalFormatting xmlns:xm="http://schemas.microsoft.com/office/excel/2006/main">
          <x14:cfRule type="expression" priority="299" stopIfTrue="1" id="{00000000-000E-0000-0500-00002A010000}">
            <xm:f>CNGE_2023_M4_Secc1!$Y93=2</xm:f>
            <x14:dxf>
              <fill>
                <patternFill patternType="lightGray"/>
              </fill>
            </x14:dxf>
          </x14:cfRule>
          <xm:sqref>O788:AD788</xm:sqref>
        </x14:conditionalFormatting>
        <x14:conditionalFormatting xmlns:xm="http://schemas.microsoft.com/office/excel/2006/main">
          <x14:cfRule type="expression" priority="300" stopIfTrue="1" id="{00000000-000E-0000-0500-00002B010000}">
            <xm:f>CNGE_2023_M4_Secc1!$Y94=2</xm:f>
            <x14:dxf>
              <fill>
                <patternFill patternType="lightGray"/>
              </fill>
            </x14:dxf>
          </x14:cfRule>
          <xm:sqref>O789:AD789</xm:sqref>
        </x14:conditionalFormatting>
        <x14:conditionalFormatting xmlns:xm="http://schemas.microsoft.com/office/excel/2006/main">
          <x14:cfRule type="expression" priority="301" stopIfTrue="1" id="{00000000-000E-0000-0500-00002C010000}">
            <xm:f>CNGE_2023_M4_Secc1!$Y95=2</xm:f>
            <x14:dxf>
              <fill>
                <patternFill patternType="lightGray"/>
              </fill>
            </x14:dxf>
          </x14:cfRule>
          <xm:sqref>O790:AD790</xm:sqref>
        </x14:conditionalFormatting>
        <x14:conditionalFormatting xmlns:xm="http://schemas.microsoft.com/office/excel/2006/main">
          <x14:cfRule type="expression" priority="302" stopIfTrue="1" id="{00000000-000E-0000-0500-00002D010000}">
            <xm:f>CNGE_2023_M4_Secc1!$Y96=2</xm:f>
            <x14:dxf>
              <fill>
                <patternFill patternType="lightGray"/>
              </fill>
            </x14:dxf>
          </x14:cfRule>
          <xm:sqref>O791:AD791</xm:sqref>
        </x14:conditionalFormatting>
        <x14:conditionalFormatting xmlns:xm="http://schemas.microsoft.com/office/excel/2006/main">
          <x14:cfRule type="expression" priority="303" stopIfTrue="1" id="{00000000-000E-0000-0500-00002E010000}">
            <xm:f>CNGE_2023_M4_Secc1!$Y97=2</xm:f>
            <x14:dxf>
              <fill>
                <patternFill patternType="lightGray"/>
              </fill>
            </x14:dxf>
          </x14:cfRule>
          <xm:sqref>O792:AD792</xm:sqref>
        </x14:conditionalFormatting>
        <x14:conditionalFormatting xmlns:xm="http://schemas.microsoft.com/office/excel/2006/main">
          <x14:cfRule type="expression" priority="304" stopIfTrue="1" id="{00000000-000E-0000-0500-00002F010000}">
            <xm:f>CNGE_2023_M4_Secc1!$Y98=2</xm:f>
            <x14:dxf>
              <fill>
                <patternFill patternType="lightGray"/>
              </fill>
            </x14:dxf>
          </x14:cfRule>
          <xm:sqref>O793:AD793</xm:sqref>
        </x14:conditionalFormatting>
        <x14:conditionalFormatting xmlns:xm="http://schemas.microsoft.com/office/excel/2006/main">
          <x14:cfRule type="expression" priority="305" stopIfTrue="1" id="{00000000-000E-0000-0500-000030010000}">
            <xm:f>CNGE_2023_M4_Secc1!$Y99=2</xm:f>
            <x14:dxf>
              <fill>
                <patternFill patternType="lightGray"/>
              </fill>
            </x14:dxf>
          </x14:cfRule>
          <xm:sqref>O794:AD794</xm:sqref>
        </x14:conditionalFormatting>
        <x14:conditionalFormatting xmlns:xm="http://schemas.microsoft.com/office/excel/2006/main">
          <x14:cfRule type="expression" priority="306" stopIfTrue="1" id="{00000000-000E-0000-0500-000031010000}">
            <xm:f>CNGE_2023_M4_Secc1!$Y99=2</xm:f>
            <x14:dxf>
              <fill>
                <patternFill patternType="lightGray"/>
              </fill>
            </x14:dxf>
          </x14:cfRule>
          <xm:sqref>O795:AD795</xm:sqref>
        </x14:conditionalFormatting>
        <x14:conditionalFormatting xmlns:xm="http://schemas.microsoft.com/office/excel/2006/main">
          <x14:cfRule type="expression" priority="335" stopIfTrue="1" id="{00000000-000E-0000-0500-00004E010000}">
            <xm:f>OR(CNGE_2023_M4_Secc1!$M$503=2,CNGE_2023_M4_Secc1!$M$503=9)</xm:f>
            <x14:dxf>
              <fill>
                <patternFill patternType="lightGray"/>
              </fill>
            </x14:dxf>
          </x14:cfRule>
          <xm:sqref>M157:AD157</xm:sqref>
        </x14:conditionalFormatting>
        <x14:conditionalFormatting xmlns:xm="http://schemas.microsoft.com/office/excel/2006/main">
          <x14:cfRule type="expression" priority="336" stopIfTrue="1" id="{00000000-000E-0000-0500-00004F010000}">
            <xm:f>OR(CNGE_2023_M4_Secc1!$M$504=2,CNGE_2023_M4_Secc1!$M$504=9)</xm:f>
            <x14:dxf>
              <fill>
                <patternFill patternType="lightGray"/>
              </fill>
            </x14:dxf>
          </x14:cfRule>
          <xm:sqref>M158:AD158</xm:sqref>
        </x14:conditionalFormatting>
        <x14:conditionalFormatting xmlns:xm="http://schemas.microsoft.com/office/excel/2006/main">
          <x14:cfRule type="expression" priority="337" stopIfTrue="1" id="{00000000-000E-0000-0500-000050010000}">
            <xm:f>OR(CNGE_2023_M4_Secc1!$M$505=2,CNGE_2023_M4_Secc1!$M$505=9)</xm:f>
            <x14:dxf>
              <fill>
                <patternFill patternType="lightGray"/>
              </fill>
            </x14:dxf>
          </x14:cfRule>
          <xm:sqref>M159:AD159</xm:sqref>
        </x14:conditionalFormatting>
        <x14:conditionalFormatting xmlns:xm="http://schemas.microsoft.com/office/excel/2006/main">
          <x14:cfRule type="expression" priority="338" stopIfTrue="1" id="{00000000-000E-0000-0500-000051010000}">
            <xm:f>OR(CNGE_2023_M4_Secc1!$M$506=2,CNGE_2023_M4_Secc1!$M$506=9)</xm:f>
            <x14:dxf>
              <fill>
                <patternFill patternType="lightGray"/>
              </fill>
            </x14:dxf>
          </x14:cfRule>
          <xm:sqref>M160:AD160</xm:sqref>
        </x14:conditionalFormatting>
        <x14:conditionalFormatting xmlns:xm="http://schemas.microsoft.com/office/excel/2006/main">
          <x14:cfRule type="expression" priority="339" stopIfTrue="1" id="{00000000-000E-0000-0500-000052010000}">
            <xm:f>OR(CNGE_2023_M4_Secc1!$M$507=2,CNGE_2023_M4_Secc1!$M$507=9)</xm:f>
            <x14:dxf>
              <fill>
                <patternFill patternType="lightGray"/>
              </fill>
            </x14:dxf>
          </x14:cfRule>
          <xm:sqref>M161:AD161</xm:sqref>
        </x14:conditionalFormatting>
        <x14:conditionalFormatting xmlns:xm="http://schemas.microsoft.com/office/excel/2006/main">
          <x14:cfRule type="expression" priority="340" stopIfTrue="1" id="{00000000-000E-0000-0500-000053010000}">
            <xm:f>OR(CNGE_2023_M4_Secc1!$M$508=2,CNGE_2023_M4_Secc1!$M$508=9)</xm:f>
            <x14:dxf>
              <fill>
                <patternFill patternType="lightGray"/>
              </fill>
            </x14:dxf>
          </x14:cfRule>
          <xm:sqref>M162:AD162</xm:sqref>
        </x14:conditionalFormatting>
        <x14:conditionalFormatting xmlns:xm="http://schemas.microsoft.com/office/excel/2006/main">
          <x14:cfRule type="expression" priority="341" stopIfTrue="1" id="{00000000-000E-0000-0500-000054010000}">
            <xm:f>OR(CNGE_2023_M4_Secc1!$M$509=2,CNGE_2023_M4_Secc1!$M$509=9)</xm:f>
            <x14:dxf>
              <fill>
                <patternFill patternType="lightGray"/>
              </fill>
            </x14:dxf>
          </x14:cfRule>
          <xm:sqref>M163:AD163</xm:sqref>
        </x14:conditionalFormatting>
        <x14:conditionalFormatting xmlns:xm="http://schemas.microsoft.com/office/excel/2006/main">
          <x14:cfRule type="expression" priority="342" stopIfTrue="1" id="{00000000-000E-0000-0500-000055010000}">
            <xm:f>OR(CNGE_2023_M4_Secc1!$M$510=2,CNGE_2023_M4_Secc1!$M$510=9)</xm:f>
            <x14:dxf>
              <fill>
                <patternFill patternType="lightGray"/>
              </fill>
            </x14:dxf>
          </x14:cfRule>
          <xm:sqref>M164:AD164</xm:sqref>
        </x14:conditionalFormatting>
        <x14:conditionalFormatting xmlns:xm="http://schemas.microsoft.com/office/excel/2006/main">
          <x14:cfRule type="expression" priority="343" stopIfTrue="1" id="{00000000-000E-0000-0500-000056010000}">
            <xm:f>OR(CNGE_2023_M4_Secc1!$M$511=2,CNGE_2023_M4_Secc1!$M$511=9)</xm:f>
            <x14:dxf>
              <fill>
                <patternFill patternType="lightGray"/>
              </fill>
            </x14:dxf>
          </x14:cfRule>
          <xm:sqref>M165:AD165</xm:sqref>
        </x14:conditionalFormatting>
        <x14:conditionalFormatting xmlns:xm="http://schemas.microsoft.com/office/excel/2006/main">
          <x14:cfRule type="expression" priority="344" stopIfTrue="1" id="{00000000-000E-0000-0500-000057010000}">
            <xm:f>OR(CNGE_2023_M4_Secc1!$M$512=2,CNGE_2023_M4_Secc1!$M$512=9)</xm:f>
            <x14:dxf>
              <fill>
                <patternFill patternType="lightGray"/>
              </fill>
            </x14:dxf>
          </x14:cfRule>
          <xm:sqref>M166:AD166</xm:sqref>
        </x14:conditionalFormatting>
        <x14:conditionalFormatting xmlns:xm="http://schemas.microsoft.com/office/excel/2006/main">
          <x14:cfRule type="expression" priority="345" stopIfTrue="1" id="{00000000-000E-0000-0500-000058010000}">
            <xm:f>OR(CNGE_2023_M4_Secc1!$M$513=2,CNGE_2023_M4_Secc1!$M$513=9)</xm:f>
            <x14:dxf>
              <fill>
                <patternFill patternType="lightGray"/>
              </fill>
            </x14:dxf>
          </x14:cfRule>
          <xm:sqref>M167:AD167</xm:sqref>
        </x14:conditionalFormatting>
        <x14:conditionalFormatting xmlns:xm="http://schemas.microsoft.com/office/excel/2006/main">
          <x14:cfRule type="expression" priority="346" stopIfTrue="1" id="{00000000-000E-0000-0500-000059010000}">
            <xm:f>OR(CNGE_2023_M4_Secc1!$M$514=2,CNGE_2023_M4_Secc1!$M$514=9)</xm:f>
            <x14:dxf>
              <fill>
                <patternFill patternType="lightGray"/>
              </fill>
            </x14:dxf>
          </x14:cfRule>
          <xm:sqref>M168:AD168</xm:sqref>
        </x14:conditionalFormatting>
        <x14:conditionalFormatting xmlns:xm="http://schemas.microsoft.com/office/excel/2006/main">
          <x14:cfRule type="expression" priority="474" stopIfTrue="1" id="{00000000-000E-0000-0500-0000D9010000}">
            <xm:f>OR(CNGE_2023_M4_Secc1!$M$503=2,CNGE_2023_M4_Secc1!$M$503=9)</xm:f>
            <x14:dxf>
              <fill>
                <patternFill patternType="lightGray"/>
              </fill>
            </x14:dxf>
          </x14:cfRule>
          <xm:sqref>O196:AD196</xm:sqref>
        </x14:conditionalFormatting>
        <x14:conditionalFormatting xmlns:xm="http://schemas.microsoft.com/office/excel/2006/main">
          <x14:cfRule type="expression" priority="475" stopIfTrue="1" id="{00000000-000E-0000-0500-0000DA010000}">
            <xm:f>OR(CNGE_2023_M4_Secc1!$M$504=2,CNGE_2023_M4_Secc1!$M$504=9)</xm:f>
            <x14:dxf>
              <fill>
                <patternFill patternType="lightGray"/>
              </fill>
            </x14:dxf>
          </x14:cfRule>
          <xm:sqref>O197:AD197</xm:sqref>
        </x14:conditionalFormatting>
        <x14:conditionalFormatting xmlns:xm="http://schemas.microsoft.com/office/excel/2006/main">
          <x14:cfRule type="expression" priority="476" stopIfTrue="1" id="{00000000-000E-0000-0500-0000DB010000}">
            <xm:f>OR(CNGE_2023_M4_Secc1!$M$505=2,CNGE_2023_M4_Secc1!$M$505=9)</xm:f>
            <x14:dxf>
              <fill>
                <patternFill patternType="lightGray"/>
              </fill>
            </x14:dxf>
          </x14:cfRule>
          <xm:sqref>O198:AD198</xm:sqref>
        </x14:conditionalFormatting>
        <x14:conditionalFormatting xmlns:xm="http://schemas.microsoft.com/office/excel/2006/main">
          <x14:cfRule type="expression" priority="477" stopIfTrue="1" id="{00000000-000E-0000-0500-0000DC010000}">
            <xm:f>OR(CNGE_2023_M4_Secc1!$M$506=2,CNGE_2023_M4_Secc1!$M$506=9)</xm:f>
            <x14:dxf>
              <fill>
                <patternFill patternType="lightGray"/>
              </fill>
            </x14:dxf>
          </x14:cfRule>
          <xm:sqref>O199:AD199</xm:sqref>
        </x14:conditionalFormatting>
        <x14:conditionalFormatting xmlns:xm="http://schemas.microsoft.com/office/excel/2006/main">
          <x14:cfRule type="expression" priority="478" stopIfTrue="1" id="{00000000-000E-0000-0500-0000DD010000}">
            <xm:f>OR(CNGE_2023_M4_Secc1!$M$507=2,CNGE_2023_M4_Secc1!$M$507=9)</xm:f>
            <x14:dxf>
              <fill>
                <patternFill patternType="lightGray"/>
              </fill>
            </x14:dxf>
          </x14:cfRule>
          <xm:sqref>O200:AD200</xm:sqref>
        </x14:conditionalFormatting>
        <x14:conditionalFormatting xmlns:xm="http://schemas.microsoft.com/office/excel/2006/main">
          <x14:cfRule type="expression" priority="479" stopIfTrue="1" id="{00000000-000E-0000-0500-0000DE010000}">
            <xm:f>OR(CNGE_2023_M4_Secc1!$M$508=2,CNGE_2023_M4_Secc1!$M$508=9)</xm:f>
            <x14:dxf>
              <fill>
                <patternFill patternType="lightGray"/>
              </fill>
            </x14:dxf>
          </x14:cfRule>
          <xm:sqref>O201:AD201</xm:sqref>
        </x14:conditionalFormatting>
        <x14:conditionalFormatting xmlns:xm="http://schemas.microsoft.com/office/excel/2006/main">
          <x14:cfRule type="expression" priority="480" stopIfTrue="1" id="{00000000-000E-0000-0500-0000DF010000}">
            <xm:f>OR(CNGE_2023_M4_Secc1!$M$509=2,CNGE_2023_M4_Secc1!$M$509=9)</xm:f>
            <x14:dxf>
              <fill>
                <patternFill patternType="lightGray"/>
              </fill>
            </x14:dxf>
          </x14:cfRule>
          <xm:sqref>O202:AD202</xm:sqref>
        </x14:conditionalFormatting>
        <x14:conditionalFormatting xmlns:xm="http://schemas.microsoft.com/office/excel/2006/main">
          <x14:cfRule type="expression" priority="481" stopIfTrue="1" id="{00000000-000E-0000-0500-0000E0010000}">
            <xm:f>OR(CNGE_2023_M4_Secc1!$M$510=2,CNGE_2023_M4_Secc1!$M$510=9)</xm:f>
            <x14:dxf>
              <fill>
                <patternFill patternType="lightGray"/>
              </fill>
            </x14:dxf>
          </x14:cfRule>
          <xm:sqref>O203:AD203</xm:sqref>
        </x14:conditionalFormatting>
        <x14:conditionalFormatting xmlns:xm="http://schemas.microsoft.com/office/excel/2006/main">
          <x14:cfRule type="expression" priority="482" stopIfTrue="1" id="{00000000-000E-0000-0500-0000E1010000}">
            <xm:f>OR(CNGE_2023_M4_Secc1!$M$511=2,CNGE_2023_M4_Secc1!$M$511=9)</xm:f>
            <x14:dxf>
              <fill>
                <patternFill patternType="lightGray"/>
              </fill>
            </x14:dxf>
          </x14:cfRule>
          <xm:sqref>O204:AD204</xm:sqref>
        </x14:conditionalFormatting>
        <x14:conditionalFormatting xmlns:xm="http://schemas.microsoft.com/office/excel/2006/main">
          <x14:cfRule type="expression" priority="483" stopIfTrue="1" id="{00000000-000E-0000-0500-0000E2010000}">
            <xm:f>OR(CNGE_2023_M4_Secc1!$M$512=2,CNGE_2023_M4_Secc1!$M$512=9)</xm:f>
            <x14:dxf>
              <fill>
                <patternFill patternType="lightGray"/>
              </fill>
            </x14:dxf>
          </x14:cfRule>
          <xm:sqref>O205:AD205</xm:sqref>
        </x14:conditionalFormatting>
        <x14:conditionalFormatting xmlns:xm="http://schemas.microsoft.com/office/excel/2006/main">
          <x14:cfRule type="expression" priority="484" stopIfTrue="1" id="{00000000-000E-0000-0500-0000E3010000}">
            <xm:f>OR(CNGE_2023_M4_Secc1!$M$513=2,CNGE_2023_M4_Secc1!$M$513=9)</xm:f>
            <x14:dxf>
              <fill>
                <patternFill patternType="lightGray"/>
              </fill>
            </x14:dxf>
          </x14:cfRule>
          <xm:sqref>O206:AD206</xm:sqref>
        </x14:conditionalFormatting>
        <x14:conditionalFormatting xmlns:xm="http://schemas.microsoft.com/office/excel/2006/main">
          <x14:cfRule type="expression" priority="485" stopIfTrue="1" id="{00000000-000E-0000-0500-0000E4010000}">
            <xm:f>OR(CNGE_2023_M4_Secc1!$M$514=2,CNGE_2023_M4_Secc1!$M$514=9)</xm:f>
            <x14:dxf>
              <fill>
                <patternFill patternType="lightGray"/>
              </fill>
            </x14:dxf>
          </x14:cfRule>
          <xm:sqref>O207:AD207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780"/>
  <sheetViews>
    <sheetView showGridLines="0" zoomScaleNormal="100" workbookViewId="0">
      <selection activeCell="G2" sqref="G2"/>
    </sheetView>
  </sheetViews>
  <sheetFormatPr baseColWidth="10" defaultColWidth="0" defaultRowHeight="15" customHeight="1" zeroHeight="1"/>
  <cols>
    <col min="1" max="1" width="5.7109375" style="1" customWidth="1"/>
    <col min="2" max="30" width="3.7109375" style="1" customWidth="1"/>
    <col min="31" max="31" width="5.7109375" style="1" customWidth="1"/>
    <col min="32" max="32" width="3.7109375" style="1" hidden="1" customWidth="1"/>
    <col min="33" max="16384" width="3.7109375" style="1" hidden="1"/>
  </cols>
  <sheetData>
    <row r="1" spans="1:30" ht="173.25" customHeight="1">
      <c r="B1" s="233" t="s">
        <v>0</v>
      </c>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row>
    <row r="2" spans="1:30" ht="15" customHeight="1"/>
    <row r="3" spans="1:30" ht="45" customHeight="1">
      <c r="B3" s="234" t="s">
        <v>1</v>
      </c>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row>
    <row r="4" spans="1:30" ht="15" customHeight="1"/>
    <row r="5" spans="1:30" ht="45" customHeight="1">
      <c r="B5" s="234" t="s">
        <v>12</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row>
    <row r="6" spans="1:30" ht="15" customHeight="1"/>
    <row r="7" spans="1:30" ht="15" customHeight="1" thickBot="1">
      <c r="A7" s="92"/>
      <c r="B7" s="3" t="s">
        <v>3</v>
      </c>
      <c r="C7" s="8"/>
      <c r="D7" s="8"/>
      <c r="E7" s="8"/>
      <c r="F7" s="8"/>
      <c r="G7" s="8"/>
      <c r="H7" s="8"/>
      <c r="I7" s="8"/>
      <c r="J7" s="8"/>
      <c r="K7" s="8"/>
      <c r="L7" s="8"/>
      <c r="M7" s="8"/>
      <c r="N7" s="3" t="s">
        <v>4</v>
      </c>
      <c r="O7" s="8"/>
      <c r="AA7" s="242" t="s">
        <v>2</v>
      </c>
      <c r="AB7" s="231"/>
      <c r="AC7" s="231"/>
      <c r="AD7" s="231"/>
    </row>
    <row r="8" spans="1:30" ht="15" customHeight="1" thickBot="1">
      <c r="A8" s="92"/>
      <c r="B8" s="236" t="str">
        <f>IF(Presentación!B8="","",Presentación!B8)</f>
        <v/>
      </c>
      <c r="C8" s="237"/>
      <c r="D8" s="237"/>
      <c r="E8" s="237"/>
      <c r="F8" s="237"/>
      <c r="G8" s="237"/>
      <c r="H8" s="237"/>
      <c r="I8" s="237"/>
      <c r="J8" s="237"/>
      <c r="K8" s="237"/>
      <c r="L8" s="238"/>
      <c r="M8" s="9"/>
      <c r="N8" s="236" t="str">
        <f>IF(Presentación!N8="","",Presentación!N8)</f>
        <v/>
      </c>
      <c r="O8" s="238"/>
    </row>
    <row r="9" spans="1:30" ht="15" customHeight="1"/>
    <row r="10" spans="1:30" s="4" customFormat="1" ht="15" customHeight="1">
      <c r="A10" s="93"/>
      <c r="B10" s="363" t="s">
        <v>252</v>
      </c>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3"/>
    </row>
    <row r="11" spans="1:30" s="4" customFormat="1" ht="48" customHeight="1">
      <c r="A11" s="93"/>
      <c r="B11" s="94"/>
      <c r="C11" s="365" t="s">
        <v>825</v>
      </c>
      <c r="D11" s="231"/>
      <c r="E11" s="231"/>
      <c r="F11" s="231"/>
      <c r="G11" s="231"/>
      <c r="H11" s="231"/>
      <c r="I11" s="231"/>
      <c r="J11" s="231"/>
      <c r="K11" s="231"/>
      <c r="L11" s="231"/>
      <c r="M11" s="231"/>
      <c r="N11" s="231"/>
      <c r="O11" s="231"/>
      <c r="P11" s="231"/>
      <c r="Q11" s="231"/>
      <c r="R11" s="231"/>
      <c r="S11" s="231"/>
      <c r="T11" s="231"/>
      <c r="U11" s="231"/>
      <c r="V11" s="231"/>
      <c r="W11" s="231"/>
      <c r="X11" s="231"/>
      <c r="Y11" s="231"/>
      <c r="Z11" s="231"/>
      <c r="AA11" s="231"/>
      <c r="AB11" s="231"/>
      <c r="AC11" s="231"/>
      <c r="AD11" s="265"/>
    </row>
    <row r="12" spans="1:30" s="4" customFormat="1" ht="24" customHeight="1">
      <c r="A12" s="93"/>
      <c r="B12" s="94"/>
      <c r="C12" s="365" t="s">
        <v>254</v>
      </c>
      <c r="D12" s="231"/>
      <c r="E12" s="231"/>
      <c r="F12" s="231"/>
      <c r="G12" s="231"/>
      <c r="H12" s="231"/>
      <c r="I12" s="231"/>
      <c r="J12" s="231"/>
      <c r="K12" s="231"/>
      <c r="L12" s="231"/>
      <c r="M12" s="231"/>
      <c r="N12" s="231"/>
      <c r="O12" s="231"/>
      <c r="P12" s="231"/>
      <c r="Q12" s="231"/>
      <c r="R12" s="231"/>
      <c r="S12" s="231"/>
      <c r="T12" s="231"/>
      <c r="U12" s="231"/>
      <c r="V12" s="231"/>
      <c r="W12" s="231"/>
      <c r="X12" s="231"/>
      <c r="Y12" s="231"/>
      <c r="Z12" s="231"/>
      <c r="AA12" s="231"/>
      <c r="AB12" s="231"/>
      <c r="AC12" s="231"/>
      <c r="AD12" s="265"/>
    </row>
    <row r="13" spans="1:30" s="4" customFormat="1" ht="48" customHeight="1">
      <c r="A13" s="93"/>
      <c r="B13" s="94"/>
      <c r="C13" s="376" t="s">
        <v>255</v>
      </c>
      <c r="D13" s="231"/>
      <c r="E13" s="231"/>
      <c r="F13" s="231"/>
      <c r="G13" s="231"/>
      <c r="H13" s="231"/>
      <c r="I13" s="231"/>
      <c r="J13" s="231"/>
      <c r="K13" s="231"/>
      <c r="L13" s="231"/>
      <c r="M13" s="231"/>
      <c r="N13" s="231"/>
      <c r="O13" s="231"/>
      <c r="P13" s="231"/>
      <c r="Q13" s="231"/>
      <c r="R13" s="231"/>
      <c r="S13" s="231"/>
      <c r="T13" s="231"/>
      <c r="U13" s="231"/>
      <c r="V13" s="231"/>
      <c r="W13" s="231"/>
      <c r="X13" s="231"/>
      <c r="Y13" s="231"/>
      <c r="Z13" s="231"/>
      <c r="AA13" s="231"/>
      <c r="AB13" s="231"/>
      <c r="AC13" s="231"/>
      <c r="AD13" s="377"/>
    </row>
    <row r="14" spans="1:30" ht="24" customHeight="1">
      <c r="A14" s="98"/>
      <c r="B14" s="99"/>
      <c r="C14" s="391" t="s">
        <v>1074</v>
      </c>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65"/>
    </row>
    <row r="15" spans="1:30" s="9" customFormat="1" ht="15" customHeight="1">
      <c r="A15" s="48"/>
      <c r="B15" s="97"/>
      <c r="C15" s="273" t="s">
        <v>827</v>
      </c>
      <c r="D15" s="231"/>
      <c r="E15" s="231"/>
      <c r="F15" s="231"/>
      <c r="G15" s="231"/>
      <c r="H15" s="231"/>
      <c r="I15" s="231"/>
      <c r="J15" s="231"/>
      <c r="K15" s="231"/>
      <c r="L15" s="231"/>
      <c r="M15" s="231"/>
      <c r="N15" s="231"/>
      <c r="O15" s="231"/>
      <c r="P15" s="231"/>
      <c r="Q15" s="231"/>
      <c r="R15" s="231"/>
      <c r="S15" s="231"/>
      <c r="T15" s="231"/>
      <c r="U15" s="231"/>
      <c r="V15" s="231"/>
      <c r="W15" s="231"/>
      <c r="X15" s="231"/>
      <c r="Y15" s="231"/>
      <c r="Z15" s="231"/>
      <c r="AA15" s="231"/>
      <c r="AB15" s="231"/>
      <c r="AC15" s="231"/>
      <c r="AD15" s="265"/>
    </row>
    <row r="16" spans="1:30" ht="24" customHeight="1">
      <c r="A16" s="98"/>
      <c r="B16" s="99"/>
      <c r="C16" s="365" t="s">
        <v>1075</v>
      </c>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65"/>
    </row>
    <row r="17" spans="1:30" s="4" customFormat="1" ht="24" customHeight="1">
      <c r="A17" s="93"/>
      <c r="B17" s="94"/>
      <c r="C17" s="365" t="s">
        <v>1076</v>
      </c>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65"/>
    </row>
    <row r="18" spans="1:30" ht="36" customHeight="1">
      <c r="A18" s="92"/>
      <c r="B18" s="94"/>
      <c r="C18" s="273" t="s">
        <v>830</v>
      </c>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65"/>
    </row>
    <row r="19" spans="1:30" s="4" customFormat="1" ht="48" customHeight="1">
      <c r="A19" s="93"/>
      <c r="B19" s="94"/>
      <c r="C19" s="273" t="s">
        <v>831</v>
      </c>
      <c r="D19" s="231"/>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65"/>
    </row>
    <row r="20" spans="1:30" s="4" customFormat="1" ht="15" customHeight="1">
      <c r="A20" s="93"/>
      <c r="B20" s="100"/>
      <c r="C20" s="287" t="s">
        <v>832</v>
      </c>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67"/>
    </row>
    <row r="21" spans="1:30" s="4" customFormat="1" ht="15" customHeight="1">
      <c r="A21" s="93"/>
      <c r="B21" s="363" t="s">
        <v>261</v>
      </c>
      <c r="C21" s="262"/>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3"/>
    </row>
    <row r="22" spans="1:30" s="4" customFormat="1" ht="48" customHeight="1">
      <c r="A22" s="93"/>
      <c r="B22" s="94"/>
      <c r="C22" s="365" t="s">
        <v>1077</v>
      </c>
      <c r="D22" s="231"/>
      <c r="E22" s="231"/>
      <c r="F22" s="231"/>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65"/>
    </row>
    <row r="23" spans="1:30" s="4" customFormat="1" ht="36" customHeight="1">
      <c r="A23" s="93"/>
      <c r="B23" s="94"/>
      <c r="C23" s="365" t="s">
        <v>834</v>
      </c>
      <c r="D23" s="231"/>
      <c r="E23" s="231"/>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65"/>
    </row>
    <row r="24" spans="1:30" s="4" customFormat="1" ht="36" customHeight="1">
      <c r="A24" s="93"/>
      <c r="B24" s="94"/>
      <c r="C24" s="365" t="s">
        <v>835</v>
      </c>
      <c r="D24" s="231"/>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65"/>
    </row>
    <row r="25" spans="1:30" s="4" customFormat="1" ht="36" customHeight="1">
      <c r="A25" s="93"/>
      <c r="B25" s="94"/>
      <c r="C25" s="365" t="s">
        <v>836</v>
      </c>
      <c r="D25" s="231"/>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65"/>
    </row>
    <row r="26" spans="1:30" s="4" customFormat="1" ht="48" customHeight="1">
      <c r="A26" s="93"/>
      <c r="B26" s="94"/>
      <c r="C26" s="365" t="s">
        <v>837</v>
      </c>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65"/>
    </row>
    <row r="27" spans="1:30" s="4" customFormat="1" ht="36" customHeight="1">
      <c r="A27" s="93"/>
      <c r="B27" s="94"/>
      <c r="C27" s="365" t="s">
        <v>838</v>
      </c>
      <c r="D27" s="231"/>
      <c r="E27" s="231"/>
      <c r="F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65"/>
    </row>
    <row r="28" spans="1:30" s="4" customFormat="1" ht="84" customHeight="1">
      <c r="A28" s="93"/>
      <c r="B28" s="94"/>
      <c r="C28" s="273" t="s">
        <v>839</v>
      </c>
      <c r="D28" s="231"/>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65"/>
    </row>
    <row r="29" spans="1:30" s="4" customFormat="1" ht="60" customHeight="1">
      <c r="A29" s="93"/>
      <c r="B29" s="100"/>
      <c r="C29" s="372" t="s">
        <v>840</v>
      </c>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67"/>
    </row>
    <row r="30" spans="1:30" ht="15" customHeight="1" thickBot="1"/>
    <row r="31" spans="1:30" s="4" customFormat="1" ht="15" customHeight="1" thickBot="1">
      <c r="A31" s="102" t="s">
        <v>264</v>
      </c>
      <c r="B31" s="361" t="s">
        <v>1078</v>
      </c>
      <c r="C31" s="328"/>
      <c r="D31" s="328"/>
      <c r="E31" s="328"/>
      <c r="F31" s="328"/>
      <c r="G31" s="328"/>
      <c r="H31" s="328"/>
      <c r="I31" s="328"/>
      <c r="J31" s="328"/>
      <c r="K31" s="328"/>
      <c r="L31" s="328"/>
      <c r="M31" s="328"/>
      <c r="N31" s="328"/>
      <c r="O31" s="328"/>
      <c r="P31" s="328"/>
      <c r="Q31" s="328"/>
      <c r="R31" s="328"/>
      <c r="S31" s="328"/>
      <c r="T31" s="328"/>
      <c r="U31" s="328"/>
      <c r="V31" s="328"/>
      <c r="W31" s="328"/>
      <c r="X31" s="328"/>
      <c r="Y31" s="328"/>
      <c r="Z31" s="328"/>
      <c r="AA31" s="328"/>
      <c r="AB31" s="328"/>
      <c r="AC31" s="328"/>
      <c r="AD31" s="329"/>
    </row>
    <row r="32" spans="1:30" s="4" customFormat="1" ht="15" customHeight="1" thickBot="1">
      <c r="A32" s="102" t="s">
        <v>264</v>
      </c>
      <c r="B32" s="327" t="s">
        <v>1079</v>
      </c>
      <c r="C32" s="328"/>
      <c r="D32" s="328"/>
      <c r="E32" s="328"/>
      <c r="F32" s="328"/>
      <c r="G32" s="328"/>
      <c r="H32" s="328"/>
      <c r="I32" s="328"/>
      <c r="J32" s="328"/>
      <c r="K32" s="328"/>
      <c r="L32" s="328"/>
      <c r="M32" s="328"/>
      <c r="N32" s="328"/>
      <c r="O32" s="328"/>
      <c r="P32" s="328"/>
      <c r="Q32" s="328"/>
      <c r="R32" s="328"/>
      <c r="S32" s="328"/>
      <c r="T32" s="328"/>
      <c r="U32" s="328"/>
      <c r="V32" s="328"/>
      <c r="W32" s="328"/>
      <c r="X32" s="328"/>
      <c r="Y32" s="328"/>
      <c r="Z32" s="328"/>
      <c r="AA32" s="328"/>
      <c r="AB32" s="328"/>
      <c r="AC32" s="328"/>
      <c r="AD32" s="329"/>
    </row>
    <row r="33" spans="1:37" s="168" customFormat="1" ht="15" customHeight="1">
      <c r="A33" s="48"/>
      <c r="B33" s="354" t="s">
        <v>843</v>
      </c>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3"/>
      <c r="AE33" s="73"/>
    </row>
    <row r="34" spans="1:37" s="168" customFormat="1" ht="24" customHeight="1">
      <c r="A34" s="48"/>
      <c r="B34" s="169"/>
      <c r="C34" s="287" t="s">
        <v>1080</v>
      </c>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67"/>
      <c r="AE34" s="73"/>
    </row>
    <row r="35" spans="1:37" s="4" customFormat="1" ht="15" customHeight="1">
      <c r="A35" s="102"/>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row>
    <row r="36" spans="1:37" s="4" customFormat="1" ht="24" customHeight="1">
      <c r="A36" s="105" t="s">
        <v>1081</v>
      </c>
      <c r="B36" s="338" t="s">
        <v>1082</v>
      </c>
      <c r="C36" s="231"/>
      <c r="D36" s="231"/>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row>
    <row r="37" spans="1:37" ht="24" customHeight="1">
      <c r="C37" s="333" t="s">
        <v>1083</v>
      </c>
      <c r="D37" s="231"/>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4"/>
    </row>
    <row r="38" spans="1:37" ht="15" customHeight="1"/>
    <row r="39" spans="1:37" s="4" customFormat="1" ht="15" customHeight="1">
      <c r="A39" s="107"/>
      <c r="C39" s="316" t="s">
        <v>279</v>
      </c>
      <c r="D39" s="262"/>
      <c r="E39" s="262"/>
      <c r="F39" s="262"/>
      <c r="G39" s="262"/>
      <c r="H39" s="262"/>
      <c r="I39" s="262"/>
      <c r="J39" s="262"/>
      <c r="K39" s="262"/>
      <c r="L39" s="263"/>
      <c r="M39" s="316" t="s">
        <v>1084</v>
      </c>
      <c r="N39" s="249"/>
      <c r="O39" s="249"/>
      <c r="P39" s="249"/>
      <c r="Q39" s="249"/>
      <c r="R39" s="249"/>
      <c r="S39" s="249"/>
      <c r="T39" s="249"/>
      <c r="U39" s="249"/>
      <c r="V39" s="249"/>
      <c r="W39" s="249"/>
      <c r="X39" s="249"/>
      <c r="Y39" s="249"/>
      <c r="Z39" s="249"/>
      <c r="AA39" s="249"/>
      <c r="AB39" s="249"/>
      <c r="AC39" s="249"/>
      <c r="AD39" s="250"/>
      <c r="AG39">
        <f>COUNTBLANK(M41:AD101)</f>
        <v>1098</v>
      </c>
    </row>
    <row r="40" spans="1:37" s="4" customFormat="1" ht="15" customHeight="1">
      <c r="A40" s="107"/>
      <c r="C40" s="266"/>
      <c r="D40" s="252"/>
      <c r="E40" s="252"/>
      <c r="F40" s="252"/>
      <c r="G40" s="252"/>
      <c r="H40" s="252"/>
      <c r="I40" s="252"/>
      <c r="J40" s="252"/>
      <c r="K40" s="252"/>
      <c r="L40" s="267"/>
      <c r="M40" s="316" t="s">
        <v>444</v>
      </c>
      <c r="N40" s="249"/>
      <c r="O40" s="249"/>
      <c r="P40" s="249"/>
      <c r="Q40" s="249"/>
      <c r="R40" s="250"/>
      <c r="S40" s="325" t="s">
        <v>849</v>
      </c>
      <c r="T40" s="249"/>
      <c r="U40" s="249"/>
      <c r="V40" s="249"/>
      <c r="W40" s="249"/>
      <c r="X40" s="250"/>
      <c r="Y40" s="251" t="s">
        <v>850</v>
      </c>
      <c r="Z40" s="249"/>
      <c r="AA40" s="249"/>
      <c r="AB40" s="249"/>
      <c r="AC40" s="249"/>
      <c r="AD40" s="250"/>
      <c r="AG40" t="s">
        <v>282</v>
      </c>
      <c r="AH40" t="s">
        <v>283</v>
      </c>
      <c r="AI40" t="s">
        <v>283</v>
      </c>
      <c r="AJ40" t="s">
        <v>447</v>
      </c>
      <c r="AK40" t="s">
        <v>448</v>
      </c>
    </row>
    <row r="41" spans="1:37" s="4" customFormat="1" ht="15" customHeight="1">
      <c r="A41" s="107"/>
      <c r="C41" s="110" t="s">
        <v>558</v>
      </c>
      <c r="D41" s="318" t="s">
        <v>357</v>
      </c>
      <c r="E41" s="249"/>
      <c r="F41" s="249"/>
      <c r="G41" s="249"/>
      <c r="H41" s="249"/>
      <c r="I41" s="249"/>
      <c r="J41" s="249"/>
      <c r="K41" s="249"/>
      <c r="L41" s="250"/>
      <c r="M41" s="317"/>
      <c r="N41" s="249"/>
      <c r="O41" s="249"/>
      <c r="P41" s="249"/>
      <c r="Q41" s="249"/>
      <c r="R41" s="250"/>
      <c r="S41" s="317"/>
      <c r="T41" s="249"/>
      <c r="U41" s="249"/>
      <c r="V41" s="249"/>
      <c r="W41" s="249"/>
      <c r="X41" s="250"/>
      <c r="Y41" s="317"/>
      <c r="Z41" s="249"/>
      <c r="AA41" s="249"/>
      <c r="AB41" s="249"/>
      <c r="AC41" s="249"/>
      <c r="AD41" s="250"/>
      <c r="AG41">
        <f t="shared" ref="AG41:AG72" si="0">IF(OR(COUNTBLANK(M41:AD41)=18,COUNTBLANK(M41:AD41)=15),0,1)</f>
        <v>0</v>
      </c>
      <c r="AH41">
        <f t="shared" ref="AH41:AH72" si="1">IF(COUNTIF(M41:AD41,"NS"),1,0)</f>
        <v>0</v>
      </c>
      <c r="AI41">
        <f t="shared" ref="AI41:AI72" si="2">COUNTIF(S41:AD41,"NS")</f>
        <v>0</v>
      </c>
      <c r="AJ41">
        <f t="shared" ref="AJ41:AJ72" si="3">SUM(S41:AD41)</f>
        <v>0</v>
      </c>
      <c r="AK41">
        <f t="shared" ref="AK41:AK72" si="4">IF(COUNTA(M41:AD41)=0,0,IF(OR(AND(M41=0,AI41&gt;0),AND(M41="ns",AJ41&gt;0),AND(M41="ns",AI41=0,AJ41=0)),1,IF(OR(AND(M41&gt;0,AI41=2),AND(M41="ns",AI41=2),AND(M41="ns",AJ41=0,AI41&gt;0),M41=AJ41),0,1)))</f>
        <v>0</v>
      </c>
    </row>
    <row r="42" spans="1:37" s="4" customFormat="1" ht="15" customHeight="1">
      <c r="A42" s="107"/>
      <c r="C42" s="110" t="s">
        <v>209</v>
      </c>
      <c r="D42" s="318" t="str">
        <f>IF(CNGE_2023_M4_Secc1!D40="","",CNGE_2023_M4_Secc1!D40)</f>
        <v/>
      </c>
      <c r="E42" s="249"/>
      <c r="F42" s="249"/>
      <c r="G42" s="249"/>
      <c r="H42" s="249"/>
      <c r="I42" s="249"/>
      <c r="J42" s="249"/>
      <c r="K42" s="249"/>
      <c r="L42" s="250"/>
      <c r="M42" s="317"/>
      <c r="N42" s="249"/>
      <c r="O42" s="249"/>
      <c r="P42" s="249"/>
      <c r="Q42" s="249"/>
      <c r="R42" s="250"/>
      <c r="S42" s="317"/>
      <c r="T42" s="249"/>
      <c r="U42" s="249"/>
      <c r="V42" s="249"/>
      <c r="W42" s="249"/>
      <c r="X42" s="250"/>
      <c r="Y42" s="317"/>
      <c r="Z42" s="249"/>
      <c r="AA42" s="249"/>
      <c r="AB42" s="249"/>
      <c r="AC42" s="249"/>
      <c r="AD42" s="250"/>
      <c r="AG42">
        <f t="shared" si="0"/>
        <v>0</v>
      </c>
      <c r="AH42">
        <f t="shared" si="1"/>
        <v>0</v>
      </c>
      <c r="AI42">
        <f t="shared" si="2"/>
        <v>0</v>
      </c>
      <c r="AJ42">
        <f t="shared" si="3"/>
        <v>0</v>
      </c>
      <c r="AK42">
        <f t="shared" si="4"/>
        <v>0</v>
      </c>
    </row>
    <row r="43" spans="1:37" s="4" customFormat="1" ht="15" customHeight="1">
      <c r="A43" s="107"/>
      <c r="C43" s="110" t="s">
        <v>210</v>
      </c>
      <c r="D43" s="318" t="str">
        <f>IF(CNGE_2023_M4_Secc1!D41="","",CNGE_2023_M4_Secc1!D41)</f>
        <v/>
      </c>
      <c r="E43" s="249"/>
      <c r="F43" s="249"/>
      <c r="G43" s="249"/>
      <c r="H43" s="249"/>
      <c r="I43" s="249"/>
      <c r="J43" s="249"/>
      <c r="K43" s="249"/>
      <c r="L43" s="250"/>
      <c r="M43" s="317"/>
      <c r="N43" s="249"/>
      <c r="O43" s="249"/>
      <c r="P43" s="249"/>
      <c r="Q43" s="249"/>
      <c r="R43" s="250"/>
      <c r="S43" s="317"/>
      <c r="T43" s="249"/>
      <c r="U43" s="249"/>
      <c r="V43" s="249"/>
      <c r="W43" s="249"/>
      <c r="X43" s="250"/>
      <c r="Y43" s="317"/>
      <c r="Z43" s="249"/>
      <c r="AA43" s="249"/>
      <c r="AB43" s="249"/>
      <c r="AC43" s="249"/>
      <c r="AD43" s="250"/>
      <c r="AG43">
        <f t="shared" si="0"/>
        <v>0</v>
      </c>
      <c r="AH43">
        <f t="shared" si="1"/>
        <v>0</v>
      </c>
      <c r="AI43">
        <f t="shared" si="2"/>
        <v>0</v>
      </c>
      <c r="AJ43">
        <f t="shared" si="3"/>
        <v>0</v>
      </c>
      <c r="AK43">
        <f t="shared" si="4"/>
        <v>0</v>
      </c>
    </row>
    <row r="44" spans="1:37" s="4" customFormat="1" ht="15" customHeight="1">
      <c r="A44" s="107"/>
      <c r="C44" s="110" t="s">
        <v>212</v>
      </c>
      <c r="D44" s="318" t="str">
        <f>IF(CNGE_2023_M4_Secc1!D42="","",CNGE_2023_M4_Secc1!D42)</f>
        <v/>
      </c>
      <c r="E44" s="249"/>
      <c r="F44" s="249"/>
      <c r="G44" s="249"/>
      <c r="H44" s="249"/>
      <c r="I44" s="249"/>
      <c r="J44" s="249"/>
      <c r="K44" s="249"/>
      <c r="L44" s="250"/>
      <c r="M44" s="317"/>
      <c r="N44" s="249"/>
      <c r="O44" s="249"/>
      <c r="P44" s="249"/>
      <c r="Q44" s="249"/>
      <c r="R44" s="250"/>
      <c r="S44" s="317"/>
      <c r="T44" s="249"/>
      <c r="U44" s="249"/>
      <c r="V44" s="249"/>
      <c r="W44" s="249"/>
      <c r="X44" s="250"/>
      <c r="Y44" s="317"/>
      <c r="Z44" s="249"/>
      <c r="AA44" s="249"/>
      <c r="AB44" s="249"/>
      <c r="AC44" s="249"/>
      <c r="AD44" s="250"/>
      <c r="AG44">
        <f t="shared" si="0"/>
        <v>0</v>
      </c>
      <c r="AH44">
        <f t="shared" si="1"/>
        <v>0</v>
      </c>
      <c r="AI44">
        <f t="shared" si="2"/>
        <v>0</v>
      </c>
      <c r="AJ44">
        <f t="shared" si="3"/>
        <v>0</v>
      </c>
      <c r="AK44">
        <f t="shared" si="4"/>
        <v>0</v>
      </c>
    </row>
    <row r="45" spans="1:37" s="4" customFormat="1" ht="15" customHeight="1">
      <c r="A45" s="107"/>
      <c r="C45" s="110" t="s">
        <v>214</v>
      </c>
      <c r="D45" s="318" t="str">
        <f>IF(CNGE_2023_M4_Secc1!D43="","",CNGE_2023_M4_Secc1!D43)</f>
        <v/>
      </c>
      <c r="E45" s="249"/>
      <c r="F45" s="249"/>
      <c r="G45" s="249"/>
      <c r="H45" s="249"/>
      <c r="I45" s="249"/>
      <c r="J45" s="249"/>
      <c r="K45" s="249"/>
      <c r="L45" s="250"/>
      <c r="M45" s="317"/>
      <c r="N45" s="249"/>
      <c r="O45" s="249"/>
      <c r="P45" s="249"/>
      <c r="Q45" s="249"/>
      <c r="R45" s="250"/>
      <c r="S45" s="317"/>
      <c r="T45" s="249"/>
      <c r="U45" s="249"/>
      <c r="V45" s="249"/>
      <c r="W45" s="249"/>
      <c r="X45" s="250"/>
      <c r="Y45" s="317"/>
      <c r="Z45" s="249"/>
      <c r="AA45" s="249"/>
      <c r="AB45" s="249"/>
      <c r="AC45" s="249"/>
      <c r="AD45" s="250"/>
      <c r="AG45">
        <f t="shared" si="0"/>
        <v>0</v>
      </c>
      <c r="AH45">
        <f t="shared" si="1"/>
        <v>0</v>
      </c>
      <c r="AI45">
        <f t="shared" si="2"/>
        <v>0</v>
      </c>
      <c r="AJ45">
        <f t="shared" si="3"/>
        <v>0</v>
      </c>
      <c r="AK45">
        <f t="shared" si="4"/>
        <v>0</v>
      </c>
    </row>
    <row r="46" spans="1:37" s="4" customFormat="1" ht="15" customHeight="1">
      <c r="A46" s="107"/>
      <c r="C46" s="110" t="s">
        <v>215</v>
      </c>
      <c r="D46" s="318" t="str">
        <f>IF(CNGE_2023_M4_Secc1!D44="","",CNGE_2023_M4_Secc1!D44)</f>
        <v/>
      </c>
      <c r="E46" s="249"/>
      <c r="F46" s="249"/>
      <c r="G46" s="249"/>
      <c r="H46" s="249"/>
      <c r="I46" s="249"/>
      <c r="J46" s="249"/>
      <c r="K46" s="249"/>
      <c r="L46" s="250"/>
      <c r="M46" s="317"/>
      <c r="N46" s="249"/>
      <c r="O46" s="249"/>
      <c r="P46" s="249"/>
      <c r="Q46" s="249"/>
      <c r="R46" s="250"/>
      <c r="S46" s="317"/>
      <c r="T46" s="249"/>
      <c r="U46" s="249"/>
      <c r="V46" s="249"/>
      <c r="W46" s="249"/>
      <c r="X46" s="250"/>
      <c r="Y46" s="317"/>
      <c r="Z46" s="249"/>
      <c r="AA46" s="249"/>
      <c r="AB46" s="249"/>
      <c r="AC46" s="249"/>
      <c r="AD46" s="250"/>
      <c r="AG46">
        <f t="shared" si="0"/>
        <v>0</v>
      </c>
      <c r="AH46">
        <f t="shared" si="1"/>
        <v>0</v>
      </c>
      <c r="AI46">
        <f t="shared" si="2"/>
        <v>0</v>
      </c>
      <c r="AJ46">
        <f t="shared" si="3"/>
        <v>0</v>
      </c>
      <c r="AK46">
        <f t="shared" si="4"/>
        <v>0</v>
      </c>
    </row>
    <row r="47" spans="1:37" s="4" customFormat="1" ht="15" customHeight="1">
      <c r="A47" s="107"/>
      <c r="C47" s="110" t="s">
        <v>217</v>
      </c>
      <c r="D47" s="318" t="str">
        <f>IF(CNGE_2023_M4_Secc1!D45="","",CNGE_2023_M4_Secc1!D45)</f>
        <v/>
      </c>
      <c r="E47" s="249"/>
      <c r="F47" s="249"/>
      <c r="G47" s="249"/>
      <c r="H47" s="249"/>
      <c r="I47" s="249"/>
      <c r="J47" s="249"/>
      <c r="K47" s="249"/>
      <c r="L47" s="250"/>
      <c r="M47" s="317"/>
      <c r="N47" s="249"/>
      <c r="O47" s="249"/>
      <c r="P47" s="249"/>
      <c r="Q47" s="249"/>
      <c r="R47" s="250"/>
      <c r="S47" s="317"/>
      <c r="T47" s="249"/>
      <c r="U47" s="249"/>
      <c r="V47" s="249"/>
      <c r="W47" s="249"/>
      <c r="X47" s="250"/>
      <c r="Y47" s="317"/>
      <c r="Z47" s="249"/>
      <c r="AA47" s="249"/>
      <c r="AB47" s="249"/>
      <c r="AC47" s="249"/>
      <c r="AD47" s="250"/>
      <c r="AG47">
        <f t="shared" si="0"/>
        <v>0</v>
      </c>
      <c r="AH47">
        <f t="shared" si="1"/>
        <v>0</v>
      </c>
      <c r="AI47">
        <f t="shared" si="2"/>
        <v>0</v>
      </c>
      <c r="AJ47">
        <f t="shared" si="3"/>
        <v>0</v>
      </c>
      <c r="AK47">
        <f t="shared" si="4"/>
        <v>0</v>
      </c>
    </row>
    <row r="48" spans="1:37" s="4" customFormat="1" ht="15" customHeight="1">
      <c r="A48" s="107"/>
      <c r="C48" s="110" t="s">
        <v>219</v>
      </c>
      <c r="D48" s="318" t="str">
        <f>IF(CNGE_2023_M4_Secc1!D46="","",CNGE_2023_M4_Secc1!D46)</f>
        <v/>
      </c>
      <c r="E48" s="249"/>
      <c r="F48" s="249"/>
      <c r="G48" s="249"/>
      <c r="H48" s="249"/>
      <c r="I48" s="249"/>
      <c r="J48" s="249"/>
      <c r="K48" s="249"/>
      <c r="L48" s="250"/>
      <c r="M48" s="317"/>
      <c r="N48" s="249"/>
      <c r="O48" s="249"/>
      <c r="P48" s="249"/>
      <c r="Q48" s="249"/>
      <c r="R48" s="250"/>
      <c r="S48" s="317"/>
      <c r="T48" s="249"/>
      <c r="U48" s="249"/>
      <c r="V48" s="249"/>
      <c r="W48" s="249"/>
      <c r="X48" s="250"/>
      <c r="Y48" s="317"/>
      <c r="Z48" s="249"/>
      <c r="AA48" s="249"/>
      <c r="AB48" s="249"/>
      <c r="AC48" s="249"/>
      <c r="AD48" s="250"/>
      <c r="AG48">
        <f t="shared" si="0"/>
        <v>0</v>
      </c>
      <c r="AH48">
        <f t="shared" si="1"/>
        <v>0</v>
      </c>
      <c r="AI48">
        <f t="shared" si="2"/>
        <v>0</v>
      </c>
      <c r="AJ48">
        <f t="shared" si="3"/>
        <v>0</v>
      </c>
      <c r="AK48">
        <f t="shared" si="4"/>
        <v>0</v>
      </c>
    </row>
    <row r="49" spans="1:37" s="4" customFormat="1" ht="15" customHeight="1">
      <c r="A49" s="107"/>
      <c r="C49" s="110" t="s">
        <v>221</v>
      </c>
      <c r="D49" s="318" t="str">
        <f>IF(CNGE_2023_M4_Secc1!D47="","",CNGE_2023_M4_Secc1!D47)</f>
        <v/>
      </c>
      <c r="E49" s="249"/>
      <c r="F49" s="249"/>
      <c r="G49" s="249"/>
      <c r="H49" s="249"/>
      <c r="I49" s="249"/>
      <c r="J49" s="249"/>
      <c r="K49" s="249"/>
      <c r="L49" s="250"/>
      <c r="M49" s="317"/>
      <c r="N49" s="249"/>
      <c r="O49" s="249"/>
      <c r="P49" s="249"/>
      <c r="Q49" s="249"/>
      <c r="R49" s="250"/>
      <c r="S49" s="317"/>
      <c r="T49" s="249"/>
      <c r="U49" s="249"/>
      <c r="V49" s="249"/>
      <c r="W49" s="249"/>
      <c r="X49" s="250"/>
      <c r="Y49" s="317"/>
      <c r="Z49" s="249"/>
      <c r="AA49" s="249"/>
      <c r="AB49" s="249"/>
      <c r="AC49" s="249"/>
      <c r="AD49" s="250"/>
      <c r="AG49">
        <f t="shared" si="0"/>
        <v>0</v>
      </c>
      <c r="AH49">
        <f t="shared" si="1"/>
        <v>0</v>
      </c>
      <c r="AI49">
        <f t="shared" si="2"/>
        <v>0</v>
      </c>
      <c r="AJ49">
        <f t="shared" si="3"/>
        <v>0</v>
      </c>
      <c r="AK49">
        <f t="shared" si="4"/>
        <v>0</v>
      </c>
    </row>
    <row r="50" spans="1:37" s="4" customFormat="1" ht="15" customHeight="1">
      <c r="A50" s="107"/>
      <c r="C50" s="110" t="s">
        <v>223</v>
      </c>
      <c r="D50" s="318" t="str">
        <f>IF(CNGE_2023_M4_Secc1!D48="","",CNGE_2023_M4_Secc1!D48)</f>
        <v/>
      </c>
      <c r="E50" s="249"/>
      <c r="F50" s="249"/>
      <c r="G50" s="249"/>
      <c r="H50" s="249"/>
      <c r="I50" s="249"/>
      <c r="J50" s="249"/>
      <c r="K50" s="249"/>
      <c r="L50" s="250"/>
      <c r="M50" s="317"/>
      <c r="N50" s="249"/>
      <c r="O50" s="249"/>
      <c r="P50" s="249"/>
      <c r="Q50" s="249"/>
      <c r="R50" s="250"/>
      <c r="S50" s="317"/>
      <c r="T50" s="249"/>
      <c r="U50" s="249"/>
      <c r="V50" s="249"/>
      <c r="W50" s="249"/>
      <c r="X50" s="250"/>
      <c r="Y50" s="317"/>
      <c r="Z50" s="249"/>
      <c r="AA50" s="249"/>
      <c r="AB50" s="249"/>
      <c r="AC50" s="249"/>
      <c r="AD50" s="250"/>
      <c r="AG50">
        <f t="shared" si="0"/>
        <v>0</v>
      </c>
      <c r="AH50">
        <f t="shared" si="1"/>
        <v>0</v>
      </c>
      <c r="AI50">
        <f t="shared" si="2"/>
        <v>0</v>
      </c>
      <c r="AJ50">
        <f t="shared" si="3"/>
        <v>0</v>
      </c>
      <c r="AK50">
        <f t="shared" si="4"/>
        <v>0</v>
      </c>
    </row>
    <row r="51" spans="1:37" s="4" customFormat="1" ht="15" customHeight="1">
      <c r="A51" s="107"/>
      <c r="C51" s="110" t="s">
        <v>225</v>
      </c>
      <c r="D51" s="318" t="str">
        <f>IF(CNGE_2023_M4_Secc1!D49="","",CNGE_2023_M4_Secc1!D49)</f>
        <v/>
      </c>
      <c r="E51" s="249"/>
      <c r="F51" s="249"/>
      <c r="G51" s="249"/>
      <c r="H51" s="249"/>
      <c r="I51" s="249"/>
      <c r="J51" s="249"/>
      <c r="K51" s="249"/>
      <c r="L51" s="250"/>
      <c r="M51" s="317"/>
      <c r="N51" s="249"/>
      <c r="O51" s="249"/>
      <c r="P51" s="249"/>
      <c r="Q51" s="249"/>
      <c r="R51" s="250"/>
      <c r="S51" s="317"/>
      <c r="T51" s="249"/>
      <c r="U51" s="249"/>
      <c r="V51" s="249"/>
      <c r="W51" s="249"/>
      <c r="X51" s="250"/>
      <c r="Y51" s="317"/>
      <c r="Z51" s="249"/>
      <c r="AA51" s="249"/>
      <c r="AB51" s="249"/>
      <c r="AC51" s="249"/>
      <c r="AD51" s="250"/>
      <c r="AG51">
        <f t="shared" si="0"/>
        <v>0</v>
      </c>
      <c r="AH51">
        <f t="shared" si="1"/>
        <v>0</v>
      </c>
      <c r="AI51">
        <f t="shared" si="2"/>
        <v>0</v>
      </c>
      <c r="AJ51">
        <f t="shared" si="3"/>
        <v>0</v>
      </c>
      <c r="AK51">
        <f t="shared" si="4"/>
        <v>0</v>
      </c>
    </row>
    <row r="52" spans="1:37" s="4" customFormat="1" ht="15" customHeight="1">
      <c r="A52" s="107"/>
      <c r="C52" s="110" t="s">
        <v>227</v>
      </c>
      <c r="D52" s="318" t="str">
        <f>IF(CNGE_2023_M4_Secc1!D50="","",CNGE_2023_M4_Secc1!D50)</f>
        <v/>
      </c>
      <c r="E52" s="249"/>
      <c r="F52" s="249"/>
      <c r="G52" s="249"/>
      <c r="H52" s="249"/>
      <c r="I52" s="249"/>
      <c r="J52" s="249"/>
      <c r="K52" s="249"/>
      <c r="L52" s="250"/>
      <c r="M52" s="317"/>
      <c r="N52" s="249"/>
      <c r="O52" s="249"/>
      <c r="P52" s="249"/>
      <c r="Q52" s="249"/>
      <c r="R52" s="250"/>
      <c r="S52" s="317"/>
      <c r="T52" s="249"/>
      <c r="U52" s="249"/>
      <c r="V52" s="249"/>
      <c r="W52" s="249"/>
      <c r="X52" s="250"/>
      <c r="Y52" s="317"/>
      <c r="Z52" s="249"/>
      <c r="AA52" s="249"/>
      <c r="AB52" s="249"/>
      <c r="AC52" s="249"/>
      <c r="AD52" s="250"/>
      <c r="AG52">
        <f t="shared" si="0"/>
        <v>0</v>
      </c>
      <c r="AH52">
        <f t="shared" si="1"/>
        <v>0</v>
      </c>
      <c r="AI52">
        <f t="shared" si="2"/>
        <v>0</v>
      </c>
      <c r="AJ52">
        <f t="shared" si="3"/>
        <v>0</v>
      </c>
      <c r="AK52">
        <f t="shared" si="4"/>
        <v>0</v>
      </c>
    </row>
    <row r="53" spans="1:37" s="4" customFormat="1" ht="15" customHeight="1">
      <c r="A53" s="107"/>
      <c r="C53" s="110" t="s">
        <v>228</v>
      </c>
      <c r="D53" s="318" t="str">
        <f>IF(CNGE_2023_M4_Secc1!D51="","",CNGE_2023_M4_Secc1!D51)</f>
        <v/>
      </c>
      <c r="E53" s="249"/>
      <c r="F53" s="249"/>
      <c r="G53" s="249"/>
      <c r="H53" s="249"/>
      <c r="I53" s="249"/>
      <c r="J53" s="249"/>
      <c r="K53" s="249"/>
      <c r="L53" s="250"/>
      <c r="M53" s="317"/>
      <c r="N53" s="249"/>
      <c r="O53" s="249"/>
      <c r="P53" s="249"/>
      <c r="Q53" s="249"/>
      <c r="R53" s="250"/>
      <c r="S53" s="317"/>
      <c r="T53" s="249"/>
      <c r="U53" s="249"/>
      <c r="V53" s="249"/>
      <c r="W53" s="249"/>
      <c r="X53" s="250"/>
      <c r="Y53" s="317"/>
      <c r="Z53" s="249"/>
      <c r="AA53" s="249"/>
      <c r="AB53" s="249"/>
      <c r="AC53" s="249"/>
      <c r="AD53" s="250"/>
      <c r="AG53">
        <f t="shared" si="0"/>
        <v>0</v>
      </c>
      <c r="AH53">
        <f t="shared" si="1"/>
        <v>0</v>
      </c>
      <c r="AI53">
        <f t="shared" si="2"/>
        <v>0</v>
      </c>
      <c r="AJ53">
        <f t="shared" si="3"/>
        <v>0</v>
      </c>
      <c r="AK53">
        <f t="shared" si="4"/>
        <v>0</v>
      </c>
    </row>
    <row r="54" spans="1:37" s="4" customFormat="1" ht="15" customHeight="1">
      <c r="A54" s="107"/>
      <c r="C54" s="110" t="s">
        <v>229</v>
      </c>
      <c r="D54" s="318" t="str">
        <f>IF(CNGE_2023_M4_Secc1!D52="","",CNGE_2023_M4_Secc1!D52)</f>
        <v/>
      </c>
      <c r="E54" s="249"/>
      <c r="F54" s="249"/>
      <c r="G54" s="249"/>
      <c r="H54" s="249"/>
      <c r="I54" s="249"/>
      <c r="J54" s="249"/>
      <c r="K54" s="249"/>
      <c r="L54" s="250"/>
      <c r="M54" s="317"/>
      <c r="N54" s="249"/>
      <c r="O54" s="249"/>
      <c r="P54" s="249"/>
      <c r="Q54" s="249"/>
      <c r="R54" s="250"/>
      <c r="S54" s="317"/>
      <c r="T54" s="249"/>
      <c r="U54" s="249"/>
      <c r="V54" s="249"/>
      <c r="W54" s="249"/>
      <c r="X54" s="250"/>
      <c r="Y54" s="317"/>
      <c r="Z54" s="249"/>
      <c r="AA54" s="249"/>
      <c r="AB54" s="249"/>
      <c r="AC54" s="249"/>
      <c r="AD54" s="250"/>
      <c r="AG54">
        <f t="shared" si="0"/>
        <v>0</v>
      </c>
      <c r="AH54">
        <f t="shared" si="1"/>
        <v>0</v>
      </c>
      <c r="AI54">
        <f t="shared" si="2"/>
        <v>0</v>
      </c>
      <c r="AJ54">
        <f t="shared" si="3"/>
        <v>0</v>
      </c>
      <c r="AK54">
        <f t="shared" si="4"/>
        <v>0</v>
      </c>
    </row>
    <row r="55" spans="1:37" s="4" customFormat="1" ht="15" customHeight="1">
      <c r="A55" s="107"/>
      <c r="C55" s="110" t="s">
        <v>230</v>
      </c>
      <c r="D55" s="318" t="str">
        <f>IF(CNGE_2023_M4_Secc1!D53="","",CNGE_2023_M4_Secc1!D53)</f>
        <v/>
      </c>
      <c r="E55" s="249"/>
      <c r="F55" s="249"/>
      <c r="G55" s="249"/>
      <c r="H55" s="249"/>
      <c r="I55" s="249"/>
      <c r="J55" s="249"/>
      <c r="K55" s="249"/>
      <c r="L55" s="250"/>
      <c r="M55" s="317"/>
      <c r="N55" s="249"/>
      <c r="O55" s="249"/>
      <c r="P55" s="249"/>
      <c r="Q55" s="249"/>
      <c r="R55" s="250"/>
      <c r="S55" s="317"/>
      <c r="T55" s="249"/>
      <c r="U55" s="249"/>
      <c r="V55" s="249"/>
      <c r="W55" s="249"/>
      <c r="X55" s="250"/>
      <c r="Y55" s="317"/>
      <c r="Z55" s="249"/>
      <c r="AA55" s="249"/>
      <c r="AB55" s="249"/>
      <c r="AC55" s="249"/>
      <c r="AD55" s="250"/>
      <c r="AG55">
        <f t="shared" si="0"/>
        <v>0</v>
      </c>
      <c r="AH55">
        <f t="shared" si="1"/>
        <v>0</v>
      </c>
      <c r="AI55">
        <f t="shared" si="2"/>
        <v>0</v>
      </c>
      <c r="AJ55">
        <f t="shared" si="3"/>
        <v>0</v>
      </c>
      <c r="AK55">
        <f t="shared" si="4"/>
        <v>0</v>
      </c>
    </row>
    <row r="56" spans="1:37" s="4" customFormat="1" ht="15" customHeight="1">
      <c r="A56" s="107"/>
      <c r="C56" s="110" t="s">
        <v>231</v>
      </c>
      <c r="D56" s="318" t="str">
        <f>IF(CNGE_2023_M4_Secc1!D54="","",CNGE_2023_M4_Secc1!D54)</f>
        <v/>
      </c>
      <c r="E56" s="249"/>
      <c r="F56" s="249"/>
      <c r="G56" s="249"/>
      <c r="H56" s="249"/>
      <c r="I56" s="249"/>
      <c r="J56" s="249"/>
      <c r="K56" s="249"/>
      <c r="L56" s="250"/>
      <c r="M56" s="317"/>
      <c r="N56" s="249"/>
      <c r="O56" s="249"/>
      <c r="P56" s="249"/>
      <c r="Q56" s="249"/>
      <c r="R56" s="250"/>
      <c r="S56" s="317"/>
      <c r="T56" s="249"/>
      <c r="U56" s="249"/>
      <c r="V56" s="249"/>
      <c r="W56" s="249"/>
      <c r="X56" s="250"/>
      <c r="Y56" s="317"/>
      <c r="Z56" s="249"/>
      <c r="AA56" s="249"/>
      <c r="AB56" s="249"/>
      <c r="AC56" s="249"/>
      <c r="AD56" s="250"/>
      <c r="AG56">
        <f t="shared" si="0"/>
        <v>0</v>
      </c>
      <c r="AH56">
        <f t="shared" si="1"/>
        <v>0</v>
      </c>
      <c r="AI56">
        <f t="shared" si="2"/>
        <v>0</v>
      </c>
      <c r="AJ56">
        <f t="shared" si="3"/>
        <v>0</v>
      </c>
      <c r="AK56">
        <f t="shared" si="4"/>
        <v>0</v>
      </c>
    </row>
    <row r="57" spans="1:37" s="4" customFormat="1" ht="15" customHeight="1">
      <c r="A57" s="107"/>
      <c r="C57" s="110" t="s">
        <v>232</v>
      </c>
      <c r="D57" s="318" t="str">
        <f>IF(CNGE_2023_M4_Secc1!D55="","",CNGE_2023_M4_Secc1!D55)</f>
        <v/>
      </c>
      <c r="E57" s="249"/>
      <c r="F57" s="249"/>
      <c r="G57" s="249"/>
      <c r="H57" s="249"/>
      <c r="I57" s="249"/>
      <c r="J57" s="249"/>
      <c r="K57" s="249"/>
      <c r="L57" s="250"/>
      <c r="M57" s="317"/>
      <c r="N57" s="249"/>
      <c r="O57" s="249"/>
      <c r="P57" s="249"/>
      <c r="Q57" s="249"/>
      <c r="R57" s="250"/>
      <c r="S57" s="317"/>
      <c r="T57" s="249"/>
      <c r="U57" s="249"/>
      <c r="V57" s="249"/>
      <c r="W57" s="249"/>
      <c r="X57" s="250"/>
      <c r="Y57" s="317"/>
      <c r="Z57" s="249"/>
      <c r="AA57" s="249"/>
      <c r="AB57" s="249"/>
      <c r="AC57" s="249"/>
      <c r="AD57" s="250"/>
      <c r="AG57">
        <f t="shared" si="0"/>
        <v>0</v>
      </c>
      <c r="AH57">
        <f t="shared" si="1"/>
        <v>0</v>
      </c>
      <c r="AI57">
        <f t="shared" si="2"/>
        <v>0</v>
      </c>
      <c r="AJ57">
        <f t="shared" si="3"/>
        <v>0</v>
      </c>
      <c r="AK57">
        <f t="shared" si="4"/>
        <v>0</v>
      </c>
    </row>
    <row r="58" spans="1:37" s="4" customFormat="1" ht="15" customHeight="1">
      <c r="A58" s="107"/>
      <c r="C58" s="110" t="s">
        <v>233</v>
      </c>
      <c r="D58" s="318" t="str">
        <f>IF(CNGE_2023_M4_Secc1!D56="","",CNGE_2023_M4_Secc1!D56)</f>
        <v/>
      </c>
      <c r="E58" s="249"/>
      <c r="F58" s="249"/>
      <c r="G58" s="249"/>
      <c r="H58" s="249"/>
      <c r="I58" s="249"/>
      <c r="J58" s="249"/>
      <c r="K58" s="249"/>
      <c r="L58" s="250"/>
      <c r="M58" s="317"/>
      <c r="N58" s="249"/>
      <c r="O58" s="249"/>
      <c r="P58" s="249"/>
      <c r="Q58" s="249"/>
      <c r="R58" s="250"/>
      <c r="S58" s="317"/>
      <c r="T58" s="249"/>
      <c r="U58" s="249"/>
      <c r="V58" s="249"/>
      <c r="W58" s="249"/>
      <c r="X58" s="250"/>
      <c r="Y58" s="317"/>
      <c r="Z58" s="249"/>
      <c r="AA58" s="249"/>
      <c r="AB58" s="249"/>
      <c r="AC58" s="249"/>
      <c r="AD58" s="250"/>
      <c r="AG58">
        <f t="shared" si="0"/>
        <v>0</v>
      </c>
      <c r="AH58">
        <f t="shared" si="1"/>
        <v>0</v>
      </c>
      <c r="AI58">
        <f t="shared" si="2"/>
        <v>0</v>
      </c>
      <c r="AJ58">
        <f t="shared" si="3"/>
        <v>0</v>
      </c>
      <c r="AK58">
        <f t="shared" si="4"/>
        <v>0</v>
      </c>
    </row>
    <row r="59" spans="1:37" s="4" customFormat="1" ht="15" customHeight="1">
      <c r="A59" s="107"/>
      <c r="C59" s="110" t="s">
        <v>234</v>
      </c>
      <c r="D59" s="318" t="str">
        <f>IF(CNGE_2023_M4_Secc1!D57="","",CNGE_2023_M4_Secc1!D57)</f>
        <v/>
      </c>
      <c r="E59" s="249"/>
      <c r="F59" s="249"/>
      <c r="G59" s="249"/>
      <c r="H59" s="249"/>
      <c r="I59" s="249"/>
      <c r="J59" s="249"/>
      <c r="K59" s="249"/>
      <c r="L59" s="250"/>
      <c r="M59" s="317"/>
      <c r="N59" s="249"/>
      <c r="O59" s="249"/>
      <c r="P59" s="249"/>
      <c r="Q59" s="249"/>
      <c r="R59" s="250"/>
      <c r="S59" s="317"/>
      <c r="T59" s="249"/>
      <c r="U59" s="249"/>
      <c r="V59" s="249"/>
      <c r="W59" s="249"/>
      <c r="X59" s="250"/>
      <c r="Y59" s="317"/>
      <c r="Z59" s="249"/>
      <c r="AA59" s="249"/>
      <c r="AB59" s="249"/>
      <c r="AC59" s="249"/>
      <c r="AD59" s="250"/>
      <c r="AG59">
        <f t="shared" si="0"/>
        <v>0</v>
      </c>
      <c r="AH59">
        <f t="shared" si="1"/>
        <v>0</v>
      </c>
      <c r="AI59">
        <f t="shared" si="2"/>
        <v>0</v>
      </c>
      <c r="AJ59">
        <f t="shared" si="3"/>
        <v>0</v>
      </c>
      <c r="AK59">
        <f t="shared" si="4"/>
        <v>0</v>
      </c>
    </row>
    <row r="60" spans="1:37" s="4" customFormat="1" ht="15" customHeight="1">
      <c r="A60" s="107"/>
      <c r="C60" s="110" t="s">
        <v>235</v>
      </c>
      <c r="D60" s="318" t="str">
        <f>IF(CNGE_2023_M4_Secc1!D58="","",CNGE_2023_M4_Secc1!D58)</f>
        <v/>
      </c>
      <c r="E60" s="249"/>
      <c r="F60" s="249"/>
      <c r="G60" s="249"/>
      <c r="H60" s="249"/>
      <c r="I60" s="249"/>
      <c r="J60" s="249"/>
      <c r="K60" s="249"/>
      <c r="L60" s="250"/>
      <c r="M60" s="317"/>
      <c r="N60" s="249"/>
      <c r="O60" s="249"/>
      <c r="P60" s="249"/>
      <c r="Q60" s="249"/>
      <c r="R60" s="250"/>
      <c r="S60" s="317"/>
      <c r="T60" s="249"/>
      <c r="U60" s="249"/>
      <c r="V60" s="249"/>
      <c r="W60" s="249"/>
      <c r="X60" s="250"/>
      <c r="Y60" s="317"/>
      <c r="Z60" s="249"/>
      <c r="AA60" s="249"/>
      <c r="AB60" s="249"/>
      <c r="AC60" s="249"/>
      <c r="AD60" s="250"/>
      <c r="AG60">
        <f t="shared" si="0"/>
        <v>0</v>
      </c>
      <c r="AH60">
        <f t="shared" si="1"/>
        <v>0</v>
      </c>
      <c r="AI60">
        <f t="shared" si="2"/>
        <v>0</v>
      </c>
      <c r="AJ60">
        <f t="shared" si="3"/>
        <v>0</v>
      </c>
      <c r="AK60">
        <f t="shared" si="4"/>
        <v>0</v>
      </c>
    </row>
    <row r="61" spans="1:37" s="4" customFormat="1" ht="15" customHeight="1">
      <c r="A61" s="107"/>
      <c r="C61" s="110" t="s">
        <v>236</v>
      </c>
      <c r="D61" s="318" t="str">
        <f>IF(CNGE_2023_M4_Secc1!D59="","",CNGE_2023_M4_Secc1!D59)</f>
        <v/>
      </c>
      <c r="E61" s="249"/>
      <c r="F61" s="249"/>
      <c r="G61" s="249"/>
      <c r="H61" s="249"/>
      <c r="I61" s="249"/>
      <c r="J61" s="249"/>
      <c r="K61" s="249"/>
      <c r="L61" s="250"/>
      <c r="M61" s="317"/>
      <c r="N61" s="249"/>
      <c r="O61" s="249"/>
      <c r="P61" s="249"/>
      <c r="Q61" s="249"/>
      <c r="R61" s="250"/>
      <c r="S61" s="317"/>
      <c r="T61" s="249"/>
      <c r="U61" s="249"/>
      <c r="V61" s="249"/>
      <c r="W61" s="249"/>
      <c r="X61" s="250"/>
      <c r="Y61" s="317"/>
      <c r="Z61" s="249"/>
      <c r="AA61" s="249"/>
      <c r="AB61" s="249"/>
      <c r="AC61" s="249"/>
      <c r="AD61" s="250"/>
      <c r="AG61">
        <f t="shared" si="0"/>
        <v>0</v>
      </c>
      <c r="AH61">
        <f t="shared" si="1"/>
        <v>0</v>
      </c>
      <c r="AI61">
        <f t="shared" si="2"/>
        <v>0</v>
      </c>
      <c r="AJ61">
        <f t="shared" si="3"/>
        <v>0</v>
      </c>
      <c r="AK61">
        <f t="shared" si="4"/>
        <v>0</v>
      </c>
    </row>
    <row r="62" spans="1:37" s="4" customFormat="1" ht="15" customHeight="1">
      <c r="A62" s="107"/>
      <c r="C62" s="110" t="s">
        <v>237</v>
      </c>
      <c r="D62" s="318" t="str">
        <f>IF(CNGE_2023_M4_Secc1!D60="","",CNGE_2023_M4_Secc1!D60)</f>
        <v/>
      </c>
      <c r="E62" s="249"/>
      <c r="F62" s="249"/>
      <c r="G62" s="249"/>
      <c r="H62" s="249"/>
      <c r="I62" s="249"/>
      <c r="J62" s="249"/>
      <c r="K62" s="249"/>
      <c r="L62" s="250"/>
      <c r="M62" s="317"/>
      <c r="N62" s="249"/>
      <c r="O62" s="249"/>
      <c r="P62" s="249"/>
      <c r="Q62" s="249"/>
      <c r="R62" s="250"/>
      <c r="S62" s="317"/>
      <c r="T62" s="249"/>
      <c r="U62" s="249"/>
      <c r="V62" s="249"/>
      <c r="W62" s="249"/>
      <c r="X62" s="250"/>
      <c r="Y62" s="317"/>
      <c r="Z62" s="249"/>
      <c r="AA62" s="249"/>
      <c r="AB62" s="249"/>
      <c r="AC62" s="249"/>
      <c r="AD62" s="250"/>
      <c r="AG62">
        <f t="shared" si="0"/>
        <v>0</v>
      </c>
      <c r="AH62">
        <f t="shared" si="1"/>
        <v>0</v>
      </c>
      <c r="AI62">
        <f t="shared" si="2"/>
        <v>0</v>
      </c>
      <c r="AJ62">
        <f t="shared" si="3"/>
        <v>0</v>
      </c>
      <c r="AK62">
        <f t="shared" si="4"/>
        <v>0</v>
      </c>
    </row>
    <row r="63" spans="1:37" s="4" customFormat="1" ht="15" customHeight="1">
      <c r="A63" s="107"/>
      <c r="C63" s="110" t="s">
        <v>238</v>
      </c>
      <c r="D63" s="318" t="str">
        <f>IF(CNGE_2023_M4_Secc1!D61="","",CNGE_2023_M4_Secc1!D61)</f>
        <v/>
      </c>
      <c r="E63" s="249"/>
      <c r="F63" s="249"/>
      <c r="G63" s="249"/>
      <c r="H63" s="249"/>
      <c r="I63" s="249"/>
      <c r="J63" s="249"/>
      <c r="K63" s="249"/>
      <c r="L63" s="250"/>
      <c r="M63" s="317"/>
      <c r="N63" s="249"/>
      <c r="O63" s="249"/>
      <c r="P63" s="249"/>
      <c r="Q63" s="249"/>
      <c r="R63" s="250"/>
      <c r="S63" s="317"/>
      <c r="T63" s="249"/>
      <c r="U63" s="249"/>
      <c r="V63" s="249"/>
      <c r="W63" s="249"/>
      <c r="X63" s="250"/>
      <c r="Y63" s="317"/>
      <c r="Z63" s="249"/>
      <c r="AA63" s="249"/>
      <c r="AB63" s="249"/>
      <c r="AC63" s="249"/>
      <c r="AD63" s="250"/>
      <c r="AG63">
        <f t="shared" si="0"/>
        <v>0</v>
      </c>
      <c r="AH63">
        <f t="shared" si="1"/>
        <v>0</v>
      </c>
      <c r="AI63">
        <f t="shared" si="2"/>
        <v>0</v>
      </c>
      <c r="AJ63">
        <f t="shared" si="3"/>
        <v>0</v>
      </c>
      <c r="AK63">
        <f t="shared" si="4"/>
        <v>0</v>
      </c>
    </row>
    <row r="64" spans="1:37" s="4" customFormat="1" ht="15" customHeight="1">
      <c r="A64" s="107"/>
      <c r="C64" s="110" t="s">
        <v>239</v>
      </c>
      <c r="D64" s="318" t="str">
        <f>IF(CNGE_2023_M4_Secc1!D62="","",CNGE_2023_M4_Secc1!D62)</f>
        <v/>
      </c>
      <c r="E64" s="249"/>
      <c r="F64" s="249"/>
      <c r="G64" s="249"/>
      <c r="H64" s="249"/>
      <c r="I64" s="249"/>
      <c r="J64" s="249"/>
      <c r="K64" s="249"/>
      <c r="L64" s="250"/>
      <c r="M64" s="317"/>
      <c r="N64" s="249"/>
      <c r="O64" s="249"/>
      <c r="P64" s="249"/>
      <c r="Q64" s="249"/>
      <c r="R64" s="250"/>
      <c r="S64" s="317"/>
      <c r="T64" s="249"/>
      <c r="U64" s="249"/>
      <c r="V64" s="249"/>
      <c r="W64" s="249"/>
      <c r="X64" s="250"/>
      <c r="Y64" s="317"/>
      <c r="Z64" s="249"/>
      <c r="AA64" s="249"/>
      <c r="AB64" s="249"/>
      <c r="AC64" s="249"/>
      <c r="AD64" s="250"/>
      <c r="AG64">
        <f t="shared" si="0"/>
        <v>0</v>
      </c>
      <c r="AH64">
        <f t="shared" si="1"/>
        <v>0</v>
      </c>
      <c r="AI64">
        <f t="shared" si="2"/>
        <v>0</v>
      </c>
      <c r="AJ64">
        <f t="shared" si="3"/>
        <v>0</v>
      </c>
      <c r="AK64">
        <f t="shared" si="4"/>
        <v>0</v>
      </c>
    </row>
    <row r="65" spans="1:37" s="4" customFormat="1" ht="15" customHeight="1">
      <c r="A65" s="107"/>
      <c r="C65" s="110" t="s">
        <v>240</v>
      </c>
      <c r="D65" s="318" t="str">
        <f>IF(CNGE_2023_M4_Secc1!D63="","",CNGE_2023_M4_Secc1!D63)</f>
        <v/>
      </c>
      <c r="E65" s="249"/>
      <c r="F65" s="249"/>
      <c r="G65" s="249"/>
      <c r="H65" s="249"/>
      <c r="I65" s="249"/>
      <c r="J65" s="249"/>
      <c r="K65" s="249"/>
      <c r="L65" s="250"/>
      <c r="M65" s="317"/>
      <c r="N65" s="249"/>
      <c r="O65" s="249"/>
      <c r="P65" s="249"/>
      <c r="Q65" s="249"/>
      <c r="R65" s="250"/>
      <c r="S65" s="317"/>
      <c r="T65" s="249"/>
      <c r="U65" s="249"/>
      <c r="V65" s="249"/>
      <c r="W65" s="249"/>
      <c r="X65" s="250"/>
      <c r="Y65" s="317"/>
      <c r="Z65" s="249"/>
      <c r="AA65" s="249"/>
      <c r="AB65" s="249"/>
      <c r="AC65" s="249"/>
      <c r="AD65" s="250"/>
      <c r="AG65">
        <f t="shared" si="0"/>
        <v>0</v>
      </c>
      <c r="AH65">
        <f t="shared" si="1"/>
        <v>0</v>
      </c>
      <c r="AI65">
        <f t="shared" si="2"/>
        <v>0</v>
      </c>
      <c r="AJ65">
        <f t="shared" si="3"/>
        <v>0</v>
      </c>
      <c r="AK65">
        <f t="shared" si="4"/>
        <v>0</v>
      </c>
    </row>
    <row r="66" spans="1:37" s="4" customFormat="1" ht="15" customHeight="1">
      <c r="A66" s="107"/>
      <c r="C66" s="110" t="s">
        <v>241</v>
      </c>
      <c r="D66" s="318" t="str">
        <f>IF(CNGE_2023_M4_Secc1!D64="","",CNGE_2023_M4_Secc1!D64)</f>
        <v/>
      </c>
      <c r="E66" s="249"/>
      <c r="F66" s="249"/>
      <c r="G66" s="249"/>
      <c r="H66" s="249"/>
      <c r="I66" s="249"/>
      <c r="J66" s="249"/>
      <c r="K66" s="249"/>
      <c r="L66" s="250"/>
      <c r="M66" s="317"/>
      <c r="N66" s="249"/>
      <c r="O66" s="249"/>
      <c r="P66" s="249"/>
      <c r="Q66" s="249"/>
      <c r="R66" s="250"/>
      <c r="S66" s="317"/>
      <c r="T66" s="249"/>
      <c r="U66" s="249"/>
      <c r="V66" s="249"/>
      <c r="W66" s="249"/>
      <c r="X66" s="250"/>
      <c r="Y66" s="317"/>
      <c r="Z66" s="249"/>
      <c r="AA66" s="249"/>
      <c r="AB66" s="249"/>
      <c r="AC66" s="249"/>
      <c r="AD66" s="250"/>
      <c r="AG66">
        <f t="shared" si="0"/>
        <v>0</v>
      </c>
      <c r="AH66">
        <f t="shared" si="1"/>
        <v>0</v>
      </c>
      <c r="AI66">
        <f t="shared" si="2"/>
        <v>0</v>
      </c>
      <c r="AJ66">
        <f t="shared" si="3"/>
        <v>0</v>
      </c>
      <c r="AK66">
        <f t="shared" si="4"/>
        <v>0</v>
      </c>
    </row>
    <row r="67" spans="1:37" s="4" customFormat="1" ht="15" customHeight="1">
      <c r="A67" s="107"/>
      <c r="C67" s="110" t="s">
        <v>242</v>
      </c>
      <c r="D67" s="318" t="str">
        <f>IF(CNGE_2023_M4_Secc1!D65="","",CNGE_2023_M4_Secc1!D65)</f>
        <v/>
      </c>
      <c r="E67" s="249"/>
      <c r="F67" s="249"/>
      <c r="G67" s="249"/>
      <c r="H67" s="249"/>
      <c r="I67" s="249"/>
      <c r="J67" s="249"/>
      <c r="K67" s="249"/>
      <c r="L67" s="250"/>
      <c r="M67" s="317"/>
      <c r="N67" s="249"/>
      <c r="O67" s="249"/>
      <c r="P67" s="249"/>
      <c r="Q67" s="249"/>
      <c r="R67" s="250"/>
      <c r="S67" s="317"/>
      <c r="T67" s="249"/>
      <c r="U67" s="249"/>
      <c r="V67" s="249"/>
      <c r="W67" s="249"/>
      <c r="X67" s="250"/>
      <c r="Y67" s="317"/>
      <c r="Z67" s="249"/>
      <c r="AA67" s="249"/>
      <c r="AB67" s="249"/>
      <c r="AC67" s="249"/>
      <c r="AD67" s="250"/>
      <c r="AG67">
        <f t="shared" si="0"/>
        <v>0</v>
      </c>
      <c r="AH67">
        <f t="shared" si="1"/>
        <v>0</v>
      </c>
      <c r="AI67">
        <f t="shared" si="2"/>
        <v>0</v>
      </c>
      <c r="AJ67">
        <f t="shared" si="3"/>
        <v>0</v>
      </c>
      <c r="AK67">
        <f t="shared" si="4"/>
        <v>0</v>
      </c>
    </row>
    <row r="68" spans="1:37" s="4" customFormat="1" ht="15" customHeight="1">
      <c r="A68" s="107"/>
      <c r="C68" s="110" t="s">
        <v>243</v>
      </c>
      <c r="D68" s="318" t="str">
        <f>IF(CNGE_2023_M4_Secc1!D66="","",CNGE_2023_M4_Secc1!D66)</f>
        <v/>
      </c>
      <c r="E68" s="249"/>
      <c r="F68" s="249"/>
      <c r="G68" s="249"/>
      <c r="H68" s="249"/>
      <c r="I68" s="249"/>
      <c r="J68" s="249"/>
      <c r="K68" s="249"/>
      <c r="L68" s="250"/>
      <c r="M68" s="317"/>
      <c r="N68" s="249"/>
      <c r="O68" s="249"/>
      <c r="P68" s="249"/>
      <c r="Q68" s="249"/>
      <c r="R68" s="250"/>
      <c r="S68" s="317"/>
      <c r="T68" s="249"/>
      <c r="U68" s="249"/>
      <c r="V68" s="249"/>
      <c r="W68" s="249"/>
      <c r="X68" s="250"/>
      <c r="Y68" s="317"/>
      <c r="Z68" s="249"/>
      <c r="AA68" s="249"/>
      <c r="AB68" s="249"/>
      <c r="AC68" s="249"/>
      <c r="AD68" s="250"/>
      <c r="AG68">
        <f t="shared" si="0"/>
        <v>0</v>
      </c>
      <c r="AH68">
        <f t="shared" si="1"/>
        <v>0</v>
      </c>
      <c r="AI68">
        <f t="shared" si="2"/>
        <v>0</v>
      </c>
      <c r="AJ68">
        <f t="shared" si="3"/>
        <v>0</v>
      </c>
      <c r="AK68">
        <f t="shared" si="4"/>
        <v>0</v>
      </c>
    </row>
    <row r="69" spans="1:37" s="4" customFormat="1" ht="15" customHeight="1">
      <c r="A69" s="107"/>
      <c r="C69" s="110" t="s">
        <v>244</v>
      </c>
      <c r="D69" s="318" t="str">
        <f>IF(CNGE_2023_M4_Secc1!D67="","",CNGE_2023_M4_Secc1!D67)</f>
        <v/>
      </c>
      <c r="E69" s="249"/>
      <c r="F69" s="249"/>
      <c r="G69" s="249"/>
      <c r="H69" s="249"/>
      <c r="I69" s="249"/>
      <c r="J69" s="249"/>
      <c r="K69" s="249"/>
      <c r="L69" s="250"/>
      <c r="M69" s="317"/>
      <c r="N69" s="249"/>
      <c r="O69" s="249"/>
      <c r="P69" s="249"/>
      <c r="Q69" s="249"/>
      <c r="R69" s="250"/>
      <c r="S69" s="317"/>
      <c r="T69" s="249"/>
      <c r="U69" s="249"/>
      <c r="V69" s="249"/>
      <c r="W69" s="249"/>
      <c r="X69" s="250"/>
      <c r="Y69" s="317"/>
      <c r="Z69" s="249"/>
      <c r="AA69" s="249"/>
      <c r="AB69" s="249"/>
      <c r="AC69" s="249"/>
      <c r="AD69" s="250"/>
      <c r="AG69">
        <f t="shared" si="0"/>
        <v>0</v>
      </c>
      <c r="AH69">
        <f t="shared" si="1"/>
        <v>0</v>
      </c>
      <c r="AI69">
        <f t="shared" si="2"/>
        <v>0</v>
      </c>
      <c r="AJ69">
        <f t="shared" si="3"/>
        <v>0</v>
      </c>
      <c r="AK69">
        <f t="shared" si="4"/>
        <v>0</v>
      </c>
    </row>
    <row r="70" spans="1:37" s="4" customFormat="1" ht="15" customHeight="1">
      <c r="A70" s="107"/>
      <c r="C70" s="110" t="s">
        <v>245</v>
      </c>
      <c r="D70" s="318" t="str">
        <f>IF(CNGE_2023_M4_Secc1!D68="","",CNGE_2023_M4_Secc1!D68)</f>
        <v/>
      </c>
      <c r="E70" s="249"/>
      <c r="F70" s="249"/>
      <c r="G70" s="249"/>
      <c r="H70" s="249"/>
      <c r="I70" s="249"/>
      <c r="J70" s="249"/>
      <c r="K70" s="249"/>
      <c r="L70" s="250"/>
      <c r="M70" s="317"/>
      <c r="N70" s="249"/>
      <c r="O70" s="249"/>
      <c r="P70" s="249"/>
      <c r="Q70" s="249"/>
      <c r="R70" s="250"/>
      <c r="S70" s="317"/>
      <c r="T70" s="249"/>
      <c r="U70" s="249"/>
      <c r="V70" s="249"/>
      <c r="W70" s="249"/>
      <c r="X70" s="250"/>
      <c r="Y70" s="317"/>
      <c r="Z70" s="249"/>
      <c r="AA70" s="249"/>
      <c r="AB70" s="249"/>
      <c r="AC70" s="249"/>
      <c r="AD70" s="250"/>
      <c r="AG70">
        <f t="shared" si="0"/>
        <v>0</v>
      </c>
      <c r="AH70">
        <f t="shared" si="1"/>
        <v>0</v>
      </c>
      <c r="AI70">
        <f t="shared" si="2"/>
        <v>0</v>
      </c>
      <c r="AJ70">
        <f t="shared" si="3"/>
        <v>0</v>
      </c>
      <c r="AK70">
        <f t="shared" si="4"/>
        <v>0</v>
      </c>
    </row>
    <row r="71" spans="1:37" s="4" customFormat="1" ht="15" customHeight="1">
      <c r="A71" s="107"/>
      <c r="C71" s="110" t="s">
        <v>246</v>
      </c>
      <c r="D71" s="318" t="str">
        <f>IF(CNGE_2023_M4_Secc1!D69="","",CNGE_2023_M4_Secc1!D69)</f>
        <v/>
      </c>
      <c r="E71" s="249"/>
      <c r="F71" s="249"/>
      <c r="G71" s="249"/>
      <c r="H71" s="249"/>
      <c r="I71" s="249"/>
      <c r="J71" s="249"/>
      <c r="K71" s="249"/>
      <c r="L71" s="250"/>
      <c r="M71" s="317"/>
      <c r="N71" s="249"/>
      <c r="O71" s="249"/>
      <c r="P71" s="249"/>
      <c r="Q71" s="249"/>
      <c r="R71" s="250"/>
      <c r="S71" s="317"/>
      <c r="T71" s="249"/>
      <c r="U71" s="249"/>
      <c r="V71" s="249"/>
      <c r="W71" s="249"/>
      <c r="X71" s="250"/>
      <c r="Y71" s="317"/>
      <c r="Z71" s="249"/>
      <c r="AA71" s="249"/>
      <c r="AB71" s="249"/>
      <c r="AC71" s="249"/>
      <c r="AD71" s="250"/>
      <c r="AG71">
        <f t="shared" si="0"/>
        <v>0</v>
      </c>
      <c r="AH71">
        <f t="shared" si="1"/>
        <v>0</v>
      </c>
      <c r="AI71">
        <f t="shared" si="2"/>
        <v>0</v>
      </c>
      <c r="AJ71">
        <f t="shared" si="3"/>
        <v>0</v>
      </c>
      <c r="AK71">
        <f t="shared" si="4"/>
        <v>0</v>
      </c>
    </row>
    <row r="72" spans="1:37" s="4" customFormat="1" ht="15" customHeight="1">
      <c r="A72" s="107"/>
      <c r="C72" s="110" t="s">
        <v>247</v>
      </c>
      <c r="D72" s="318" t="str">
        <f>IF(CNGE_2023_M4_Secc1!D70="","",CNGE_2023_M4_Secc1!D70)</f>
        <v/>
      </c>
      <c r="E72" s="249"/>
      <c r="F72" s="249"/>
      <c r="G72" s="249"/>
      <c r="H72" s="249"/>
      <c r="I72" s="249"/>
      <c r="J72" s="249"/>
      <c r="K72" s="249"/>
      <c r="L72" s="250"/>
      <c r="M72" s="317"/>
      <c r="N72" s="249"/>
      <c r="O72" s="249"/>
      <c r="P72" s="249"/>
      <c r="Q72" s="249"/>
      <c r="R72" s="250"/>
      <c r="S72" s="317"/>
      <c r="T72" s="249"/>
      <c r="U72" s="249"/>
      <c r="V72" s="249"/>
      <c r="W72" s="249"/>
      <c r="X72" s="250"/>
      <c r="Y72" s="317"/>
      <c r="Z72" s="249"/>
      <c r="AA72" s="249"/>
      <c r="AB72" s="249"/>
      <c r="AC72" s="249"/>
      <c r="AD72" s="250"/>
      <c r="AG72">
        <f t="shared" si="0"/>
        <v>0</v>
      </c>
      <c r="AH72">
        <f t="shared" si="1"/>
        <v>0</v>
      </c>
      <c r="AI72">
        <f t="shared" si="2"/>
        <v>0</v>
      </c>
      <c r="AJ72">
        <f t="shared" si="3"/>
        <v>0</v>
      </c>
      <c r="AK72">
        <f t="shared" si="4"/>
        <v>0</v>
      </c>
    </row>
    <row r="73" spans="1:37" s="4" customFormat="1" ht="15" customHeight="1">
      <c r="A73" s="107"/>
      <c r="C73" s="110" t="s">
        <v>248</v>
      </c>
      <c r="D73" s="318" t="str">
        <f>IF(CNGE_2023_M4_Secc1!D71="","",CNGE_2023_M4_Secc1!D71)</f>
        <v/>
      </c>
      <c r="E73" s="249"/>
      <c r="F73" s="249"/>
      <c r="G73" s="249"/>
      <c r="H73" s="249"/>
      <c r="I73" s="249"/>
      <c r="J73" s="249"/>
      <c r="K73" s="249"/>
      <c r="L73" s="250"/>
      <c r="M73" s="317"/>
      <c r="N73" s="249"/>
      <c r="O73" s="249"/>
      <c r="P73" s="249"/>
      <c r="Q73" s="249"/>
      <c r="R73" s="250"/>
      <c r="S73" s="317"/>
      <c r="T73" s="249"/>
      <c r="U73" s="249"/>
      <c r="V73" s="249"/>
      <c r="W73" s="249"/>
      <c r="X73" s="250"/>
      <c r="Y73" s="317"/>
      <c r="Z73" s="249"/>
      <c r="AA73" s="249"/>
      <c r="AB73" s="249"/>
      <c r="AC73" s="249"/>
      <c r="AD73" s="250"/>
      <c r="AG73">
        <f t="shared" ref="AG73:AG101" si="5">IF(OR(COUNTBLANK(M73:AD73)=18,COUNTBLANK(M73:AD73)=15),0,1)</f>
        <v>0</v>
      </c>
      <c r="AH73">
        <f t="shared" ref="AH73:AH101" si="6">IF(COUNTIF(M73:AD73,"NS"),1,0)</f>
        <v>0</v>
      </c>
      <c r="AI73">
        <f t="shared" ref="AI73:AI101" si="7">COUNTIF(S73:AD73,"NS")</f>
        <v>0</v>
      </c>
      <c r="AJ73">
        <f t="shared" ref="AJ73:AJ101" si="8">SUM(S73:AD73)</f>
        <v>0</v>
      </c>
      <c r="AK73">
        <f t="shared" ref="AK73:AK101" si="9">IF(COUNTA(M73:AD73)=0,0,IF(OR(AND(M73=0,AI73&gt;0),AND(M73="ns",AJ73&gt;0),AND(M73="ns",AI73=0,AJ73=0)),1,IF(OR(AND(M73&gt;0,AI73=2),AND(M73="ns",AI73=2),AND(M73="ns",AJ73=0,AI73&gt;0),M73=AJ73),0,1)))</f>
        <v>0</v>
      </c>
    </row>
    <row r="74" spans="1:37" s="4" customFormat="1" ht="15" customHeight="1">
      <c r="A74" s="107"/>
      <c r="C74" s="110" t="s">
        <v>249</v>
      </c>
      <c r="D74" s="318" t="str">
        <f>IF(CNGE_2023_M4_Secc1!D72="","",CNGE_2023_M4_Secc1!D72)</f>
        <v/>
      </c>
      <c r="E74" s="249"/>
      <c r="F74" s="249"/>
      <c r="G74" s="249"/>
      <c r="H74" s="249"/>
      <c r="I74" s="249"/>
      <c r="J74" s="249"/>
      <c r="K74" s="249"/>
      <c r="L74" s="250"/>
      <c r="M74" s="317"/>
      <c r="N74" s="249"/>
      <c r="O74" s="249"/>
      <c r="P74" s="249"/>
      <c r="Q74" s="249"/>
      <c r="R74" s="250"/>
      <c r="S74" s="317"/>
      <c r="T74" s="249"/>
      <c r="U74" s="249"/>
      <c r="V74" s="249"/>
      <c r="W74" s="249"/>
      <c r="X74" s="250"/>
      <c r="Y74" s="317"/>
      <c r="Z74" s="249"/>
      <c r="AA74" s="249"/>
      <c r="AB74" s="249"/>
      <c r="AC74" s="249"/>
      <c r="AD74" s="250"/>
      <c r="AG74">
        <f t="shared" si="5"/>
        <v>0</v>
      </c>
      <c r="AH74">
        <f t="shared" si="6"/>
        <v>0</v>
      </c>
      <c r="AI74">
        <f t="shared" si="7"/>
        <v>0</v>
      </c>
      <c r="AJ74">
        <f t="shared" si="8"/>
        <v>0</v>
      </c>
      <c r="AK74">
        <f t="shared" si="9"/>
        <v>0</v>
      </c>
    </row>
    <row r="75" spans="1:37" s="4" customFormat="1" ht="15" customHeight="1">
      <c r="A75" s="107"/>
      <c r="C75" s="110" t="s">
        <v>250</v>
      </c>
      <c r="D75" s="318" t="str">
        <f>IF(CNGE_2023_M4_Secc1!D73="","",CNGE_2023_M4_Secc1!D73)</f>
        <v/>
      </c>
      <c r="E75" s="249"/>
      <c r="F75" s="249"/>
      <c r="G75" s="249"/>
      <c r="H75" s="249"/>
      <c r="I75" s="249"/>
      <c r="J75" s="249"/>
      <c r="K75" s="249"/>
      <c r="L75" s="250"/>
      <c r="M75" s="317"/>
      <c r="N75" s="249"/>
      <c r="O75" s="249"/>
      <c r="P75" s="249"/>
      <c r="Q75" s="249"/>
      <c r="R75" s="250"/>
      <c r="S75" s="317"/>
      <c r="T75" s="249"/>
      <c r="U75" s="249"/>
      <c r="V75" s="249"/>
      <c r="W75" s="249"/>
      <c r="X75" s="250"/>
      <c r="Y75" s="317"/>
      <c r="Z75" s="249"/>
      <c r="AA75" s="249"/>
      <c r="AB75" s="249"/>
      <c r="AC75" s="249"/>
      <c r="AD75" s="250"/>
      <c r="AG75">
        <f t="shared" si="5"/>
        <v>0</v>
      </c>
      <c r="AH75">
        <f t="shared" si="6"/>
        <v>0</v>
      </c>
      <c r="AI75">
        <f t="shared" si="7"/>
        <v>0</v>
      </c>
      <c r="AJ75">
        <f t="shared" si="8"/>
        <v>0</v>
      </c>
      <c r="AK75">
        <f t="shared" si="9"/>
        <v>0</v>
      </c>
    </row>
    <row r="76" spans="1:37" s="4" customFormat="1" ht="15" customHeight="1">
      <c r="A76" s="107"/>
      <c r="C76" s="110" t="s">
        <v>251</v>
      </c>
      <c r="D76" s="318" t="str">
        <f>IF(CNGE_2023_M4_Secc1!D74="","",CNGE_2023_M4_Secc1!D74)</f>
        <v/>
      </c>
      <c r="E76" s="249"/>
      <c r="F76" s="249"/>
      <c r="G76" s="249"/>
      <c r="H76" s="249"/>
      <c r="I76" s="249"/>
      <c r="J76" s="249"/>
      <c r="K76" s="249"/>
      <c r="L76" s="250"/>
      <c r="M76" s="317"/>
      <c r="N76" s="249"/>
      <c r="O76" s="249"/>
      <c r="P76" s="249"/>
      <c r="Q76" s="249"/>
      <c r="R76" s="250"/>
      <c r="S76" s="317"/>
      <c r="T76" s="249"/>
      <c r="U76" s="249"/>
      <c r="V76" s="249"/>
      <c r="W76" s="249"/>
      <c r="X76" s="250"/>
      <c r="Y76" s="317"/>
      <c r="Z76" s="249"/>
      <c r="AA76" s="249"/>
      <c r="AB76" s="249"/>
      <c r="AC76" s="249"/>
      <c r="AD76" s="250"/>
      <c r="AG76">
        <f t="shared" si="5"/>
        <v>0</v>
      </c>
      <c r="AH76">
        <f t="shared" si="6"/>
        <v>0</v>
      </c>
      <c r="AI76">
        <f t="shared" si="7"/>
        <v>0</v>
      </c>
      <c r="AJ76">
        <f t="shared" si="8"/>
        <v>0</v>
      </c>
      <c r="AK76">
        <f t="shared" si="9"/>
        <v>0</v>
      </c>
    </row>
    <row r="77" spans="1:37" s="4" customFormat="1" ht="15" customHeight="1">
      <c r="A77" s="107"/>
      <c r="C77" s="110" t="s">
        <v>284</v>
      </c>
      <c r="D77" s="318" t="str">
        <f>IF(CNGE_2023_M4_Secc1!D75="","",CNGE_2023_M4_Secc1!D75)</f>
        <v/>
      </c>
      <c r="E77" s="249"/>
      <c r="F77" s="249"/>
      <c r="G77" s="249"/>
      <c r="H77" s="249"/>
      <c r="I77" s="249"/>
      <c r="J77" s="249"/>
      <c r="K77" s="249"/>
      <c r="L77" s="250"/>
      <c r="M77" s="317"/>
      <c r="N77" s="249"/>
      <c r="O77" s="249"/>
      <c r="P77" s="249"/>
      <c r="Q77" s="249"/>
      <c r="R77" s="250"/>
      <c r="S77" s="317"/>
      <c r="T77" s="249"/>
      <c r="U77" s="249"/>
      <c r="V77" s="249"/>
      <c r="W77" s="249"/>
      <c r="X77" s="250"/>
      <c r="Y77" s="317"/>
      <c r="Z77" s="249"/>
      <c r="AA77" s="249"/>
      <c r="AB77" s="249"/>
      <c r="AC77" s="249"/>
      <c r="AD77" s="250"/>
      <c r="AG77">
        <f t="shared" si="5"/>
        <v>0</v>
      </c>
      <c r="AH77">
        <f t="shared" si="6"/>
        <v>0</v>
      </c>
      <c r="AI77">
        <f t="shared" si="7"/>
        <v>0</v>
      </c>
      <c r="AJ77">
        <f t="shared" si="8"/>
        <v>0</v>
      </c>
      <c r="AK77">
        <f t="shared" si="9"/>
        <v>0</v>
      </c>
    </row>
    <row r="78" spans="1:37" s="4" customFormat="1" ht="15" customHeight="1">
      <c r="A78" s="107"/>
      <c r="C78" s="110" t="s">
        <v>285</v>
      </c>
      <c r="D78" s="318" t="str">
        <f>IF(CNGE_2023_M4_Secc1!D76="","",CNGE_2023_M4_Secc1!D76)</f>
        <v/>
      </c>
      <c r="E78" s="249"/>
      <c r="F78" s="249"/>
      <c r="G78" s="249"/>
      <c r="H78" s="249"/>
      <c r="I78" s="249"/>
      <c r="J78" s="249"/>
      <c r="K78" s="249"/>
      <c r="L78" s="250"/>
      <c r="M78" s="317"/>
      <c r="N78" s="249"/>
      <c r="O78" s="249"/>
      <c r="P78" s="249"/>
      <c r="Q78" s="249"/>
      <c r="R78" s="250"/>
      <c r="S78" s="317"/>
      <c r="T78" s="249"/>
      <c r="U78" s="249"/>
      <c r="V78" s="249"/>
      <c r="W78" s="249"/>
      <c r="X78" s="250"/>
      <c r="Y78" s="317"/>
      <c r="Z78" s="249"/>
      <c r="AA78" s="249"/>
      <c r="AB78" s="249"/>
      <c r="AC78" s="249"/>
      <c r="AD78" s="250"/>
      <c r="AG78">
        <f t="shared" si="5"/>
        <v>0</v>
      </c>
      <c r="AH78">
        <f t="shared" si="6"/>
        <v>0</v>
      </c>
      <c r="AI78">
        <f t="shared" si="7"/>
        <v>0</v>
      </c>
      <c r="AJ78">
        <f t="shared" si="8"/>
        <v>0</v>
      </c>
      <c r="AK78">
        <f t="shared" si="9"/>
        <v>0</v>
      </c>
    </row>
    <row r="79" spans="1:37" s="4" customFormat="1" ht="15" customHeight="1">
      <c r="A79" s="107"/>
      <c r="C79" s="110" t="s">
        <v>286</v>
      </c>
      <c r="D79" s="318" t="str">
        <f>IF(CNGE_2023_M4_Secc1!D77="","",CNGE_2023_M4_Secc1!D77)</f>
        <v/>
      </c>
      <c r="E79" s="249"/>
      <c r="F79" s="249"/>
      <c r="G79" s="249"/>
      <c r="H79" s="249"/>
      <c r="I79" s="249"/>
      <c r="J79" s="249"/>
      <c r="K79" s="249"/>
      <c r="L79" s="250"/>
      <c r="M79" s="317"/>
      <c r="N79" s="249"/>
      <c r="O79" s="249"/>
      <c r="P79" s="249"/>
      <c r="Q79" s="249"/>
      <c r="R79" s="250"/>
      <c r="S79" s="317"/>
      <c r="T79" s="249"/>
      <c r="U79" s="249"/>
      <c r="V79" s="249"/>
      <c r="W79" s="249"/>
      <c r="X79" s="250"/>
      <c r="Y79" s="317"/>
      <c r="Z79" s="249"/>
      <c r="AA79" s="249"/>
      <c r="AB79" s="249"/>
      <c r="AC79" s="249"/>
      <c r="AD79" s="250"/>
      <c r="AG79">
        <f t="shared" si="5"/>
        <v>0</v>
      </c>
      <c r="AH79">
        <f t="shared" si="6"/>
        <v>0</v>
      </c>
      <c r="AI79">
        <f t="shared" si="7"/>
        <v>0</v>
      </c>
      <c r="AJ79">
        <f t="shared" si="8"/>
        <v>0</v>
      </c>
      <c r="AK79">
        <f t="shared" si="9"/>
        <v>0</v>
      </c>
    </row>
    <row r="80" spans="1:37" s="4" customFormat="1" ht="15" customHeight="1">
      <c r="A80" s="107"/>
      <c r="C80" s="110" t="s">
        <v>287</v>
      </c>
      <c r="D80" s="318" t="str">
        <f>IF(CNGE_2023_M4_Secc1!D78="","",CNGE_2023_M4_Secc1!D78)</f>
        <v/>
      </c>
      <c r="E80" s="249"/>
      <c r="F80" s="249"/>
      <c r="G80" s="249"/>
      <c r="H80" s="249"/>
      <c r="I80" s="249"/>
      <c r="J80" s="249"/>
      <c r="K80" s="249"/>
      <c r="L80" s="250"/>
      <c r="M80" s="317"/>
      <c r="N80" s="249"/>
      <c r="O80" s="249"/>
      <c r="P80" s="249"/>
      <c r="Q80" s="249"/>
      <c r="R80" s="250"/>
      <c r="S80" s="317"/>
      <c r="T80" s="249"/>
      <c r="U80" s="249"/>
      <c r="V80" s="249"/>
      <c r="W80" s="249"/>
      <c r="X80" s="250"/>
      <c r="Y80" s="317"/>
      <c r="Z80" s="249"/>
      <c r="AA80" s="249"/>
      <c r="AB80" s="249"/>
      <c r="AC80" s="249"/>
      <c r="AD80" s="250"/>
      <c r="AG80">
        <f t="shared" si="5"/>
        <v>0</v>
      </c>
      <c r="AH80">
        <f t="shared" si="6"/>
        <v>0</v>
      </c>
      <c r="AI80">
        <f t="shared" si="7"/>
        <v>0</v>
      </c>
      <c r="AJ80">
        <f t="shared" si="8"/>
        <v>0</v>
      </c>
      <c r="AK80">
        <f t="shared" si="9"/>
        <v>0</v>
      </c>
    </row>
    <row r="81" spans="1:37" s="4" customFormat="1" ht="15" customHeight="1">
      <c r="A81" s="107"/>
      <c r="C81" s="110" t="s">
        <v>288</v>
      </c>
      <c r="D81" s="318" t="str">
        <f>IF(CNGE_2023_M4_Secc1!D79="","",CNGE_2023_M4_Secc1!D79)</f>
        <v/>
      </c>
      <c r="E81" s="249"/>
      <c r="F81" s="249"/>
      <c r="G81" s="249"/>
      <c r="H81" s="249"/>
      <c r="I81" s="249"/>
      <c r="J81" s="249"/>
      <c r="K81" s="249"/>
      <c r="L81" s="250"/>
      <c r="M81" s="317"/>
      <c r="N81" s="249"/>
      <c r="O81" s="249"/>
      <c r="P81" s="249"/>
      <c r="Q81" s="249"/>
      <c r="R81" s="250"/>
      <c r="S81" s="317"/>
      <c r="T81" s="249"/>
      <c r="U81" s="249"/>
      <c r="V81" s="249"/>
      <c r="W81" s="249"/>
      <c r="X81" s="250"/>
      <c r="Y81" s="317"/>
      <c r="Z81" s="249"/>
      <c r="AA81" s="249"/>
      <c r="AB81" s="249"/>
      <c r="AC81" s="249"/>
      <c r="AD81" s="250"/>
      <c r="AG81">
        <f t="shared" si="5"/>
        <v>0</v>
      </c>
      <c r="AH81">
        <f t="shared" si="6"/>
        <v>0</v>
      </c>
      <c r="AI81">
        <f t="shared" si="7"/>
        <v>0</v>
      </c>
      <c r="AJ81">
        <f t="shared" si="8"/>
        <v>0</v>
      </c>
      <c r="AK81">
        <f t="shared" si="9"/>
        <v>0</v>
      </c>
    </row>
    <row r="82" spans="1:37" s="4" customFormat="1" ht="15" customHeight="1">
      <c r="A82" s="107"/>
      <c r="C82" s="110" t="s">
        <v>289</v>
      </c>
      <c r="D82" s="318" t="str">
        <f>IF(CNGE_2023_M4_Secc1!D80="","",CNGE_2023_M4_Secc1!D80)</f>
        <v/>
      </c>
      <c r="E82" s="249"/>
      <c r="F82" s="249"/>
      <c r="G82" s="249"/>
      <c r="H82" s="249"/>
      <c r="I82" s="249"/>
      <c r="J82" s="249"/>
      <c r="K82" s="249"/>
      <c r="L82" s="250"/>
      <c r="M82" s="317"/>
      <c r="N82" s="249"/>
      <c r="O82" s="249"/>
      <c r="P82" s="249"/>
      <c r="Q82" s="249"/>
      <c r="R82" s="250"/>
      <c r="S82" s="317"/>
      <c r="T82" s="249"/>
      <c r="U82" s="249"/>
      <c r="V82" s="249"/>
      <c r="W82" s="249"/>
      <c r="X82" s="250"/>
      <c r="Y82" s="317"/>
      <c r="Z82" s="249"/>
      <c r="AA82" s="249"/>
      <c r="AB82" s="249"/>
      <c r="AC82" s="249"/>
      <c r="AD82" s="250"/>
      <c r="AG82">
        <f t="shared" si="5"/>
        <v>0</v>
      </c>
      <c r="AH82">
        <f t="shared" si="6"/>
        <v>0</v>
      </c>
      <c r="AI82">
        <f t="shared" si="7"/>
        <v>0</v>
      </c>
      <c r="AJ82">
        <f t="shared" si="8"/>
        <v>0</v>
      </c>
      <c r="AK82">
        <f t="shared" si="9"/>
        <v>0</v>
      </c>
    </row>
    <row r="83" spans="1:37" s="4" customFormat="1" ht="15" customHeight="1">
      <c r="A83" s="107"/>
      <c r="C83" s="110" t="s">
        <v>290</v>
      </c>
      <c r="D83" s="318" t="str">
        <f>IF(CNGE_2023_M4_Secc1!D81="","",CNGE_2023_M4_Secc1!D81)</f>
        <v/>
      </c>
      <c r="E83" s="249"/>
      <c r="F83" s="249"/>
      <c r="G83" s="249"/>
      <c r="H83" s="249"/>
      <c r="I83" s="249"/>
      <c r="J83" s="249"/>
      <c r="K83" s="249"/>
      <c r="L83" s="250"/>
      <c r="M83" s="317"/>
      <c r="N83" s="249"/>
      <c r="O83" s="249"/>
      <c r="P83" s="249"/>
      <c r="Q83" s="249"/>
      <c r="R83" s="250"/>
      <c r="S83" s="317"/>
      <c r="T83" s="249"/>
      <c r="U83" s="249"/>
      <c r="V83" s="249"/>
      <c r="W83" s="249"/>
      <c r="X83" s="250"/>
      <c r="Y83" s="317"/>
      <c r="Z83" s="249"/>
      <c r="AA83" s="249"/>
      <c r="AB83" s="249"/>
      <c r="AC83" s="249"/>
      <c r="AD83" s="250"/>
      <c r="AG83">
        <f t="shared" si="5"/>
        <v>0</v>
      </c>
      <c r="AH83">
        <f t="shared" si="6"/>
        <v>0</v>
      </c>
      <c r="AI83">
        <f t="shared" si="7"/>
        <v>0</v>
      </c>
      <c r="AJ83">
        <f t="shared" si="8"/>
        <v>0</v>
      </c>
      <c r="AK83">
        <f t="shared" si="9"/>
        <v>0</v>
      </c>
    </row>
    <row r="84" spans="1:37" s="4" customFormat="1" ht="15" customHeight="1">
      <c r="A84" s="107"/>
      <c r="C84" s="110" t="s">
        <v>291</v>
      </c>
      <c r="D84" s="318" t="str">
        <f>IF(CNGE_2023_M4_Secc1!D82="","",CNGE_2023_M4_Secc1!D82)</f>
        <v/>
      </c>
      <c r="E84" s="249"/>
      <c r="F84" s="249"/>
      <c r="G84" s="249"/>
      <c r="H84" s="249"/>
      <c r="I84" s="249"/>
      <c r="J84" s="249"/>
      <c r="K84" s="249"/>
      <c r="L84" s="250"/>
      <c r="M84" s="317"/>
      <c r="N84" s="249"/>
      <c r="O84" s="249"/>
      <c r="P84" s="249"/>
      <c r="Q84" s="249"/>
      <c r="R84" s="250"/>
      <c r="S84" s="317"/>
      <c r="T84" s="249"/>
      <c r="U84" s="249"/>
      <c r="V84" s="249"/>
      <c r="W84" s="249"/>
      <c r="X84" s="250"/>
      <c r="Y84" s="317"/>
      <c r="Z84" s="249"/>
      <c r="AA84" s="249"/>
      <c r="AB84" s="249"/>
      <c r="AC84" s="249"/>
      <c r="AD84" s="250"/>
      <c r="AG84">
        <f t="shared" si="5"/>
        <v>0</v>
      </c>
      <c r="AH84">
        <f t="shared" si="6"/>
        <v>0</v>
      </c>
      <c r="AI84">
        <f t="shared" si="7"/>
        <v>0</v>
      </c>
      <c r="AJ84">
        <f t="shared" si="8"/>
        <v>0</v>
      </c>
      <c r="AK84">
        <f t="shared" si="9"/>
        <v>0</v>
      </c>
    </row>
    <row r="85" spans="1:37" s="4" customFormat="1" ht="15" customHeight="1">
      <c r="A85" s="107"/>
      <c r="C85" s="110" t="s">
        <v>292</v>
      </c>
      <c r="D85" s="318" t="str">
        <f>IF(CNGE_2023_M4_Secc1!D83="","",CNGE_2023_M4_Secc1!D83)</f>
        <v/>
      </c>
      <c r="E85" s="249"/>
      <c r="F85" s="249"/>
      <c r="G85" s="249"/>
      <c r="H85" s="249"/>
      <c r="I85" s="249"/>
      <c r="J85" s="249"/>
      <c r="K85" s="249"/>
      <c r="L85" s="250"/>
      <c r="M85" s="317"/>
      <c r="N85" s="249"/>
      <c r="O85" s="249"/>
      <c r="P85" s="249"/>
      <c r="Q85" s="249"/>
      <c r="R85" s="250"/>
      <c r="S85" s="317"/>
      <c r="T85" s="249"/>
      <c r="U85" s="249"/>
      <c r="V85" s="249"/>
      <c r="W85" s="249"/>
      <c r="X85" s="250"/>
      <c r="Y85" s="317"/>
      <c r="Z85" s="249"/>
      <c r="AA85" s="249"/>
      <c r="AB85" s="249"/>
      <c r="AC85" s="249"/>
      <c r="AD85" s="250"/>
      <c r="AG85">
        <f t="shared" si="5"/>
        <v>0</v>
      </c>
      <c r="AH85">
        <f t="shared" si="6"/>
        <v>0</v>
      </c>
      <c r="AI85">
        <f t="shared" si="7"/>
        <v>0</v>
      </c>
      <c r="AJ85">
        <f t="shared" si="8"/>
        <v>0</v>
      </c>
      <c r="AK85">
        <f t="shared" si="9"/>
        <v>0</v>
      </c>
    </row>
    <row r="86" spans="1:37" s="4" customFormat="1" ht="15" customHeight="1">
      <c r="A86" s="107"/>
      <c r="C86" s="110" t="s">
        <v>293</v>
      </c>
      <c r="D86" s="318" t="str">
        <f>IF(CNGE_2023_M4_Secc1!D84="","",CNGE_2023_M4_Secc1!D84)</f>
        <v/>
      </c>
      <c r="E86" s="249"/>
      <c r="F86" s="249"/>
      <c r="G86" s="249"/>
      <c r="H86" s="249"/>
      <c r="I86" s="249"/>
      <c r="J86" s="249"/>
      <c r="K86" s="249"/>
      <c r="L86" s="250"/>
      <c r="M86" s="317"/>
      <c r="N86" s="249"/>
      <c r="O86" s="249"/>
      <c r="P86" s="249"/>
      <c r="Q86" s="249"/>
      <c r="R86" s="250"/>
      <c r="S86" s="317"/>
      <c r="T86" s="249"/>
      <c r="U86" s="249"/>
      <c r="V86" s="249"/>
      <c r="W86" s="249"/>
      <c r="X86" s="250"/>
      <c r="Y86" s="317"/>
      <c r="Z86" s="249"/>
      <c r="AA86" s="249"/>
      <c r="AB86" s="249"/>
      <c r="AC86" s="249"/>
      <c r="AD86" s="250"/>
      <c r="AG86">
        <f t="shared" si="5"/>
        <v>0</v>
      </c>
      <c r="AH86">
        <f t="shared" si="6"/>
        <v>0</v>
      </c>
      <c r="AI86">
        <f t="shared" si="7"/>
        <v>0</v>
      </c>
      <c r="AJ86">
        <f t="shared" si="8"/>
        <v>0</v>
      </c>
      <c r="AK86">
        <f t="shared" si="9"/>
        <v>0</v>
      </c>
    </row>
    <row r="87" spans="1:37" s="4" customFormat="1" ht="15" customHeight="1">
      <c r="A87" s="107"/>
      <c r="C87" s="110" t="s">
        <v>294</v>
      </c>
      <c r="D87" s="318" t="str">
        <f>IF(CNGE_2023_M4_Secc1!D85="","",CNGE_2023_M4_Secc1!D85)</f>
        <v/>
      </c>
      <c r="E87" s="249"/>
      <c r="F87" s="249"/>
      <c r="G87" s="249"/>
      <c r="H87" s="249"/>
      <c r="I87" s="249"/>
      <c r="J87" s="249"/>
      <c r="K87" s="249"/>
      <c r="L87" s="250"/>
      <c r="M87" s="317"/>
      <c r="N87" s="249"/>
      <c r="O87" s="249"/>
      <c r="P87" s="249"/>
      <c r="Q87" s="249"/>
      <c r="R87" s="250"/>
      <c r="S87" s="317"/>
      <c r="T87" s="249"/>
      <c r="U87" s="249"/>
      <c r="V87" s="249"/>
      <c r="W87" s="249"/>
      <c r="X87" s="250"/>
      <c r="Y87" s="317"/>
      <c r="Z87" s="249"/>
      <c r="AA87" s="249"/>
      <c r="AB87" s="249"/>
      <c r="AC87" s="249"/>
      <c r="AD87" s="250"/>
      <c r="AG87">
        <f t="shared" si="5"/>
        <v>0</v>
      </c>
      <c r="AH87">
        <f t="shared" si="6"/>
        <v>0</v>
      </c>
      <c r="AI87">
        <f t="shared" si="7"/>
        <v>0</v>
      </c>
      <c r="AJ87">
        <f t="shared" si="8"/>
        <v>0</v>
      </c>
      <c r="AK87">
        <f t="shared" si="9"/>
        <v>0</v>
      </c>
    </row>
    <row r="88" spans="1:37" s="4" customFormat="1" ht="15" customHeight="1">
      <c r="A88" s="107"/>
      <c r="C88" s="110" t="s">
        <v>295</v>
      </c>
      <c r="D88" s="318" t="str">
        <f>IF(CNGE_2023_M4_Secc1!D86="","",CNGE_2023_M4_Secc1!D86)</f>
        <v/>
      </c>
      <c r="E88" s="249"/>
      <c r="F88" s="249"/>
      <c r="G88" s="249"/>
      <c r="H88" s="249"/>
      <c r="I88" s="249"/>
      <c r="J88" s="249"/>
      <c r="K88" s="249"/>
      <c r="L88" s="250"/>
      <c r="M88" s="317"/>
      <c r="N88" s="249"/>
      <c r="O88" s="249"/>
      <c r="P88" s="249"/>
      <c r="Q88" s="249"/>
      <c r="R88" s="250"/>
      <c r="S88" s="317"/>
      <c r="T88" s="249"/>
      <c r="U88" s="249"/>
      <c r="V88" s="249"/>
      <c r="W88" s="249"/>
      <c r="X88" s="250"/>
      <c r="Y88" s="317"/>
      <c r="Z88" s="249"/>
      <c r="AA88" s="249"/>
      <c r="AB88" s="249"/>
      <c r="AC88" s="249"/>
      <c r="AD88" s="250"/>
      <c r="AG88">
        <f t="shared" si="5"/>
        <v>0</v>
      </c>
      <c r="AH88">
        <f t="shared" si="6"/>
        <v>0</v>
      </c>
      <c r="AI88">
        <f t="shared" si="7"/>
        <v>0</v>
      </c>
      <c r="AJ88">
        <f t="shared" si="8"/>
        <v>0</v>
      </c>
      <c r="AK88">
        <f t="shared" si="9"/>
        <v>0</v>
      </c>
    </row>
    <row r="89" spans="1:37" s="4" customFormat="1" ht="15" customHeight="1">
      <c r="A89" s="107"/>
      <c r="C89" s="110" t="s">
        <v>296</v>
      </c>
      <c r="D89" s="318" t="str">
        <f>IF(CNGE_2023_M4_Secc1!D87="","",CNGE_2023_M4_Secc1!D87)</f>
        <v/>
      </c>
      <c r="E89" s="249"/>
      <c r="F89" s="249"/>
      <c r="G89" s="249"/>
      <c r="H89" s="249"/>
      <c r="I89" s="249"/>
      <c r="J89" s="249"/>
      <c r="K89" s="249"/>
      <c r="L89" s="250"/>
      <c r="M89" s="317"/>
      <c r="N89" s="249"/>
      <c r="O89" s="249"/>
      <c r="P89" s="249"/>
      <c r="Q89" s="249"/>
      <c r="R89" s="250"/>
      <c r="S89" s="317"/>
      <c r="T89" s="249"/>
      <c r="U89" s="249"/>
      <c r="V89" s="249"/>
      <c r="W89" s="249"/>
      <c r="X89" s="250"/>
      <c r="Y89" s="317"/>
      <c r="Z89" s="249"/>
      <c r="AA89" s="249"/>
      <c r="AB89" s="249"/>
      <c r="AC89" s="249"/>
      <c r="AD89" s="250"/>
      <c r="AG89">
        <f t="shared" si="5"/>
        <v>0</v>
      </c>
      <c r="AH89">
        <f t="shared" si="6"/>
        <v>0</v>
      </c>
      <c r="AI89">
        <f t="shared" si="7"/>
        <v>0</v>
      </c>
      <c r="AJ89">
        <f t="shared" si="8"/>
        <v>0</v>
      </c>
      <c r="AK89">
        <f t="shared" si="9"/>
        <v>0</v>
      </c>
    </row>
    <row r="90" spans="1:37" s="4" customFormat="1" ht="15" customHeight="1">
      <c r="A90" s="107"/>
      <c r="C90" s="110" t="s">
        <v>297</v>
      </c>
      <c r="D90" s="318" t="str">
        <f>IF(CNGE_2023_M4_Secc1!D88="","",CNGE_2023_M4_Secc1!D88)</f>
        <v/>
      </c>
      <c r="E90" s="249"/>
      <c r="F90" s="249"/>
      <c r="G90" s="249"/>
      <c r="H90" s="249"/>
      <c r="I90" s="249"/>
      <c r="J90" s="249"/>
      <c r="K90" s="249"/>
      <c r="L90" s="250"/>
      <c r="M90" s="317"/>
      <c r="N90" s="249"/>
      <c r="O90" s="249"/>
      <c r="P90" s="249"/>
      <c r="Q90" s="249"/>
      <c r="R90" s="250"/>
      <c r="S90" s="317"/>
      <c r="T90" s="249"/>
      <c r="U90" s="249"/>
      <c r="V90" s="249"/>
      <c r="W90" s="249"/>
      <c r="X90" s="250"/>
      <c r="Y90" s="317"/>
      <c r="Z90" s="249"/>
      <c r="AA90" s="249"/>
      <c r="AB90" s="249"/>
      <c r="AC90" s="249"/>
      <c r="AD90" s="250"/>
      <c r="AG90">
        <f t="shared" si="5"/>
        <v>0</v>
      </c>
      <c r="AH90">
        <f t="shared" si="6"/>
        <v>0</v>
      </c>
      <c r="AI90">
        <f t="shared" si="7"/>
        <v>0</v>
      </c>
      <c r="AJ90">
        <f t="shared" si="8"/>
        <v>0</v>
      </c>
      <c r="AK90">
        <f t="shared" si="9"/>
        <v>0</v>
      </c>
    </row>
    <row r="91" spans="1:37" s="4" customFormat="1" ht="15" customHeight="1">
      <c r="A91" s="107"/>
      <c r="C91" s="110" t="s">
        <v>298</v>
      </c>
      <c r="D91" s="318" t="str">
        <f>IF(CNGE_2023_M4_Secc1!D89="","",CNGE_2023_M4_Secc1!D89)</f>
        <v/>
      </c>
      <c r="E91" s="249"/>
      <c r="F91" s="249"/>
      <c r="G91" s="249"/>
      <c r="H91" s="249"/>
      <c r="I91" s="249"/>
      <c r="J91" s="249"/>
      <c r="K91" s="249"/>
      <c r="L91" s="250"/>
      <c r="M91" s="317"/>
      <c r="N91" s="249"/>
      <c r="O91" s="249"/>
      <c r="P91" s="249"/>
      <c r="Q91" s="249"/>
      <c r="R91" s="250"/>
      <c r="S91" s="317"/>
      <c r="T91" s="249"/>
      <c r="U91" s="249"/>
      <c r="V91" s="249"/>
      <c r="W91" s="249"/>
      <c r="X91" s="250"/>
      <c r="Y91" s="317"/>
      <c r="Z91" s="249"/>
      <c r="AA91" s="249"/>
      <c r="AB91" s="249"/>
      <c r="AC91" s="249"/>
      <c r="AD91" s="250"/>
      <c r="AG91">
        <f t="shared" si="5"/>
        <v>0</v>
      </c>
      <c r="AH91">
        <f t="shared" si="6"/>
        <v>0</v>
      </c>
      <c r="AI91">
        <f t="shared" si="7"/>
        <v>0</v>
      </c>
      <c r="AJ91">
        <f t="shared" si="8"/>
        <v>0</v>
      </c>
      <c r="AK91">
        <f t="shared" si="9"/>
        <v>0</v>
      </c>
    </row>
    <row r="92" spans="1:37" s="4" customFormat="1" ht="15" customHeight="1">
      <c r="A92" s="107"/>
      <c r="C92" s="110" t="s">
        <v>299</v>
      </c>
      <c r="D92" s="318" t="str">
        <f>IF(CNGE_2023_M4_Secc1!D90="","",CNGE_2023_M4_Secc1!D90)</f>
        <v/>
      </c>
      <c r="E92" s="249"/>
      <c r="F92" s="249"/>
      <c r="G92" s="249"/>
      <c r="H92" s="249"/>
      <c r="I92" s="249"/>
      <c r="J92" s="249"/>
      <c r="K92" s="249"/>
      <c r="L92" s="250"/>
      <c r="M92" s="317"/>
      <c r="N92" s="249"/>
      <c r="O92" s="249"/>
      <c r="P92" s="249"/>
      <c r="Q92" s="249"/>
      <c r="R92" s="250"/>
      <c r="S92" s="317"/>
      <c r="T92" s="249"/>
      <c r="U92" s="249"/>
      <c r="V92" s="249"/>
      <c r="W92" s="249"/>
      <c r="X92" s="250"/>
      <c r="Y92" s="317"/>
      <c r="Z92" s="249"/>
      <c r="AA92" s="249"/>
      <c r="AB92" s="249"/>
      <c r="AC92" s="249"/>
      <c r="AD92" s="250"/>
      <c r="AG92">
        <f t="shared" si="5"/>
        <v>0</v>
      </c>
      <c r="AH92">
        <f t="shared" si="6"/>
        <v>0</v>
      </c>
      <c r="AI92">
        <f t="shared" si="7"/>
        <v>0</v>
      </c>
      <c r="AJ92">
        <f t="shared" si="8"/>
        <v>0</v>
      </c>
      <c r="AK92">
        <f t="shared" si="9"/>
        <v>0</v>
      </c>
    </row>
    <row r="93" spans="1:37" s="4" customFormat="1" ht="15" customHeight="1">
      <c r="A93" s="107"/>
      <c r="C93" s="110" t="s">
        <v>300</v>
      </c>
      <c r="D93" s="318" t="str">
        <f>IF(CNGE_2023_M4_Secc1!D91="","",CNGE_2023_M4_Secc1!D91)</f>
        <v/>
      </c>
      <c r="E93" s="249"/>
      <c r="F93" s="249"/>
      <c r="G93" s="249"/>
      <c r="H93" s="249"/>
      <c r="I93" s="249"/>
      <c r="J93" s="249"/>
      <c r="K93" s="249"/>
      <c r="L93" s="250"/>
      <c r="M93" s="317"/>
      <c r="N93" s="249"/>
      <c r="O93" s="249"/>
      <c r="P93" s="249"/>
      <c r="Q93" s="249"/>
      <c r="R93" s="250"/>
      <c r="S93" s="317"/>
      <c r="T93" s="249"/>
      <c r="U93" s="249"/>
      <c r="V93" s="249"/>
      <c r="W93" s="249"/>
      <c r="X93" s="250"/>
      <c r="Y93" s="317"/>
      <c r="Z93" s="249"/>
      <c r="AA93" s="249"/>
      <c r="AB93" s="249"/>
      <c r="AC93" s="249"/>
      <c r="AD93" s="250"/>
      <c r="AG93">
        <f t="shared" si="5"/>
        <v>0</v>
      </c>
      <c r="AH93">
        <f t="shared" si="6"/>
        <v>0</v>
      </c>
      <c r="AI93">
        <f t="shared" si="7"/>
        <v>0</v>
      </c>
      <c r="AJ93">
        <f t="shared" si="8"/>
        <v>0</v>
      </c>
      <c r="AK93">
        <f t="shared" si="9"/>
        <v>0</v>
      </c>
    </row>
    <row r="94" spans="1:37" s="4" customFormat="1" ht="15" customHeight="1">
      <c r="A94" s="107"/>
      <c r="C94" s="110" t="s">
        <v>301</v>
      </c>
      <c r="D94" s="318" t="str">
        <f>IF(CNGE_2023_M4_Secc1!D92="","",CNGE_2023_M4_Secc1!D92)</f>
        <v/>
      </c>
      <c r="E94" s="249"/>
      <c r="F94" s="249"/>
      <c r="G94" s="249"/>
      <c r="H94" s="249"/>
      <c r="I94" s="249"/>
      <c r="J94" s="249"/>
      <c r="K94" s="249"/>
      <c r="L94" s="250"/>
      <c r="M94" s="317"/>
      <c r="N94" s="249"/>
      <c r="O94" s="249"/>
      <c r="P94" s="249"/>
      <c r="Q94" s="249"/>
      <c r="R94" s="250"/>
      <c r="S94" s="317"/>
      <c r="T94" s="249"/>
      <c r="U94" s="249"/>
      <c r="V94" s="249"/>
      <c r="W94" s="249"/>
      <c r="X94" s="250"/>
      <c r="Y94" s="317"/>
      <c r="Z94" s="249"/>
      <c r="AA94" s="249"/>
      <c r="AB94" s="249"/>
      <c r="AC94" s="249"/>
      <c r="AD94" s="250"/>
      <c r="AG94">
        <f t="shared" si="5"/>
        <v>0</v>
      </c>
      <c r="AH94">
        <f t="shared" si="6"/>
        <v>0</v>
      </c>
      <c r="AI94">
        <f t="shared" si="7"/>
        <v>0</v>
      </c>
      <c r="AJ94">
        <f t="shared" si="8"/>
        <v>0</v>
      </c>
      <c r="AK94">
        <f t="shared" si="9"/>
        <v>0</v>
      </c>
    </row>
    <row r="95" spans="1:37" s="4" customFormat="1" ht="15" customHeight="1">
      <c r="A95" s="107"/>
      <c r="C95" s="110" t="s">
        <v>302</v>
      </c>
      <c r="D95" s="318" t="str">
        <f>IF(CNGE_2023_M4_Secc1!D93="","",CNGE_2023_M4_Secc1!D93)</f>
        <v/>
      </c>
      <c r="E95" s="249"/>
      <c r="F95" s="249"/>
      <c r="G95" s="249"/>
      <c r="H95" s="249"/>
      <c r="I95" s="249"/>
      <c r="J95" s="249"/>
      <c r="K95" s="249"/>
      <c r="L95" s="250"/>
      <c r="M95" s="317"/>
      <c r="N95" s="249"/>
      <c r="O95" s="249"/>
      <c r="P95" s="249"/>
      <c r="Q95" s="249"/>
      <c r="R95" s="250"/>
      <c r="S95" s="317"/>
      <c r="T95" s="249"/>
      <c r="U95" s="249"/>
      <c r="V95" s="249"/>
      <c r="W95" s="249"/>
      <c r="X95" s="250"/>
      <c r="Y95" s="317"/>
      <c r="Z95" s="249"/>
      <c r="AA95" s="249"/>
      <c r="AB95" s="249"/>
      <c r="AC95" s="249"/>
      <c r="AD95" s="250"/>
      <c r="AG95">
        <f t="shared" si="5"/>
        <v>0</v>
      </c>
      <c r="AH95">
        <f t="shared" si="6"/>
        <v>0</v>
      </c>
      <c r="AI95">
        <f t="shared" si="7"/>
        <v>0</v>
      </c>
      <c r="AJ95">
        <f t="shared" si="8"/>
        <v>0</v>
      </c>
      <c r="AK95">
        <f t="shared" si="9"/>
        <v>0</v>
      </c>
    </row>
    <row r="96" spans="1:37" s="4" customFormat="1" ht="15" customHeight="1">
      <c r="A96" s="107"/>
      <c r="C96" s="110" t="s">
        <v>303</v>
      </c>
      <c r="D96" s="318" t="str">
        <f>IF(CNGE_2023_M4_Secc1!D94="","",CNGE_2023_M4_Secc1!D94)</f>
        <v/>
      </c>
      <c r="E96" s="249"/>
      <c r="F96" s="249"/>
      <c r="G96" s="249"/>
      <c r="H96" s="249"/>
      <c r="I96" s="249"/>
      <c r="J96" s="249"/>
      <c r="K96" s="249"/>
      <c r="L96" s="250"/>
      <c r="M96" s="317"/>
      <c r="N96" s="249"/>
      <c r="O96" s="249"/>
      <c r="P96" s="249"/>
      <c r="Q96" s="249"/>
      <c r="R96" s="250"/>
      <c r="S96" s="317"/>
      <c r="T96" s="249"/>
      <c r="U96" s="249"/>
      <c r="V96" s="249"/>
      <c r="W96" s="249"/>
      <c r="X96" s="250"/>
      <c r="Y96" s="317"/>
      <c r="Z96" s="249"/>
      <c r="AA96" s="249"/>
      <c r="AB96" s="249"/>
      <c r="AC96" s="249"/>
      <c r="AD96" s="250"/>
      <c r="AG96">
        <f t="shared" si="5"/>
        <v>0</v>
      </c>
      <c r="AH96">
        <f t="shared" si="6"/>
        <v>0</v>
      </c>
      <c r="AI96">
        <f t="shared" si="7"/>
        <v>0</v>
      </c>
      <c r="AJ96">
        <f t="shared" si="8"/>
        <v>0</v>
      </c>
      <c r="AK96">
        <f t="shared" si="9"/>
        <v>0</v>
      </c>
    </row>
    <row r="97" spans="1:37" s="4" customFormat="1" ht="15" customHeight="1">
      <c r="A97" s="107"/>
      <c r="C97" s="110" t="s">
        <v>304</v>
      </c>
      <c r="D97" s="318" t="str">
        <f>IF(CNGE_2023_M4_Secc1!D95="","",CNGE_2023_M4_Secc1!D95)</f>
        <v/>
      </c>
      <c r="E97" s="249"/>
      <c r="F97" s="249"/>
      <c r="G97" s="249"/>
      <c r="H97" s="249"/>
      <c r="I97" s="249"/>
      <c r="J97" s="249"/>
      <c r="K97" s="249"/>
      <c r="L97" s="250"/>
      <c r="M97" s="317"/>
      <c r="N97" s="249"/>
      <c r="O97" s="249"/>
      <c r="P97" s="249"/>
      <c r="Q97" s="249"/>
      <c r="R97" s="250"/>
      <c r="S97" s="317"/>
      <c r="T97" s="249"/>
      <c r="U97" s="249"/>
      <c r="V97" s="249"/>
      <c r="W97" s="249"/>
      <c r="X97" s="250"/>
      <c r="Y97" s="317"/>
      <c r="Z97" s="249"/>
      <c r="AA97" s="249"/>
      <c r="AB97" s="249"/>
      <c r="AC97" s="249"/>
      <c r="AD97" s="250"/>
      <c r="AG97">
        <f t="shared" si="5"/>
        <v>0</v>
      </c>
      <c r="AH97">
        <f t="shared" si="6"/>
        <v>0</v>
      </c>
      <c r="AI97">
        <f t="shared" si="7"/>
        <v>0</v>
      </c>
      <c r="AJ97">
        <f t="shared" si="8"/>
        <v>0</v>
      </c>
      <c r="AK97">
        <f t="shared" si="9"/>
        <v>0</v>
      </c>
    </row>
    <row r="98" spans="1:37" s="4" customFormat="1" ht="15" customHeight="1">
      <c r="A98" s="107"/>
      <c r="C98" s="110" t="s">
        <v>305</v>
      </c>
      <c r="D98" s="318" t="str">
        <f>IF(CNGE_2023_M4_Secc1!D96="","",CNGE_2023_M4_Secc1!D96)</f>
        <v/>
      </c>
      <c r="E98" s="249"/>
      <c r="F98" s="249"/>
      <c r="G98" s="249"/>
      <c r="H98" s="249"/>
      <c r="I98" s="249"/>
      <c r="J98" s="249"/>
      <c r="K98" s="249"/>
      <c r="L98" s="250"/>
      <c r="M98" s="317"/>
      <c r="N98" s="249"/>
      <c r="O98" s="249"/>
      <c r="P98" s="249"/>
      <c r="Q98" s="249"/>
      <c r="R98" s="250"/>
      <c r="S98" s="317"/>
      <c r="T98" s="249"/>
      <c r="U98" s="249"/>
      <c r="V98" s="249"/>
      <c r="W98" s="249"/>
      <c r="X98" s="250"/>
      <c r="Y98" s="317"/>
      <c r="Z98" s="249"/>
      <c r="AA98" s="249"/>
      <c r="AB98" s="249"/>
      <c r="AC98" s="249"/>
      <c r="AD98" s="250"/>
      <c r="AG98">
        <f t="shared" si="5"/>
        <v>0</v>
      </c>
      <c r="AH98">
        <f t="shared" si="6"/>
        <v>0</v>
      </c>
      <c r="AI98">
        <f t="shared" si="7"/>
        <v>0</v>
      </c>
      <c r="AJ98">
        <f t="shared" si="8"/>
        <v>0</v>
      </c>
      <c r="AK98">
        <f t="shared" si="9"/>
        <v>0</v>
      </c>
    </row>
    <row r="99" spans="1:37" s="4" customFormat="1" ht="15" customHeight="1">
      <c r="A99" s="107"/>
      <c r="C99" s="110" t="s">
        <v>306</v>
      </c>
      <c r="D99" s="318" t="str">
        <f>IF(CNGE_2023_M4_Secc1!D97="","",CNGE_2023_M4_Secc1!D97)</f>
        <v/>
      </c>
      <c r="E99" s="249"/>
      <c r="F99" s="249"/>
      <c r="G99" s="249"/>
      <c r="H99" s="249"/>
      <c r="I99" s="249"/>
      <c r="J99" s="249"/>
      <c r="K99" s="249"/>
      <c r="L99" s="250"/>
      <c r="M99" s="317"/>
      <c r="N99" s="249"/>
      <c r="O99" s="249"/>
      <c r="P99" s="249"/>
      <c r="Q99" s="249"/>
      <c r="R99" s="250"/>
      <c r="S99" s="317"/>
      <c r="T99" s="249"/>
      <c r="U99" s="249"/>
      <c r="V99" s="249"/>
      <c r="W99" s="249"/>
      <c r="X99" s="250"/>
      <c r="Y99" s="317"/>
      <c r="Z99" s="249"/>
      <c r="AA99" s="249"/>
      <c r="AB99" s="249"/>
      <c r="AC99" s="249"/>
      <c r="AD99" s="250"/>
      <c r="AG99">
        <f t="shared" si="5"/>
        <v>0</v>
      </c>
      <c r="AH99">
        <f t="shared" si="6"/>
        <v>0</v>
      </c>
      <c r="AI99">
        <f t="shared" si="7"/>
        <v>0</v>
      </c>
      <c r="AJ99">
        <f t="shared" si="8"/>
        <v>0</v>
      </c>
      <c r="AK99">
        <f t="shared" si="9"/>
        <v>0</v>
      </c>
    </row>
    <row r="100" spans="1:37" s="4" customFormat="1" ht="15" customHeight="1">
      <c r="A100" s="107"/>
      <c r="C100" s="110" t="s">
        <v>307</v>
      </c>
      <c r="D100" s="318" t="str">
        <f>IF(CNGE_2023_M4_Secc1!D98="","",CNGE_2023_M4_Secc1!D98)</f>
        <v/>
      </c>
      <c r="E100" s="249"/>
      <c r="F100" s="249"/>
      <c r="G100" s="249"/>
      <c r="H100" s="249"/>
      <c r="I100" s="249"/>
      <c r="J100" s="249"/>
      <c r="K100" s="249"/>
      <c r="L100" s="250"/>
      <c r="M100" s="317"/>
      <c r="N100" s="249"/>
      <c r="O100" s="249"/>
      <c r="P100" s="249"/>
      <c r="Q100" s="249"/>
      <c r="R100" s="250"/>
      <c r="S100" s="317"/>
      <c r="T100" s="249"/>
      <c r="U100" s="249"/>
      <c r="V100" s="249"/>
      <c r="W100" s="249"/>
      <c r="X100" s="250"/>
      <c r="Y100" s="317"/>
      <c r="Z100" s="249"/>
      <c r="AA100" s="249"/>
      <c r="AB100" s="249"/>
      <c r="AC100" s="249"/>
      <c r="AD100" s="250"/>
      <c r="AG100">
        <f t="shared" si="5"/>
        <v>0</v>
      </c>
      <c r="AH100">
        <f t="shared" si="6"/>
        <v>0</v>
      </c>
      <c r="AI100">
        <f t="shared" si="7"/>
        <v>0</v>
      </c>
      <c r="AJ100">
        <f t="shared" si="8"/>
        <v>0</v>
      </c>
      <c r="AK100">
        <f t="shared" si="9"/>
        <v>0</v>
      </c>
    </row>
    <row r="101" spans="1:37" s="4" customFormat="1" ht="15" customHeight="1">
      <c r="A101" s="107"/>
      <c r="C101" s="110" t="s">
        <v>308</v>
      </c>
      <c r="D101" s="318" t="str">
        <f>IF(CNGE_2023_M4_Secc1!D99="","",CNGE_2023_M4_Secc1!D99)</f>
        <v/>
      </c>
      <c r="E101" s="249"/>
      <c r="F101" s="249"/>
      <c r="G101" s="249"/>
      <c r="H101" s="249"/>
      <c r="I101" s="249"/>
      <c r="J101" s="249"/>
      <c r="K101" s="249"/>
      <c r="L101" s="250"/>
      <c r="M101" s="317"/>
      <c r="N101" s="249"/>
      <c r="O101" s="249"/>
      <c r="P101" s="249"/>
      <c r="Q101" s="249"/>
      <c r="R101" s="250"/>
      <c r="S101" s="317"/>
      <c r="T101" s="249"/>
      <c r="U101" s="249"/>
      <c r="V101" s="249"/>
      <c r="W101" s="249"/>
      <c r="X101" s="250"/>
      <c r="Y101" s="317"/>
      <c r="Z101" s="249"/>
      <c r="AA101" s="249"/>
      <c r="AB101" s="249"/>
      <c r="AC101" s="249"/>
      <c r="AD101" s="250"/>
      <c r="AG101">
        <f t="shared" si="5"/>
        <v>0</v>
      </c>
      <c r="AH101">
        <f t="shared" si="6"/>
        <v>0</v>
      </c>
      <c r="AI101">
        <f t="shared" si="7"/>
        <v>0</v>
      </c>
      <c r="AJ101">
        <f t="shared" si="8"/>
        <v>0</v>
      </c>
      <c r="AK101">
        <f t="shared" si="9"/>
        <v>0</v>
      </c>
    </row>
    <row r="102" spans="1:37" s="4" customFormat="1" ht="15" customHeight="1">
      <c r="A102" s="107"/>
      <c r="C102" s="9"/>
      <c r="D102" s="9"/>
      <c r="E102" s="9"/>
      <c r="L102" s="122" t="s">
        <v>456</v>
      </c>
      <c r="M102" s="325">
        <f>IF(AND(SUM(M41:M101)=0,COUNTIF(M41:M101,"NS")&gt;0),"NS",IF(AND(SUM(M41:M101)=0,COUNTIF(M41:M101,0)&gt;0),0,IF(AND(SUM(M41:M101)=0,COUNTIF(M41:M101,"NA")&gt;0),"NA",SUM(M41:M101))))</f>
        <v>0</v>
      </c>
      <c r="N102" s="249"/>
      <c r="O102" s="249"/>
      <c r="P102" s="249"/>
      <c r="Q102" s="249"/>
      <c r="R102" s="250"/>
      <c r="S102" s="325">
        <f>IF(AND(SUM(S41:S101)=0,COUNTIF(S41:S101,"NS")&gt;0),"NS",IF(AND(SUM(S41:S101)=0,COUNTIF(S41:S101,0)&gt;0),0,IF(AND(SUM(S41:S101)=0,COUNTIF(S41:S101,"NA")&gt;0),"NA",SUM(S41:S101))))</f>
        <v>0</v>
      </c>
      <c r="T102" s="249"/>
      <c r="U102" s="249"/>
      <c r="V102" s="249"/>
      <c r="W102" s="249"/>
      <c r="X102" s="250"/>
      <c r="Y102" s="325">
        <f>IF(AND(SUM(Y41:Y101)=0,COUNTIF(Y41:Y101,"NS")&gt;0),"NS",IF(AND(SUM(Y41:Y101)=0,COUNTIF(Y41:Y101,0)&gt;0),0,IF(AND(SUM(Y41:Y101)=0,COUNTIF(Y41:Y101,"NA")&gt;0),"NA",SUM(Y41:Y101))))</f>
        <v>0</v>
      </c>
      <c r="Z102" s="249"/>
      <c r="AA102" s="249"/>
      <c r="AB102" s="249"/>
      <c r="AC102" s="249"/>
      <c r="AD102" s="250"/>
      <c r="AG102">
        <f>SUM(AG41:AG101)</f>
        <v>0</v>
      </c>
      <c r="AH102" s="198">
        <f>SUM(AH41:AH101)</f>
        <v>0</v>
      </c>
      <c r="AI102">
        <f>SUM(AI41:AI101)</f>
        <v>0</v>
      </c>
      <c r="AK102">
        <f>SUM(AK41:AK101)</f>
        <v>0</v>
      </c>
    </row>
    <row r="103" spans="1:37" ht="15" customHeight="1"/>
    <row r="104" spans="1:37" s="4" customFormat="1" ht="24" customHeight="1">
      <c r="A104" s="107"/>
      <c r="C104" s="333" t="s">
        <v>310</v>
      </c>
      <c r="D104" s="231"/>
      <c r="E104" s="231"/>
      <c r="F104" s="231"/>
      <c r="G104" s="231"/>
      <c r="H104" s="231"/>
      <c r="I104" s="231"/>
      <c r="J104" s="231"/>
      <c r="K104" s="231"/>
      <c r="L104" s="231"/>
      <c r="M104" s="231"/>
      <c r="N104" s="231"/>
      <c r="O104" s="231"/>
      <c r="P104" s="231"/>
      <c r="Q104" s="231"/>
      <c r="R104" s="231"/>
      <c r="S104" s="231"/>
      <c r="T104" s="231"/>
      <c r="U104" s="231"/>
      <c r="V104" s="231"/>
      <c r="W104" s="231"/>
      <c r="X104" s="231"/>
      <c r="Y104" s="231"/>
      <c r="Z104" s="231"/>
      <c r="AA104" s="231"/>
      <c r="AB104" s="231"/>
      <c r="AC104" s="231"/>
      <c r="AD104" s="231"/>
    </row>
    <row r="105" spans="1:37" s="4" customFormat="1" ht="60" customHeight="1">
      <c r="A105" s="107"/>
      <c r="C105" s="323"/>
      <c r="D105" s="249"/>
      <c r="E105" s="249"/>
      <c r="F105" s="249"/>
      <c r="G105" s="249"/>
      <c r="H105" s="249"/>
      <c r="I105" s="249"/>
      <c r="J105" s="249"/>
      <c r="K105" s="249"/>
      <c r="L105" s="249"/>
      <c r="M105" s="249"/>
      <c r="N105" s="249"/>
      <c r="O105" s="249"/>
      <c r="P105" s="249"/>
      <c r="Q105" s="249"/>
      <c r="R105" s="249"/>
      <c r="S105" s="249"/>
      <c r="T105" s="249"/>
      <c r="U105" s="249"/>
      <c r="V105" s="249"/>
      <c r="W105" s="249"/>
      <c r="X105" s="249"/>
      <c r="Y105" s="249"/>
      <c r="Z105" s="249"/>
      <c r="AA105" s="249"/>
      <c r="AB105" s="249"/>
      <c r="AC105" s="249"/>
      <c r="AD105" s="250"/>
    </row>
    <row r="106" spans="1:37" ht="15" customHeight="1">
      <c r="B106" s="199" t="str">
        <f>IF(AG102&gt;0,"Favor de ingresar toda la información requerida en la pregunta y/o verifique que no tenga información en celdas sombreadas.","")</f>
        <v/>
      </c>
      <c r="C106" s="199"/>
    </row>
    <row r="107" spans="1:37" ht="15" customHeight="1">
      <c r="B107" s="199" t="str">
        <f>IF(AND(AH102&lt;&gt;0,C105=""),"Alerta: Debido a que cuenta con registros NS, debe proporcionar una justificación en el area de comentarios al final de la pregunta.","")</f>
        <v/>
      </c>
      <c r="C107" s="199"/>
    </row>
    <row r="108" spans="1:37" ht="15" customHeight="1">
      <c r="B108" s="199" t="str">
        <f>IF(AK102&gt;=1,"Favor de revisar la sumatoria y consistencia de totales y/o subtotales por filas (numéricos y NS).","")</f>
        <v/>
      </c>
      <c r="C108" s="199"/>
    </row>
    <row r="109" spans="1:37" ht="15" customHeight="1">
      <c r="B109" s="199"/>
      <c r="C109" s="199"/>
    </row>
    <row r="110" spans="1:37" ht="15" customHeight="1">
      <c r="B110" s="199"/>
      <c r="C110" s="199"/>
    </row>
    <row r="111" spans="1:37" ht="15" customHeight="1">
      <c r="B111" s="199"/>
      <c r="C111" s="199"/>
    </row>
    <row r="112" spans="1:37" s="4" customFormat="1" ht="24" customHeight="1">
      <c r="A112" s="105" t="s">
        <v>1085</v>
      </c>
      <c r="B112" s="338" t="s">
        <v>1086</v>
      </c>
      <c r="C112" s="231"/>
      <c r="D112" s="231"/>
      <c r="E112" s="231"/>
      <c r="F112" s="231"/>
      <c r="G112" s="231"/>
      <c r="H112" s="231"/>
      <c r="I112" s="231"/>
      <c r="J112" s="231"/>
      <c r="K112" s="231"/>
      <c r="L112" s="231"/>
      <c r="M112" s="231"/>
      <c r="N112" s="231"/>
      <c r="O112" s="231"/>
      <c r="P112" s="231"/>
      <c r="Q112" s="231"/>
      <c r="R112" s="231"/>
      <c r="S112" s="231"/>
      <c r="T112" s="231"/>
      <c r="U112" s="231"/>
      <c r="V112" s="231"/>
      <c r="W112" s="231"/>
      <c r="X112" s="231"/>
      <c r="Y112" s="231"/>
      <c r="Z112" s="231"/>
      <c r="AA112" s="231"/>
      <c r="AB112" s="231"/>
      <c r="AC112" s="231"/>
      <c r="AD112" s="231"/>
    </row>
    <row r="113" spans="1:35" s="4" customFormat="1" ht="24" customHeight="1">
      <c r="A113" s="107"/>
      <c r="C113" s="319" t="s">
        <v>1087</v>
      </c>
      <c r="D113" s="231"/>
      <c r="E113" s="231"/>
      <c r="F113" s="231"/>
      <c r="G113" s="231"/>
      <c r="H113" s="231"/>
      <c r="I113" s="231"/>
      <c r="J113" s="231"/>
      <c r="K113" s="231"/>
      <c r="L113" s="231"/>
      <c r="M113" s="231"/>
      <c r="N113" s="231"/>
      <c r="O113" s="231"/>
      <c r="P113" s="231"/>
      <c r="Q113" s="231"/>
      <c r="R113" s="231"/>
      <c r="S113" s="231"/>
      <c r="T113" s="231"/>
      <c r="U113" s="231"/>
      <c r="V113" s="231"/>
      <c r="W113" s="231"/>
      <c r="X113" s="231"/>
      <c r="Y113" s="231"/>
      <c r="Z113" s="231"/>
      <c r="AA113" s="231"/>
      <c r="AB113" s="231"/>
      <c r="AC113" s="231"/>
      <c r="AD113" s="231"/>
    </row>
    <row r="114" spans="1:35" s="168" customFormat="1" ht="36" customHeight="1">
      <c r="A114" s="48"/>
      <c r="B114" s="137"/>
      <c r="C114" s="333" t="s">
        <v>854</v>
      </c>
      <c r="D114" s="231"/>
      <c r="E114" s="231"/>
      <c r="F114" s="231"/>
      <c r="G114" s="231"/>
      <c r="H114" s="231"/>
      <c r="I114" s="231"/>
      <c r="J114" s="231"/>
      <c r="K114" s="231"/>
      <c r="L114" s="231"/>
      <c r="M114" s="231"/>
      <c r="N114" s="231"/>
      <c r="O114" s="231"/>
      <c r="P114" s="231"/>
      <c r="Q114" s="231"/>
      <c r="R114" s="231"/>
      <c r="S114" s="231"/>
      <c r="T114" s="231"/>
      <c r="U114" s="231"/>
      <c r="V114" s="231"/>
      <c r="W114" s="231"/>
      <c r="X114" s="231"/>
      <c r="Y114" s="231"/>
      <c r="Z114" s="231"/>
      <c r="AA114" s="231"/>
      <c r="AB114" s="231"/>
      <c r="AC114" s="231"/>
      <c r="AD114" s="231"/>
      <c r="AE114" s="73"/>
    </row>
    <row r="115" spans="1:35" s="4" customFormat="1" ht="24" customHeight="1">
      <c r="A115" s="107"/>
      <c r="C115" s="333" t="s">
        <v>855</v>
      </c>
      <c r="D115" s="231"/>
      <c r="E115" s="231"/>
      <c r="F115" s="231"/>
      <c r="G115" s="231"/>
      <c r="H115" s="231"/>
      <c r="I115" s="231"/>
      <c r="J115" s="231"/>
      <c r="K115" s="231"/>
      <c r="L115" s="231"/>
      <c r="M115" s="231"/>
      <c r="N115" s="231"/>
      <c r="O115" s="231"/>
      <c r="P115" s="231"/>
      <c r="Q115" s="231"/>
      <c r="R115" s="231"/>
      <c r="S115" s="231"/>
      <c r="T115" s="231"/>
      <c r="U115" s="231"/>
      <c r="V115" s="231"/>
      <c r="W115" s="231"/>
      <c r="X115" s="231"/>
      <c r="Y115" s="231"/>
      <c r="Z115" s="231"/>
      <c r="AA115" s="231"/>
      <c r="AB115" s="231"/>
      <c r="AC115" s="231"/>
      <c r="AD115" s="231"/>
    </row>
    <row r="116" spans="1:35" ht="15" customHeight="1"/>
    <row r="117" spans="1:35" s="4" customFormat="1" ht="24" customHeight="1">
      <c r="A117" s="107"/>
      <c r="C117" s="316" t="s">
        <v>856</v>
      </c>
      <c r="D117" s="249"/>
      <c r="E117" s="249"/>
      <c r="F117" s="249"/>
      <c r="G117" s="249"/>
      <c r="H117" s="249"/>
      <c r="I117" s="249"/>
      <c r="J117" s="249"/>
      <c r="K117" s="249"/>
      <c r="L117" s="249"/>
      <c r="M117" s="249"/>
      <c r="N117" s="249"/>
      <c r="O117" s="249"/>
      <c r="P117" s="249"/>
      <c r="Q117" s="249"/>
      <c r="R117" s="249"/>
      <c r="S117" s="249"/>
      <c r="T117" s="249"/>
      <c r="U117" s="249"/>
      <c r="V117" s="249"/>
      <c r="W117" s="249"/>
      <c r="X117" s="250"/>
      <c r="Y117" s="248" t="s">
        <v>1088</v>
      </c>
      <c r="Z117" s="249"/>
      <c r="AA117" s="249"/>
      <c r="AB117" s="249"/>
      <c r="AC117" s="249"/>
      <c r="AD117" s="250"/>
      <c r="AG117" t="s">
        <v>282</v>
      </c>
      <c r="AH117" t="s">
        <v>283</v>
      </c>
      <c r="AI117" t="s">
        <v>858</v>
      </c>
    </row>
    <row r="118" spans="1:35" s="4" customFormat="1" ht="15" customHeight="1">
      <c r="A118" s="107"/>
      <c r="C118" s="381" t="s">
        <v>591</v>
      </c>
      <c r="D118" s="263"/>
      <c r="E118" s="121" t="s">
        <v>592</v>
      </c>
      <c r="F118" s="321" t="s">
        <v>593</v>
      </c>
      <c r="G118" s="249"/>
      <c r="H118" s="249"/>
      <c r="I118" s="249"/>
      <c r="J118" s="249"/>
      <c r="K118" s="249"/>
      <c r="L118" s="249"/>
      <c r="M118" s="249"/>
      <c r="N118" s="249"/>
      <c r="O118" s="249"/>
      <c r="P118" s="249"/>
      <c r="Q118" s="249"/>
      <c r="R118" s="249"/>
      <c r="S118" s="249"/>
      <c r="T118" s="249"/>
      <c r="U118" s="249"/>
      <c r="V118" s="249"/>
      <c r="W118" s="249"/>
      <c r="X118" s="250"/>
      <c r="Y118" s="317"/>
      <c r="Z118" s="249"/>
      <c r="AA118" s="249"/>
      <c r="AB118" s="249"/>
      <c r="AC118" s="249"/>
      <c r="AD118" s="250"/>
      <c r="AG118">
        <f>IF(AND(SUM(S103)&gt;0,COUNTA(Y118)=0),1,0)</f>
        <v>0</v>
      </c>
      <c r="AH118">
        <f t="shared" ref="AH118:AH131" si="10">IF(COUNTIF(Y118:AD118,"NS"),1,0)</f>
        <v>0</v>
      </c>
      <c r="AI118">
        <f>IF(SUM(Y118)&lt;=SUM(S102),0,1)</f>
        <v>0</v>
      </c>
    </row>
    <row r="119" spans="1:35" s="4" customFormat="1" ht="15" customHeight="1">
      <c r="A119" s="107"/>
      <c r="C119" s="264"/>
      <c r="D119" s="265"/>
      <c r="E119" s="121" t="s">
        <v>594</v>
      </c>
      <c r="F119" s="321" t="s">
        <v>595</v>
      </c>
      <c r="G119" s="249"/>
      <c r="H119" s="249"/>
      <c r="I119" s="249"/>
      <c r="J119" s="249"/>
      <c r="K119" s="249"/>
      <c r="L119" s="249"/>
      <c r="M119" s="249"/>
      <c r="N119" s="249"/>
      <c r="O119" s="249"/>
      <c r="P119" s="249"/>
      <c r="Q119" s="249"/>
      <c r="R119" s="249"/>
      <c r="S119" s="249"/>
      <c r="T119" s="249"/>
      <c r="U119" s="249"/>
      <c r="V119" s="249"/>
      <c r="W119" s="249"/>
      <c r="X119" s="250"/>
      <c r="Y119" s="317"/>
      <c r="Z119" s="249"/>
      <c r="AA119" s="249"/>
      <c r="AB119" s="249"/>
      <c r="AC119" s="249"/>
      <c r="AD119" s="250"/>
      <c r="AG119">
        <f>IF(AND(SUM(S103)&gt;0,COUNTA(Y119)=0),1,0)</f>
        <v>0</v>
      </c>
      <c r="AH119">
        <f t="shared" si="10"/>
        <v>0</v>
      </c>
      <c r="AI119">
        <f>IF(SUM(Y119)&lt;=SUM(S102),0,1)</f>
        <v>0</v>
      </c>
    </row>
    <row r="120" spans="1:35" s="4" customFormat="1" ht="15" customHeight="1">
      <c r="A120" s="107"/>
      <c r="C120" s="264"/>
      <c r="D120" s="265"/>
      <c r="E120" s="121" t="s">
        <v>596</v>
      </c>
      <c r="F120" s="321" t="s">
        <v>597</v>
      </c>
      <c r="G120" s="249"/>
      <c r="H120" s="249"/>
      <c r="I120" s="249"/>
      <c r="J120" s="249"/>
      <c r="K120" s="249"/>
      <c r="L120" s="249"/>
      <c r="M120" s="249"/>
      <c r="N120" s="249"/>
      <c r="O120" s="249"/>
      <c r="P120" s="249"/>
      <c r="Q120" s="249"/>
      <c r="R120" s="249"/>
      <c r="S120" s="249"/>
      <c r="T120" s="249"/>
      <c r="U120" s="249"/>
      <c r="V120" s="249"/>
      <c r="W120" s="249"/>
      <c r="X120" s="250"/>
      <c r="Y120" s="317"/>
      <c r="Z120" s="249"/>
      <c r="AA120" s="249"/>
      <c r="AB120" s="249"/>
      <c r="AC120" s="249"/>
      <c r="AD120" s="250"/>
      <c r="AG120">
        <f>IF(AND(SUM(S103)&gt;0,COUNTA(Y120)=0),1,0)</f>
        <v>0</v>
      </c>
      <c r="AH120">
        <f t="shared" si="10"/>
        <v>0</v>
      </c>
      <c r="AI120">
        <f>IF(SUM(Y120)&lt;=SUM(S102),0,1)</f>
        <v>0</v>
      </c>
    </row>
    <row r="121" spans="1:35" s="4" customFormat="1" ht="15" customHeight="1">
      <c r="A121" s="107"/>
      <c r="C121" s="264"/>
      <c r="D121" s="265"/>
      <c r="E121" s="121" t="s">
        <v>598</v>
      </c>
      <c r="F121" s="321" t="s">
        <v>599</v>
      </c>
      <c r="G121" s="249"/>
      <c r="H121" s="249"/>
      <c r="I121" s="249"/>
      <c r="J121" s="249"/>
      <c r="K121" s="249"/>
      <c r="L121" s="249"/>
      <c r="M121" s="249"/>
      <c r="N121" s="249"/>
      <c r="O121" s="249"/>
      <c r="P121" s="249"/>
      <c r="Q121" s="249"/>
      <c r="R121" s="249"/>
      <c r="S121" s="249"/>
      <c r="T121" s="249"/>
      <c r="U121" s="249"/>
      <c r="V121" s="249"/>
      <c r="W121" s="249"/>
      <c r="X121" s="250"/>
      <c r="Y121" s="317"/>
      <c r="Z121" s="249"/>
      <c r="AA121" s="249"/>
      <c r="AB121" s="249"/>
      <c r="AC121" s="249"/>
      <c r="AD121" s="250"/>
      <c r="AG121">
        <f>IF(AND(SUM(S103)&gt;0,COUNTA(Y121)=0),1,0)</f>
        <v>0</v>
      </c>
      <c r="AH121">
        <f t="shared" si="10"/>
        <v>0</v>
      </c>
      <c r="AI121">
        <f>IF(SUM(Y121)&lt;=SUM(S102),0,1)</f>
        <v>0</v>
      </c>
    </row>
    <row r="122" spans="1:35" s="4" customFormat="1" ht="15" customHeight="1">
      <c r="A122" s="107"/>
      <c r="C122" s="264"/>
      <c r="D122" s="265"/>
      <c r="E122" s="121" t="s">
        <v>600</v>
      </c>
      <c r="F122" s="321" t="s">
        <v>601</v>
      </c>
      <c r="G122" s="249"/>
      <c r="H122" s="249"/>
      <c r="I122" s="249"/>
      <c r="J122" s="249"/>
      <c r="K122" s="249"/>
      <c r="L122" s="249"/>
      <c r="M122" s="249"/>
      <c r="N122" s="249"/>
      <c r="O122" s="249"/>
      <c r="P122" s="249"/>
      <c r="Q122" s="249"/>
      <c r="R122" s="249"/>
      <c r="S122" s="249"/>
      <c r="T122" s="249"/>
      <c r="U122" s="249"/>
      <c r="V122" s="249"/>
      <c r="W122" s="249"/>
      <c r="X122" s="250"/>
      <c r="Y122" s="317"/>
      <c r="Z122" s="249"/>
      <c r="AA122" s="249"/>
      <c r="AB122" s="249"/>
      <c r="AC122" s="249"/>
      <c r="AD122" s="250"/>
      <c r="AG122">
        <f>IF(AND(SUM(S103)&gt;0,COUNTA(Y122)=0),1,0)</f>
        <v>0</v>
      </c>
      <c r="AH122">
        <f t="shared" si="10"/>
        <v>0</v>
      </c>
      <c r="AI122">
        <f>IF(SUM(Y122)&lt;=SUM(S102),0,1)</f>
        <v>0</v>
      </c>
    </row>
    <row r="123" spans="1:35" s="4" customFormat="1" ht="24" customHeight="1">
      <c r="A123" s="107"/>
      <c r="C123" s="266"/>
      <c r="D123" s="267"/>
      <c r="E123" s="121" t="s">
        <v>602</v>
      </c>
      <c r="F123" s="321" t="s">
        <v>603</v>
      </c>
      <c r="G123" s="249"/>
      <c r="H123" s="249"/>
      <c r="I123" s="249"/>
      <c r="J123" s="249"/>
      <c r="K123" s="249"/>
      <c r="L123" s="249"/>
      <c r="M123" s="249"/>
      <c r="N123" s="249"/>
      <c r="O123" s="249"/>
      <c r="P123" s="249"/>
      <c r="Q123" s="249"/>
      <c r="R123" s="249"/>
      <c r="S123" s="249"/>
      <c r="T123" s="249"/>
      <c r="U123" s="249"/>
      <c r="V123" s="249"/>
      <c r="W123" s="249"/>
      <c r="X123" s="250"/>
      <c r="Y123" s="317"/>
      <c r="Z123" s="249"/>
      <c r="AA123" s="249"/>
      <c r="AB123" s="249"/>
      <c r="AC123" s="249"/>
      <c r="AD123" s="250"/>
      <c r="AG123">
        <f>IF(AND(SUM(S103)&gt;0,COUNTA(Y123)=0),1,0)</f>
        <v>0</v>
      </c>
      <c r="AH123">
        <f t="shared" si="10"/>
        <v>0</v>
      </c>
      <c r="AI123">
        <f>IF(SUM(Y123)&lt;=SUM(S102),0,1)</f>
        <v>0</v>
      </c>
    </row>
    <row r="124" spans="1:35" s="4" customFormat="1" ht="24" customHeight="1">
      <c r="A124" s="107"/>
      <c r="C124" s="367" t="s">
        <v>210</v>
      </c>
      <c r="D124" s="249"/>
      <c r="E124" s="250"/>
      <c r="F124" s="318" t="s">
        <v>604</v>
      </c>
      <c r="G124" s="249"/>
      <c r="H124" s="249"/>
      <c r="I124" s="249"/>
      <c r="J124" s="249"/>
      <c r="K124" s="249"/>
      <c r="L124" s="249"/>
      <c r="M124" s="249"/>
      <c r="N124" s="249"/>
      <c r="O124" s="249"/>
      <c r="P124" s="249"/>
      <c r="Q124" s="249"/>
      <c r="R124" s="249"/>
      <c r="S124" s="249"/>
      <c r="T124" s="249"/>
      <c r="U124" s="249"/>
      <c r="V124" s="249"/>
      <c r="W124" s="249"/>
      <c r="X124" s="250"/>
      <c r="Y124" s="317"/>
      <c r="Z124" s="249"/>
      <c r="AA124" s="249"/>
      <c r="AB124" s="249"/>
      <c r="AC124" s="249"/>
      <c r="AD124" s="250"/>
      <c r="AG124">
        <f>IF(AND(SUM(S103)&gt;0,COUNTA(Y124)=0),1,0)</f>
        <v>0</v>
      </c>
      <c r="AH124">
        <f t="shared" si="10"/>
        <v>0</v>
      </c>
      <c r="AI124">
        <f>IF(SUM(Y124)&lt;=SUM(S102),0,1)</f>
        <v>0</v>
      </c>
    </row>
    <row r="125" spans="1:35" s="4" customFormat="1" ht="15" customHeight="1">
      <c r="A125" s="107"/>
      <c r="C125" s="367" t="s">
        <v>212</v>
      </c>
      <c r="D125" s="249"/>
      <c r="E125" s="250"/>
      <c r="F125" s="318" t="s">
        <v>605</v>
      </c>
      <c r="G125" s="249"/>
      <c r="H125" s="249"/>
      <c r="I125" s="249"/>
      <c r="J125" s="249"/>
      <c r="K125" s="249"/>
      <c r="L125" s="249"/>
      <c r="M125" s="249"/>
      <c r="N125" s="249"/>
      <c r="O125" s="249"/>
      <c r="P125" s="249"/>
      <c r="Q125" s="249"/>
      <c r="R125" s="249"/>
      <c r="S125" s="249"/>
      <c r="T125" s="249"/>
      <c r="U125" s="249"/>
      <c r="V125" s="249"/>
      <c r="W125" s="249"/>
      <c r="X125" s="250"/>
      <c r="Y125" s="317"/>
      <c r="Z125" s="249"/>
      <c r="AA125" s="249"/>
      <c r="AB125" s="249"/>
      <c r="AC125" s="249"/>
      <c r="AD125" s="250"/>
      <c r="AG125">
        <f>IF(AND(SUM(S103)&gt;0,COUNTA(Y125)=0),1,0)</f>
        <v>0</v>
      </c>
      <c r="AH125">
        <f t="shared" si="10"/>
        <v>0</v>
      </c>
      <c r="AI125">
        <f>IF(SUM(Y125)&lt;=SUM(S102),0,1)</f>
        <v>0</v>
      </c>
    </row>
    <row r="126" spans="1:35" s="4" customFormat="1" ht="15" customHeight="1">
      <c r="A126" s="107"/>
      <c r="C126" s="367" t="s">
        <v>214</v>
      </c>
      <c r="D126" s="249"/>
      <c r="E126" s="250"/>
      <c r="F126" s="318" t="s">
        <v>859</v>
      </c>
      <c r="G126" s="249"/>
      <c r="H126" s="249"/>
      <c r="I126" s="249"/>
      <c r="J126" s="249"/>
      <c r="K126" s="249"/>
      <c r="L126" s="249"/>
      <c r="M126" s="249"/>
      <c r="N126" s="249"/>
      <c r="O126" s="249"/>
      <c r="P126" s="249"/>
      <c r="Q126" s="249"/>
      <c r="R126" s="249"/>
      <c r="S126" s="249"/>
      <c r="T126" s="249"/>
      <c r="U126" s="249"/>
      <c r="V126" s="249"/>
      <c r="W126" s="249"/>
      <c r="X126" s="250"/>
      <c r="Y126" s="317"/>
      <c r="Z126" s="249"/>
      <c r="AA126" s="249"/>
      <c r="AB126" s="249"/>
      <c r="AC126" s="249"/>
      <c r="AD126" s="250"/>
      <c r="AG126">
        <f>IF(AND(SUM(S103)&gt;0,COUNTA(Y126)=0),1,0)</f>
        <v>0</v>
      </c>
      <c r="AH126">
        <f t="shared" si="10"/>
        <v>0</v>
      </c>
      <c r="AI126">
        <f>IF(SUM(Y126)&lt;=SUM(S102),0,1)</f>
        <v>0</v>
      </c>
    </row>
    <row r="127" spans="1:35" s="4" customFormat="1" ht="15" customHeight="1">
      <c r="A127" s="107"/>
      <c r="C127" s="367" t="s">
        <v>215</v>
      </c>
      <c r="D127" s="249"/>
      <c r="E127" s="250"/>
      <c r="F127" s="318" t="s">
        <v>860</v>
      </c>
      <c r="G127" s="249"/>
      <c r="H127" s="249"/>
      <c r="I127" s="249"/>
      <c r="J127" s="249"/>
      <c r="K127" s="249"/>
      <c r="L127" s="249"/>
      <c r="M127" s="249"/>
      <c r="N127" s="249"/>
      <c r="O127" s="249"/>
      <c r="P127" s="249"/>
      <c r="Q127" s="249"/>
      <c r="R127" s="249"/>
      <c r="S127" s="249"/>
      <c r="T127" s="249"/>
      <c r="U127" s="249"/>
      <c r="V127" s="249"/>
      <c r="W127" s="249"/>
      <c r="X127" s="250"/>
      <c r="Y127" s="317"/>
      <c r="Z127" s="249"/>
      <c r="AA127" s="249"/>
      <c r="AB127" s="249"/>
      <c r="AC127" s="249"/>
      <c r="AD127" s="250"/>
      <c r="AG127">
        <f>IF(AND(SUM(S103)&gt;0,COUNTA(Y127)=0),1,0)</f>
        <v>0</v>
      </c>
      <c r="AH127">
        <f t="shared" si="10"/>
        <v>0</v>
      </c>
      <c r="AI127">
        <f>IF(SUM(Y127)&lt;=SUM(S102),0,1)</f>
        <v>0</v>
      </c>
    </row>
    <row r="128" spans="1:35" s="4" customFormat="1" ht="15" customHeight="1">
      <c r="A128" s="107"/>
      <c r="C128" s="367" t="s">
        <v>217</v>
      </c>
      <c r="D128" s="249"/>
      <c r="E128" s="250"/>
      <c r="F128" s="318" t="s">
        <v>861</v>
      </c>
      <c r="G128" s="249"/>
      <c r="H128" s="249"/>
      <c r="I128" s="249"/>
      <c r="J128" s="249"/>
      <c r="K128" s="249"/>
      <c r="L128" s="249"/>
      <c r="M128" s="249"/>
      <c r="N128" s="249"/>
      <c r="O128" s="249"/>
      <c r="P128" s="249"/>
      <c r="Q128" s="249"/>
      <c r="R128" s="249"/>
      <c r="S128" s="249"/>
      <c r="T128" s="249"/>
      <c r="U128" s="249"/>
      <c r="V128" s="249"/>
      <c r="W128" s="249"/>
      <c r="X128" s="250"/>
      <c r="Y128" s="317"/>
      <c r="Z128" s="249"/>
      <c r="AA128" s="249"/>
      <c r="AB128" s="249"/>
      <c r="AC128" s="249"/>
      <c r="AD128" s="250"/>
      <c r="AG128">
        <f>IF(AND(SUM(S103)&gt;0,COUNTA(Y128)=0),1,0)</f>
        <v>0</v>
      </c>
      <c r="AH128">
        <f t="shared" si="10"/>
        <v>0</v>
      </c>
      <c r="AI128">
        <f>IF(SUM(Y128)&lt;=SUM(S102),0,1)</f>
        <v>0</v>
      </c>
    </row>
    <row r="129" spans="1:35" s="4" customFormat="1" ht="15" customHeight="1">
      <c r="A129" s="107"/>
      <c r="C129" s="367" t="s">
        <v>219</v>
      </c>
      <c r="D129" s="249"/>
      <c r="E129" s="250"/>
      <c r="F129" s="318" t="s">
        <v>862</v>
      </c>
      <c r="G129" s="249"/>
      <c r="H129" s="249"/>
      <c r="I129" s="249"/>
      <c r="J129" s="249"/>
      <c r="K129" s="249"/>
      <c r="L129" s="249"/>
      <c r="M129" s="249"/>
      <c r="N129" s="249"/>
      <c r="O129" s="249"/>
      <c r="P129" s="249"/>
      <c r="Q129" s="249"/>
      <c r="R129" s="249"/>
      <c r="S129" s="249"/>
      <c r="T129" s="249"/>
      <c r="U129" s="249"/>
      <c r="V129" s="249"/>
      <c r="W129" s="249"/>
      <c r="X129" s="250"/>
      <c r="Y129" s="317"/>
      <c r="Z129" s="249"/>
      <c r="AA129" s="249"/>
      <c r="AB129" s="249"/>
      <c r="AC129" s="249"/>
      <c r="AD129" s="250"/>
      <c r="AG129">
        <f>IF(AND(SUM(S103)&gt;0,COUNTA(Y129)=0),1,0)</f>
        <v>0</v>
      </c>
      <c r="AH129">
        <f t="shared" si="10"/>
        <v>0</v>
      </c>
      <c r="AI129">
        <f>IF(SUM(Y129)&lt;=SUM(S102),0,1)</f>
        <v>0</v>
      </c>
    </row>
    <row r="130" spans="1:35" s="4" customFormat="1" ht="15" customHeight="1">
      <c r="A130" s="107"/>
      <c r="C130" s="342" t="s">
        <v>221</v>
      </c>
      <c r="D130" s="249"/>
      <c r="E130" s="250"/>
      <c r="F130" s="318" t="s">
        <v>863</v>
      </c>
      <c r="G130" s="249"/>
      <c r="H130" s="249"/>
      <c r="I130" s="249"/>
      <c r="J130" s="249"/>
      <c r="K130" s="249"/>
      <c r="L130" s="249"/>
      <c r="M130" s="249"/>
      <c r="N130" s="249"/>
      <c r="O130" s="249"/>
      <c r="P130" s="249"/>
      <c r="Q130" s="249"/>
      <c r="R130" s="249"/>
      <c r="S130" s="249"/>
      <c r="T130" s="249"/>
      <c r="U130" s="249"/>
      <c r="V130" s="249"/>
      <c r="W130" s="249"/>
      <c r="X130" s="250"/>
      <c r="Y130" s="317"/>
      <c r="Z130" s="249"/>
      <c r="AA130" s="249"/>
      <c r="AB130" s="249"/>
      <c r="AC130" s="249"/>
      <c r="AD130" s="250"/>
      <c r="AG130">
        <f>IF(AND(SUM(S103)&gt;0,COUNTA(Y130)=0),1,0)</f>
        <v>0</v>
      </c>
      <c r="AH130">
        <f t="shared" si="10"/>
        <v>0</v>
      </c>
      <c r="AI130">
        <f>IF(SUM(Y130)&lt;=SUM(S102),0,1)</f>
        <v>0</v>
      </c>
    </row>
    <row r="131" spans="1:35" s="4" customFormat="1" ht="15" customHeight="1">
      <c r="A131" s="107"/>
      <c r="C131" s="342" t="s">
        <v>223</v>
      </c>
      <c r="D131" s="249"/>
      <c r="E131" s="250"/>
      <c r="F131" s="318" t="s">
        <v>357</v>
      </c>
      <c r="G131" s="249"/>
      <c r="H131" s="249"/>
      <c r="I131" s="249"/>
      <c r="J131" s="249"/>
      <c r="K131" s="249"/>
      <c r="L131" s="249"/>
      <c r="M131" s="249"/>
      <c r="N131" s="249"/>
      <c r="O131" s="249"/>
      <c r="P131" s="249"/>
      <c r="Q131" s="249"/>
      <c r="R131" s="249"/>
      <c r="S131" s="249"/>
      <c r="T131" s="249"/>
      <c r="U131" s="249"/>
      <c r="V131" s="249"/>
      <c r="W131" s="249"/>
      <c r="X131" s="250"/>
      <c r="Y131" s="317"/>
      <c r="Z131" s="249"/>
      <c r="AA131" s="249"/>
      <c r="AB131" s="249"/>
      <c r="AC131" s="249"/>
      <c r="AD131" s="250"/>
      <c r="AG131">
        <f>IF(AND(SUM(S103)&gt;0,COUNTA(Y131)=0),1,0)</f>
        <v>0</v>
      </c>
      <c r="AH131">
        <f t="shared" si="10"/>
        <v>0</v>
      </c>
      <c r="AI131">
        <f>IF(SUM(Y131)&lt;=SUM(S102),0,1)</f>
        <v>0</v>
      </c>
    </row>
    <row r="132" spans="1:35" s="4" customFormat="1" ht="15" customHeight="1">
      <c r="A132" s="107"/>
      <c r="C132" s="9"/>
      <c r="D132" s="9"/>
      <c r="E132" s="9"/>
      <c r="F132" s="9"/>
      <c r="G132" s="9"/>
      <c r="H132" s="9"/>
      <c r="I132" s="9"/>
      <c r="J132" s="9"/>
      <c r="K132" s="9"/>
      <c r="L132" s="9"/>
      <c r="M132" s="9"/>
      <c r="N132" s="9"/>
      <c r="O132" s="9"/>
      <c r="P132" s="9"/>
      <c r="Q132" s="9"/>
      <c r="R132" s="9"/>
      <c r="S132" s="9"/>
      <c r="T132" s="9"/>
      <c r="U132" s="9"/>
      <c r="V132" s="9"/>
      <c r="W132" s="9"/>
      <c r="X132" s="122" t="s">
        <v>456</v>
      </c>
      <c r="Y132" s="325">
        <f>IF(AND(SUM(Y117:Y131)=0,COUNTIF(Y117:Y131,"NS")&gt;0),"NS",IF(AND(SUM(Y117:Y131)=0,COUNTIF(Y117:Y131,0)&gt;0),0,IF(AND(SUM(Y117:Y131)=0,COUNTIF(Y117:Y131,"NA")&gt;0),"NA",SUM(Y117:Y131))))</f>
        <v>0</v>
      </c>
      <c r="Z132" s="249"/>
      <c r="AA132" s="249"/>
      <c r="AB132" s="249"/>
      <c r="AC132" s="249"/>
      <c r="AD132" s="250"/>
      <c r="AG132">
        <f>SUM(AG118:AG131)</f>
        <v>0</v>
      </c>
      <c r="AH132" s="198">
        <f>SUM(AH118:AH131)</f>
        <v>0</v>
      </c>
      <c r="AI132">
        <f>SUM(AI118:AI131)</f>
        <v>0</v>
      </c>
    </row>
    <row r="133" spans="1:35" ht="15" customHeight="1"/>
    <row r="134" spans="1:35" s="4" customFormat="1" ht="45" customHeight="1">
      <c r="A134" s="107"/>
      <c r="C134" s="366" t="s">
        <v>864</v>
      </c>
      <c r="D134" s="231"/>
      <c r="E134" s="231"/>
      <c r="F134" s="317"/>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50"/>
    </row>
    <row r="135" spans="1:35" ht="15" customHeight="1">
      <c r="B135" s="199" t="str">
        <f>IF(AND(SUM(Y130)&gt;0,F134=""),"Alerta: Debido a que cuenta con un valor mayor a cero en el numeral 7, debe anotar el nombre de dicho(s) cargo(s) y/o función(es).","")</f>
        <v/>
      </c>
    </row>
    <row r="136" spans="1:35" s="4" customFormat="1" ht="24" customHeight="1">
      <c r="A136" s="107"/>
      <c r="C136" s="333" t="s">
        <v>310</v>
      </c>
      <c r="D136" s="231"/>
      <c r="E136" s="231"/>
      <c r="F136" s="231"/>
      <c r="G136" s="231"/>
      <c r="H136" s="231"/>
      <c r="I136" s="231"/>
      <c r="J136" s="231"/>
      <c r="K136" s="231"/>
      <c r="L136" s="231"/>
      <c r="M136" s="231"/>
      <c r="N136" s="231"/>
      <c r="O136" s="231"/>
      <c r="P136" s="231"/>
      <c r="Q136" s="231"/>
      <c r="R136" s="231"/>
      <c r="S136" s="231"/>
      <c r="T136" s="231"/>
      <c r="U136" s="231"/>
      <c r="V136" s="231"/>
      <c r="W136" s="231"/>
      <c r="X136" s="231"/>
      <c r="Y136" s="231"/>
      <c r="Z136" s="231"/>
      <c r="AA136" s="231"/>
      <c r="AB136" s="231"/>
      <c r="AC136" s="231"/>
      <c r="AD136" s="231"/>
    </row>
    <row r="137" spans="1:35" s="4" customFormat="1" ht="60" customHeight="1">
      <c r="A137" s="107"/>
      <c r="C137" s="323"/>
      <c r="D137" s="249"/>
      <c r="E137" s="249"/>
      <c r="F137" s="249"/>
      <c r="G137" s="249"/>
      <c r="H137" s="249"/>
      <c r="I137" s="249"/>
      <c r="J137" s="249"/>
      <c r="K137" s="249"/>
      <c r="L137" s="249"/>
      <c r="M137" s="249"/>
      <c r="N137" s="249"/>
      <c r="O137" s="249"/>
      <c r="P137" s="249"/>
      <c r="Q137" s="249"/>
      <c r="R137" s="249"/>
      <c r="S137" s="249"/>
      <c r="T137" s="249"/>
      <c r="U137" s="249"/>
      <c r="V137" s="249"/>
      <c r="W137" s="249"/>
      <c r="X137" s="249"/>
      <c r="Y137" s="249"/>
      <c r="Z137" s="249"/>
      <c r="AA137" s="249"/>
      <c r="AB137" s="249"/>
      <c r="AC137" s="249"/>
      <c r="AD137" s="250"/>
    </row>
    <row r="138" spans="1:35" ht="15" customHeight="1">
      <c r="B138" s="199" t="str">
        <f>IF(AG132&gt;0,"Favor de ingresar toda la información requerida en la pregunta y/o verifique que no tenga información en celdas sombreadas.","")</f>
        <v/>
      </c>
      <c r="C138" s="199"/>
    </row>
    <row r="139" spans="1:35" ht="15" customHeight="1">
      <c r="B139" s="199" t="str">
        <f>IF(AND(AH132&lt;&gt;0,C137=""),"Alerta: Debido a que cuenta con registros NS, debe proporcionar una justificación en el area de comentarios al final de la pregunta.","")</f>
        <v/>
      </c>
      <c r="C139" s="199"/>
    </row>
    <row r="140" spans="1:35" ht="15" customHeight="1">
      <c r="B140" s="199" t="str">
        <f>IF(AND(AI132&gt;=1,C137=""),"Favor de revisar la instrucción 2 y vea si requiere justificación.","")</f>
        <v/>
      </c>
      <c r="C140" s="199"/>
    </row>
    <row r="141" spans="1:35" ht="15" customHeight="1">
      <c r="B141" s="199"/>
      <c r="C141" s="199"/>
    </row>
    <row r="142" spans="1:35" ht="15" customHeight="1">
      <c r="B142" s="199"/>
      <c r="C142" s="199"/>
    </row>
    <row r="143" spans="1:35" ht="15" customHeight="1">
      <c r="B143" s="199"/>
      <c r="C143" s="199"/>
    </row>
    <row r="144" spans="1:35" s="168" customFormat="1" ht="24" customHeight="1">
      <c r="A144" s="48" t="s">
        <v>1089</v>
      </c>
      <c r="B144" s="326" t="s">
        <v>1090</v>
      </c>
      <c r="C144" s="231"/>
      <c r="D144" s="231"/>
      <c r="E144" s="231"/>
      <c r="F144" s="231"/>
      <c r="G144" s="231"/>
      <c r="H144" s="231"/>
      <c r="I144" s="231"/>
      <c r="J144" s="231"/>
      <c r="K144" s="231"/>
      <c r="L144" s="231"/>
      <c r="M144" s="231"/>
      <c r="N144" s="231"/>
      <c r="O144" s="231"/>
      <c r="P144" s="231"/>
      <c r="Q144" s="231"/>
      <c r="R144" s="231"/>
      <c r="S144" s="231"/>
      <c r="T144" s="231"/>
      <c r="U144" s="231"/>
      <c r="V144" s="231"/>
      <c r="W144" s="231"/>
      <c r="X144" s="231"/>
      <c r="Y144" s="231"/>
      <c r="Z144" s="231"/>
      <c r="AA144" s="231"/>
      <c r="AB144" s="231"/>
      <c r="AC144" s="231"/>
      <c r="AD144" s="231"/>
      <c r="AE144" s="73"/>
    </row>
    <row r="145" spans="1:37" s="168" customFormat="1" ht="36" customHeight="1">
      <c r="A145" s="48"/>
      <c r="B145" s="137"/>
      <c r="C145" s="333" t="s">
        <v>867</v>
      </c>
      <c r="D145" s="231"/>
      <c r="E145" s="231"/>
      <c r="F145" s="231"/>
      <c r="G145" s="231"/>
      <c r="H145" s="231"/>
      <c r="I145" s="231"/>
      <c r="J145" s="231"/>
      <c r="K145" s="231"/>
      <c r="L145" s="231"/>
      <c r="M145" s="231"/>
      <c r="N145" s="231"/>
      <c r="O145" s="231"/>
      <c r="P145" s="231"/>
      <c r="Q145" s="231"/>
      <c r="R145" s="231"/>
      <c r="S145" s="231"/>
      <c r="T145" s="231"/>
      <c r="U145" s="231"/>
      <c r="V145" s="231"/>
      <c r="W145" s="231"/>
      <c r="X145" s="231"/>
      <c r="Y145" s="231"/>
      <c r="Z145" s="231"/>
      <c r="AA145" s="231"/>
      <c r="AB145" s="231"/>
      <c r="AC145" s="231"/>
      <c r="AD145" s="231"/>
      <c r="AE145" s="73"/>
    </row>
    <row r="146" spans="1:37" s="168" customFormat="1" ht="24" customHeight="1">
      <c r="A146" s="48"/>
      <c r="B146" s="137"/>
      <c r="C146" s="319" t="s">
        <v>868</v>
      </c>
      <c r="D146" s="231"/>
      <c r="E146" s="231"/>
      <c r="F146" s="231"/>
      <c r="G146" s="231"/>
      <c r="H146" s="231"/>
      <c r="I146" s="231"/>
      <c r="J146" s="231"/>
      <c r="K146" s="231"/>
      <c r="L146" s="231"/>
      <c r="M146" s="231"/>
      <c r="N146" s="231"/>
      <c r="O146" s="231"/>
      <c r="P146" s="231"/>
      <c r="Q146" s="231"/>
      <c r="R146" s="231"/>
      <c r="S146" s="231"/>
      <c r="T146" s="231"/>
      <c r="U146" s="231"/>
      <c r="V146" s="231"/>
      <c r="W146" s="231"/>
      <c r="X146" s="231"/>
      <c r="Y146" s="231"/>
      <c r="Z146" s="231"/>
      <c r="AA146" s="231"/>
      <c r="AB146" s="231"/>
      <c r="AC146" s="231"/>
      <c r="AD146" s="231"/>
      <c r="AE146" s="73"/>
    </row>
    <row r="147" spans="1:37" s="168" customFormat="1" ht="24" customHeight="1">
      <c r="A147" s="48"/>
      <c r="B147" s="137"/>
      <c r="C147" s="319" t="s">
        <v>869</v>
      </c>
      <c r="D147" s="231"/>
      <c r="E147" s="231"/>
      <c r="F147" s="231"/>
      <c r="G147" s="231"/>
      <c r="H147" s="231"/>
      <c r="I147" s="231"/>
      <c r="J147" s="231"/>
      <c r="K147" s="231"/>
      <c r="L147" s="231"/>
      <c r="M147" s="231"/>
      <c r="N147" s="231"/>
      <c r="O147" s="231"/>
      <c r="P147" s="231"/>
      <c r="Q147" s="231"/>
      <c r="R147" s="231"/>
      <c r="S147" s="231"/>
      <c r="T147" s="231"/>
      <c r="U147" s="231"/>
      <c r="V147" s="231"/>
      <c r="W147" s="231"/>
      <c r="X147" s="231"/>
      <c r="Y147" s="231"/>
      <c r="Z147" s="231"/>
      <c r="AA147" s="231"/>
      <c r="AB147" s="231"/>
      <c r="AC147" s="231"/>
      <c r="AD147" s="231"/>
      <c r="AE147" s="73"/>
    </row>
    <row r="148" spans="1:37" s="168" customFormat="1" ht="24" customHeight="1">
      <c r="A148" s="48"/>
      <c r="B148" s="137"/>
      <c r="C148" s="333" t="s">
        <v>870</v>
      </c>
      <c r="D148" s="231"/>
      <c r="E148" s="231"/>
      <c r="F148" s="231"/>
      <c r="G148" s="231"/>
      <c r="H148" s="231"/>
      <c r="I148" s="231"/>
      <c r="J148" s="231"/>
      <c r="K148" s="231"/>
      <c r="L148" s="231"/>
      <c r="M148" s="231"/>
      <c r="N148" s="231"/>
      <c r="O148" s="231"/>
      <c r="P148" s="231"/>
      <c r="Q148" s="231"/>
      <c r="R148" s="231"/>
      <c r="S148" s="231"/>
      <c r="T148" s="231"/>
      <c r="U148" s="231"/>
      <c r="V148" s="231"/>
      <c r="W148" s="231"/>
      <c r="X148" s="231"/>
      <c r="Y148" s="231"/>
      <c r="Z148" s="231"/>
      <c r="AA148" s="231"/>
      <c r="AB148" s="231"/>
      <c r="AC148" s="231"/>
      <c r="AD148" s="231"/>
      <c r="AE148" s="73"/>
    </row>
    <row r="149" spans="1:37" s="168" customFormat="1" ht="24" customHeight="1">
      <c r="A149" s="48"/>
      <c r="B149" s="137"/>
      <c r="C149" s="333" t="s">
        <v>1091</v>
      </c>
      <c r="D149" s="231"/>
      <c r="E149" s="231"/>
      <c r="F149" s="231"/>
      <c r="G149" s="231"/>
      <c r="H149" s="231"/>
      <c r="I149" s="231"/>
      <c r="J149" s="231"/>
      <c r="K149" s="231"/>
      <c r="L149" s="231"/>
      <c r="M149" s="231"/>
      <c r="N149" s="231"/>
      <c r="O149" s="231"/>
      <c r="P149" s="231"/>
      <c r="Q149" s="231"/>
      <c r="R149" s="231"/>
      <c r="S149" s="231"/>
      <c r="T149" s="231"/>
      <c r="U149" s="231"/>
      <c r="V149" s="231"/>
      <c r="W149" s="231"/>
      <c r="X149" s="231"/>
      <c r="Y149" s="231"/>
      <c r="Z149" s="231"/>
      <c r="AA149" s="231"/>
      <c r="AB149" s="231"/>
      <c r="AC149" s="231"/>
      <c r="AD149" s="231"/>
      <c r="AE149" s="73"/>
    </row>
    <row r="150" spans="1:37" s="168" customFormat="1" ht="24" customHeight="1">
      <c r="A150" s="48"/>
      <c r="B150" s="137"/>
      <c r="C150" s="388" t="s">
        <v>872</v>
      </c>
      <c r="D150" s="231"/>
      <c r="E150" s="231"/>
      <c r="F150" s="231"/>
      <c r="G150" s="231"/>
      <c r="H150" s="231"/>
      <c r="I150" s="231"/>
      <c r="J150" s="231"/>
      <c r="K150" s="231"/>
      <c r="L150" s="231"/>
      <c r="M150" s="231"/>
      <c r="N150" s="231"/>
      <c r="O150" s="231"/>
      <c r="P150" s="231"/>
      <c r="Q150" s="231"/>
      <c r="R150" s="231"/>
      <c r="S150" s="231"/>
      <c r="T150" s="231"/>
      <c r="U150" s="231"/>
      <c r="V150" s="231"/>
      <c r="W150" s="231"/>
      <c r="X150" s="231"/>
      <c r="Y150" s="231"/>
      <c r="Z150" s="231"/>
      <c r="AA150" s="231"/>
      <c r="AB150" s="231"/>
      <c r="AC150" s="231"/>
      <c r="AD150" s="231"/>
      <c r="AE150" s="73"/>
    </row>
    <row r="151" spans="1:37" s="168" customFormat="1" ht="36" customHeight="1">
      <c r="A151" s="48"/>
      <c r="B151" s="137"/>
      <c r="C151" s="390" t="s">
        <v>873</v>
      </c>
      <c r="D151" s="231"/>
      <c r="E151" s="231"/>
      <c r="F151" s="231"/>
      <c r="G151" s="231"/>
      <c r="H151" s="231"/>
      <c r="I151" s="231"/>
      <c r="J151" s="231"/>
      <c r="K151" s="231"/>
      <c r="L151" s="231"/>
      <c r="M151" s="231"/>
      <c r="N151" s="231"/>
      <c r="O151" s="231"/>
      <c r="P151" s="231"/>
      <c r="Q151" s="231"/>
      <c r="R151" s="231"/>
      <c r="S151" s="231"/>
      <c r="T151" s="231"/>
      <c r="U151" s="231"/>
      <c r="V151" s="231"/>
      <c r="W151" s="231"/>
      <c r="X151" s="231"/>
      <c r="Y151" s="231"/>
      <c r="Z151" s="231"/>
      <c r="AA151" s="231"/>
      <c r="AB151" s="231"/>
      <c r="AC151" s="231"/>
      <c r="AD151" s="231"/>
      <c r="AE151" s="73"/>
    </row>
    <row r="152" spans="1:37" s="168" customFormat="1" ht="36" customHeight="1">
      <c r="A152" s="48"/>
      <c r="B152" s="137"/>
      <c r="C152" s="319" t="s">
        <v>1092</v>
      </c>
      <c r="D152" s="231"/>
      <c r="E152" s="231"/>
      <c r="F152" s="231"/>
      <c r="G152" s="231"/>
      <c r="H152" s="231"/>
      <c r="I152" s="231"/>
      <c r="J152" s="231"/>
      <c r="K152" s="231"/>
      <c r="L152" s="231"/>
      <c r="M152" s="231"/>
      <c r="N152" s="231"/>
      <c r="O152" s="231"/>
      <c r="P152" s="231"/>
      <c r="Q152" s="231"/>
      <c r="R152" s="231"/>
      <c r="S152" s="231"/>
      <c r="T152" s="231"/>
      <c r="U152" s="231"/>
      <c r="V152" s="231"/>
      <c r="W152" s="231"/>
      <c r="X152" s="231"/>
      <c r="Y152" s="231"/>
      <c r="Z152" s="231"/>
      <c r="AA152" s="231"/>
      <c r="AB152" s="231"/>
      <c r="AC152" s="231"/>
      <c r="AD152" s="231"/>
      <c r="AE152" s="73"/>
    </row>
    <row r="153" spans="1:37" s="168" customFormat="1" ht="36" customHeight="1">
      <c r="A153" s="48"/>
      <c r="B153" s="137"/>
      <c r="C153" s="319" t="s">
        <v>1093</v>
      </c>
      <c r="D153" s="231"/>
      <c r="E153" s="231"/>
      <c r="F153" s="231"/>
      <c r="G153" s="231"/>
      <c r="H153" s="231"/>
      <c r="I153" s="231"/>
      <c r="J153" s="231"/>
      <c r="K153" s="231"/>
      <c r="L153" s="231"/>
      <c r="M153" s="231"/>
      <c r="N153" s="231"/>
      <c r="O153" s="231"/>
      <c r="P153" s="231"/>
      <c r="Q153" s="231"/>
      <c r="R153" s="231"/>
      <c r="S153" s="231"/>
      <c r="T153" s="231"/>
      <c r="U153" s="231"/>
      <c r="V153" s="231"/>
      <c r="W153" s="231"/>
      <c r="X153" s="231"/>
      <c r="Y153" s="231"/>
      <c r="Z153" s="231"/>
      <c r="AA153" s="231"/>
      <c r="AB153" s="231"/>
      <c r="AC153" s="231"/>
      <c r="AD153" s="231"/>
      <c r="AE153" s="73"/>
    </row>
    <row r="154" spans="1:37" s="168" customFormat="1" ht="15" customHeight="1">
      <c r="A154" s="48"/>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73"/>
    </row>
    <row r="155" spans="1:37" s="168" customFormat="1" ht="15" customHeight="1">
      <c r="A155" s="48"/>
      <c r="B155" s="9"/>
      <c r="C155" s="316" t="s">
        <v>566</v>
      </c>
      <c r="D155" s="262"/>
      <c r="E155" s="262"/>
      <c r="F155" s="262"/>
      <c r="G155" s="262"/>
      <c r="H155" s="262"/>
      <c r="I155" s="262"/>
      <c r="J155" s="262"/>
      <c r="K155" s="262"/>
      <c r="L155" s="263"/>
      <c r="M155" s="248" t="s">
        <v>1094</v>
      </c>
      <c r="N155" s="249"/>
      <c r="O155" s="249"/>
      <c r="P155" s="249"/>
      <c r="Q155" s="249"/>
      <c r="R155" s="249"/>
      <c r="S155" s="249"/>
      <c r="T155" s="249"/>
      <c r="U155" s="249"/>
      <c r="V155" s="249"/>
      <c r="W155" s="249"/>
      <c r="X155" s="249"/>
      <c r="Y155" s="249"/>
      <c r="Z155" s="249"/>
      <c r="AA155" s="249"/>
      <c r="AB155" s="249"/>
      <c r="AC155" s="249"/>
      <c r="AD155" s="250"/>
      <c r="AE155" s="73"/>
    </row>
    <row r="156" spans="1:37" s="168" customFormat="1" ht="15" customHeight="1">
      <c r="A156" s="48"/>
      <c r="B156" s="9"/>
      <c r="C156" s="266"/>
      <c r="D156" s="252"/>
      <c r="E156" s="252"/>
      <c r="F156" s="252"/>
      <c r="G156" s="252"/>
      <c r="H156" s="252"/>
      <c r="I156" s="252"/>
      <c r="J156" s="252"/>
      <c r="K156" s="252"/>
      <c r="L156" s="267"/>
      <c r="M156" s="248" t="s">
        <v>444</v>
      </c>
      <c r="N156" s="249"/>
      <c r="O156" s="249"/>
      <c r="P156" s="249"/>
      <c r="Q156" s="249"/>
      <c r="R156" s="250"/>
      <c r="S156" s="251" t="s">
        <v>877</v>
      </c>
      <c r="T156" s="249"/>
      <c r="U156" s="249"/>
      <c r="V156" s="249"/>
      <c r="W156" s="249"/>
      <c r="X156" s="250"/>
      <c r="Y156" s="251" t="s">
        <v>878</v>
      </c>
      <c r="Z156" s="249"/>
      <c r="AA156" s="249"/>
      <c r="AB156" s="249"/>
      <c r="AC156" s="249"/>
      <c r="AD156" s="250"/>
      <c r="AE156" s="73"/>
      <c r="AG156" t="s">
        <v>282</v>
      </c>
      <c r="AH156" t="s">
        <v>283</v>
      </c>
      <c r="AI156" t="s">
        <v>283</v>
      </c>
      <c r="AJ156" t="s">
        <v>447</v>
      </c>
      <c r="AK156" t="s">
        <v>448</v>
      </c>
    </row>
    <row r="157" spans="1:37" s="168" customFormat="1" ht="15" customHeight="1">
      <c r="A157" s="48"/>
      <c r="B157" s="9"/>
      <c r="C157" s="121" t="s">
        <v>209</v>
      </c>
      <c r="D157" s="318" t="s">
        <v>570</v>
      </c>
      <c r="E157" s="249"/>
      <c r="F157" s="249"/>
      <c r="G157" s="249"/>
      <c r="H157" s="249"/>
      <c r="I157" s="249"/>
      <c r="J157" s="249"/>
      <c r="K157" s="249"/>
      <c r="L157" s="250"/>
      <c r="M157" s="261"/>
      <c r="N157" s="249"/>
      <c r="O157" s="249"/>
      <c r="P157" s="249"/>
      <c r="Q157" s="249"/>
      <c r="R157" s="250"/>
      <c r="S157" s="261"/>
      <c r="T157" s="249"/>
      <c r="U157" s="249"/>
      <c r="V157" s="249"/>
      <c r="W157" s="249"/>
      <c r="X157" s="250"/>
      <c r="Y157" s="261"/>
      <c r="Z157" s="249"/>
      <c r="AA157" s="249"/>
      <c r="AB157" s="249"/>
      <c r="AC157" s="249"/>
      <c r="AD157" s="250"/>
      <c r="AE157" s="73"/>
      <c r="AG157">
        <f>IF(AND(CNGE_2023_M4_Secc1!M503=1,SUM(S102)&gt;0,COUNTA(M157:AD157)&lt;=2),1,IF(AND(CNGE_2023_M4_Secc1!M503&lt;&gt;1,COUNTA(M157:AD157)&gt;0),1,0))</f>
        <v>0</v>
      </c>
      <c r="AH157">
        <f t="shared" ref="AH157:AH168" si="11">IF(COUNTIF(M157:AD157,"NS"),1,0)</f>
        <v>0</v>
      </c>
      <c r="AI157">
        <f t="shared" ref="AI157:AI168" si="12">COUNTIF(S157:AD157,"NS")</f>
        <v>0</v>
      </c>
      <c r="AJ157">
        <f t="shared" ref="AJ157:AJ168" si="13">SUM(S157:AD157)</f>
        <v>0</v>
      </c>
      <c r="AK157">
        <f t="shared" ref="AK157:AK168" si="14">IF(COUNTA(M157:AD157)=0,0,IF(OR(AND(M157=0,AI157&gt;0),AND(M157="ns",AJ157&gt;0),AND(M157="ns",AI157=0,AJ157=0)),1,IF(OR(AND(M157&gt;0,AI157=2),AND(M157="ns",AI157=2),AND(M157="ns",AJ157=0,AI157&gt;0),M157=AJ157),0,1)))</f>
        <v>0</v>
      </c>
    </row>
    <row r="158" spans="1:37" s="168" customFormat="1" ht="15" customHeight="1">
      <c r="A158" s="48"/>
      <c r="B158" s="9"/>
      <c r="C158" s="121" t="s">
        <v>210</v>
      </c>
      <c r="D158" s="318" t="s">
        <v>571</v>
      </c>
      <c r="E158" s="249"/>
      <c r="F158" s="249"/>
      <c r="G158" s="249"/>
      <c r="H158" s="249"/>
      <c r="I158" s="249"/>
      <c r="J158" s="249"/>
      <c r="K158" s="249"/>
      <c r="L158" s="250"/>
      <c r="M158" s="261"/>
      <c r="N158" s="249"/>
      <c r="O158" s="249"/>
      <c r="P158" s="249"/>
      <c r="Q158" s="249"/>
      <c r="R158" s="250"/>
      <c r="S158" s="261"/>
      <c r="T158" s="249"/>
      <c r="U158" s="249"/>
      <c r="V158" s="249"/>
      <c r="W158" s="249"/>
      <c r="X158" s="250"/>
      <c r="Y158" s="261"/>
      <c r="Z158" s="249"/>
      <c r="AA158" s="249"/>
      <c r="AB158" s="249"/>
      <c r="AC158" s="249"/>
      <c r="AD158" s="250"/>
      <c r="AE158" s="73"/>
      <c r="AG158">
        <f>IF(AND(CNGE_2023_M4_Secc1!M504=1,SUM(S102)&gt;0,COUNTA(M158:AD158)&lt;=2),1,IF(AND(CNGE_2023_M4_Secc1!M504&lt;&gt;1,COUNTA(M158:AD158)&gt;0),1,0))</f>
        <v>0</v>
      </c>
      <c r="AH158">
        <f t="shared" si="11"/>
        <v>0</v>
      </c>
      <c r="AI158">
        <f t="shared" si="12"/>
        <v>0</v>
      </c>
      <c r="AJ158">
        <f t="shared" si="13"/>
        <v>0</v>
      </c>
      <c r="AK158">
        <f t="shared" si="14"/>
        <v>0</v>
      </c>
    </row>
    <row r="159" spans="1:37" s="168" customFormat="1" ht="15" customHeight="1">
      <c r="A159" s="48"/>
      <c r="B159" s="9"/>
      <c r="C159" s="121" t="s">
        <v>212</v>
      </c>
      <c r="D159" s="318" t="s">
        <v>572</v>
      </c>
      <c r="E159" s="249"/>
      <c r="F159" s="249"/>
      <c r="G159" s="249"/>
      <c r="H159" s="249"/>
      <c r="I159" s="249"/>
      <c r="J159" s="249"/>
      <c r="K159" s="249"/>
      <c r="L159" s="250"/>
      <c r="M159" s="261"/>
      <c r="N159" s="249"/>
      <c r="O159" s="249"/>
      <c r="P159" s="249"/>
      <c r="Q159" s="249"/>
      <c r="R159" s="250"/>
      <c r="S159" s="261"/>
      <c r="T159" s="249"/>
      <c r="U159" s="249"/>
      <c r="V159" s="249"/>
      <c r="W159" s="249"/>
      <c r="X159" s="250"/>
      <c r="Y159" s="261"/>
      <c r="Z159" s="249"/>
      <c r="AA159" s="249"/>
      <c r="AB159" s="249"/>
      <c r="AC159" s="249"/>
      <c r="AD159" s="250"/>
      <c r="AE159" s="73"/>
      <c r="AG159">
        <f>IF(AND(CNGE_2023_M4_Secc1!M505=1,SUM(S102)&gt;0,COUNTA(M159:AD159)&lt;=2),1,IF(AND(CNGE_2023_M4_Secc1!M505&lt;&gt;1,COUNTA(M159:AD159)&gt;0),1,0))</f>
        <v>0</v>
      </c>
      <c r="AH159">
        <f t="shared" si="11"/>
        <v>0</v>
      </c>
      <c r="AI159">
        <f t="shared" si="12"/>
        <v>0</v>
      </c>
      <c r="AJ159">
        <f t="shared" si="13"/>
        <v>0</v>
      </c>
      <c r="AK159">
        <f t="shared" si="14"/>
        <v>0</v>
      </c>
    </row>
    <row r="160" spans="1:37" s="168" customFormat="1" ht="15" customHeight="1">
      <c r="A160" s="48"/>
      <c r="B160" s="9"/>
      <c r="C160" s="121" t="s">
        <v>214</v>
      </c>
      <c r="D160" s="318" t="s">
        <v>573</v>
      </c>
      <c r="E160" s="249"/>
      <c r="F160" s="249"/>
      <c r="G160" s="249"/>
      <c r="H160" s="249"/>
      <c r="I160" s="249"/>
      <c r="J160" s="249"/>
      <c r="K160" s="249"/>
      <c r="L160" s="250"/>
      <c r="M160" s="261"/>
      <c r="N160" s="249"/>
      <c r="O160" s="249"/>
      <c r="P160" s="249"/>
      <c r="Q160" s="249"/>
      <c r="R160" s="250"/>
      <c r="S160" s="261"/>
      <c r="T160" s="249"/>
      <c r="U160" s="249"/>
      <c r="V160" s="249"/>
      <c r="W160" s="249"/>
      <c r="X160" s="250"/>
      <c r="Y160" s="261"/>
      <c r="Z160" s="249"/>
      <c r="AA160" s="249"/>
      <c r="AB160" s="249"/>
      <c r="AC160" s="249"/>
      <c r="AD160" s="250"/>
      <c r="AE160" s="73"/>
      <c r="AG160">
        <f>IF(AND(CNGE_2023_M4_Secc1!M506=1,SUM(S102)&gt;0,COUNTA(M160:AD160)&lt;=2),1,IF(AND(CNGE_2023_M4_Secc1!M506&lt;&gt;1,COUNTA(M160:AD160)&gt;0),1,0))</f>
        <v>0</v>
      </c>
      <c r="AH160">
        <f t="shared" si="11"/>
        <v>0</v>
      </c>
      <c r="AI160">
        <f t="shared" si="12"/>
        <v>0</v>
      </c>
      <c r="AJ160">
        <f t="shared" si="13"/>
        <v>0</v>
      </c>
      <c r="AK160">
        <f t="shared" si="14"/>
        <v>0</v>
      </c>
    </row>
    <row r="161" spans="1:37" s="168" customFormat="1" ht="15" customHeight="1">
      <c r="A161" s="48"/>
      <c r="B161" s="9"/>
      <c r="C161" s="121" t="s">
        <v>215</v>
      </c>
      <c r="D161" s="318" t="s">
        <v>574</v>
      </c>
      <c r="E161" s="249"/>
      <c r="F161" s="249"/>
      <c r="G161" s="249"/>
      <c r="H161" s="249"/>
      <c r="I161" s="249"/>
      <c r="J161" s="249"/>
      <c r="K161" s="249"/>
      <c r="L161" s="250"/>
      <c r="M161" s="261"/>
      <c r="N161" s="249"/>
      <c r="O161" s="249"/>
      <c r="P161" s="249"/>
      <c r="Q161" s="249"/>
      <c r="R161" s="250"/>
      <c r="S161" s="261"/>
      <c r="T161" s="249"/>
      <c r="U161" s="249"/>
      <c r="V161" s="249"/>
      <c r="W161" s="249"/>
      <c r="X161" s="250"/>
      <c r="Y161" s="261"/>
      <c r="Z161" s="249"/>
      <c r="AA161" s="249"/>
      <c r="AB161" s="249"/>
      <c r="AC161" s="249"/>
      <c r="AD161" s="250"/>
      <c r="AE161" s="73"/>
      <c r="AG161">
        <f>IF(AND(CNGE_2023_M4_Secc1!M507=1,SUM(S102)&gt;0,COUNTA(M161)&lt;1),1,IF(AND(CNGE_2023_M4_Secc1!M507&lt;&gt;1,COUNTA(M161)&gt;0),1,0))</f>
        <v>0</v>
      </c>
      <c r="AH161">
        <f t="shared" si="11"/>
        <v>0</v>
      </c>
      <c r="AI161">
        <f t="shared" si="12"/>
        <v>0</v>
      </c>
      <c r="AJ161">
        <f t="shared" si="13"/>
        <v>0</v>
      </c>
      <c r="AK161">
        <f t="shared" si="14"/>
        <v>0</v>
      </c>
    </row>
    <row r="162" spans="1:37" s="168" customFormat="1" ht="15" customHeight="1">
      <c r="A162" s="48"/>
      <c r="B162" s="9"/>
      <c r="C162" s="121" t="s">
        <v>217</v>
      </c>
      <c r="D162" s="318" t="s">
        <v>575</v>
      </c>
      <c r="E162" s="249"/>
      <c r="F162" s="249"/>
      <c r="G162" s="249"/>
      <c r="H162" s="249"/>
      <c r="I162" s="249"/>
      <c r="J162" s="249"/>
      <c r="K162" s="249"/>
      <c r="L162" s="250"/>
      <c r="M162" s="261"/>
      <c r="N162" s="249"/>
      <c r="O162" s="249"/>
      <c r="P162" s="249"/>
      <c r="Q162" s="249"/>
      <c r="R162" s="250"/>
      <c r="S162" s="261"/>
      <c r="T162" s="249"/>
      <c r="U162" s="249"/>
      <c r="V162" s="249"/>
      <c r="W162" s="249"/>
      <c r="X162" s="250"/>
      <c r="Y162" s="261"/>
      <c r="Z162" s="249"/>
      <c r="AA162" s="249"/>
      <c r="AB162" s="249"/>
      <c r="AC162" s="249"/>
      <c r="AD162" s="250"/>
      <c r="AE162" s="73"/>
      <c r="AG162">
        <f>IF(AND(CNGE_2023_M4_Secc1!M508=1,SUM(S102)&gt;0,COUNTA(M162:AD162)&lt;=2),1,IF(AND(CNGE_2023_M4_Secc1!M508&lt;&gt;1,COUNTA(M162:AD162)&gt;0),1,0))</f>
        <v>0</v>
      </c>
      <c r="AH162">
        <f t="shared" si="11"/>
        <v>0</v>
      </c>
      <c r="AI162">
        <f t="shared" si="12"/>
        <v>0</v>
      </c>
      <c r="AJ162">
        <f t="shared" si="13"/>
        <v>0</v>
      </c>
      <c r="AK162">
        <f t="shared" si="14"/>
        <v>0</v>
      </c>
    </row>
    <row r="163" spans="1:37" s="168" customFormat="1" ht="15" customHeight="1">
      <c r="A163" s="48"/>
      <c r="B163" s="9"/>
      <c r="C163" s="121" t="s">
        <v>219</v>
      </c>
      <c r="D163" s="318" t="s">
        <v>576</v>
      </c>
      <c r="E163" s="249"/>
      <c r="F163" s="249"/>
      <c r="G163" s="249"/>
      <c r="H163" s="249"/>
      <c r="I163" s="249"/>
      <c r="J163" s="249"/>
      <c r="K163" s="249"/>
      <c r="L163" s="250"/>
      <c r="M163" s="261"/>
      <c r="N163" s="249"/>
      <c r="O163" s="249"/>
      <c r="P163" s="249"/>
      <c r="Q163" s="249"/>
      <c r="R163" s="250"/>
      <c r="S163" s="261"/>
      <c r="T163" s="249"/>
      <c r="U163" s="249"/>
      <c r="V163" s="249"/>
      <c r="W163" s="249"/>
      <c r="X163" s="250"/>
      <c r="Y163" s="261"/>
      <c r="Z163" s="249"/>
      <c r="AA163" s="249"/>
      <c r="AB163" s="249"/>
      <c r="AC163" s="249"/>
      <c r="AD163" s="250"/>
      <c r="AE163" s="73"/>
      <c r="AG163">
        <f>IF(AND(CNGE_2023_M4_Secc1!M509=1,SUM(S102)&gt;0,COUNTA(M163:AD163)&lt;=2),1,IF(AND(CNGE_2023_M4_Secc1!M509&lt;&gt;1,COUNTA(M163:AD163)&gt;0),1,0))</f>
        <v>0</v>
      </c>
      <c r="AH163">
        <f t="shared" si="11"/>
        <v>0</v>
      </c>
      <c r="AI163">
        <f t="shared" si="12"/>
        <v>0</v>
      </c>
      <c r="AJ163">
        <f t="shared" si="13"/>
        <v>0</v>
      </c>
      <c r="AK163">
        <f t="shared" si="14"/>
        <v>0</v>
      </c>
    </row>
    <row r="164" spans="1:37" s="168" customFormat="1" ht="15" customHeight="1">
      <c r="A164" s="48"/>
      <c r="B164" s="9"/>
      <c r="C164" s="121" t="s">
        <v>221</v>
      </c>
      <c r="D164" s="318" t="s">
        <v>577</v>
      </c>
      <c r="E164" s="249"/>
      <c r="F164" s="249"/>
      <c r="G164" s="249"/>
      <c r="H164" s="249"/>
      <c r="I164" s="249"/>
      <c r="J164" s="249"/>
      <c r="K164" s="249"/>
      <c r="L164" s="250"/>
      <c r="M164" s="261"/>
      <c r="N164" s="249"/>
      <c r="O164" s="249"/>
      <c r="P164" s="249"/>
      <c r="Q164" s="249"/>
      <c r="R164" s="250"/>
      <c r="S164" s="261"/>
      <c r="T164" s="249"/>
      <c r="U164" s="249"/>
      <c r="V164" s="249"/>
      <c r="W164" s="249"/>
      <c r="X164" s="250"/>
      <c r="Y164" s="261"/>
      <c r="Z164" s="249"/>
      <c r="AA164" s="249"/>
      <c r="AB164" s="249"/>
      <c r="AC164" s="249"/>
      <c r="AD164" s="250"/>
      <c r="AE164" s="73"/>
      <c r="AG164">
        <f>IF(AND(CNGE_2023_M4_Secc1!M510=1,SUM(S102)&gt;0,COUNTA(M164)&lt;1),1,IF(AND(CNGE_2023_M4_Secc1!M510&lt;&gt;1,COUNTA(M164)&gt;0),1,0))</f>
        <v>0</v>
      </c>
      <c r="AH164">
        <f t="shared" si="11"/>
        <v>0</v>
      </c>
      <c r="AI164">
        <f t="shared" si="12"/>
        <v>0</v>
      </c>
      <c r="AJ164">
        <f t="shared" si="13"/>
        <v>0</v>
      </c>
      <c r="AK164">
        <f t="shared" si="14"/>
        <v>0</v>
      </c>
    </row>
    <row r="165" spans="1:37" s="168" customFormat="1" ht="15" customHeight="1">
      <c r="A165" s="48"/>
      <c r="B165" s="9"/>
      <c r="C165" s="121" t="s">
        <v>223</v>
      </c>
      <c r="D165" s="318" t="s">
        <v>578</v>
      </c>
      <c r="E165" s="249"/>
      <c r="F165" s="249"/>
      <c r="G165" s="249"/>
      <c r="H165" s="249"/>
      <c r="I165" s="249"/>
      <c r="J165" s="249"/>
      <c r="K165" s="249"/>
      <c r="L165" s="250"/>
      <c r="M165" s="261"/>
      <c r="N165" s="249"/>
      <c r="O165" s="249"/>
      <c r="P165" s="249"/>
      <c r="Q165" s="249"/>
      <c r="R165" s="250"/>
      <c r="S165" s="261"/>
      <c r="T165" s="249"/>
      <c r="U165" s="249"/>
      <c r="V165" s="249"/>
      <c r="W165" s="249"/>
      <c r="X165" s="250"/>
      <c r="Y165" s="261"/>
      <c r="Z165" s="249"/>
      <c r="AA165" s="249"/>
      <c r="AB165" s="249"/>
      <c r="AC165" s="249"/>
      <c r="AD165" s="250"/>
      <c r="AE165" s="73"/>
      <c r="AG165">
        <f>IF(AND(CNGE_2023_M4_Secc1!M511=1,SUM(S102)&gt;0,COUNTA(M165)&lt;1),1,IF(AND(CNGE_2023_M4_Secc1!M511&lt;&gt;1,COUNTA(M165)&gt;0),1,0))</f>
        <v>0</v>
      </c>
      <c r="AH165">
        <f t="shared" si="11"/>
        <v>0</v>
      </c>
      <c r="AI165">
        <f t="shared" si="12"/>
        <v>0</v>
      </c>
      <c r="AJ165">
        <f t="shared" si="13"/>
        <v>0</v>
      </c>
      <c r="AK165">
        <f t="shared" si="14"/>
        <v>0</v>
      </c>
    </row>
    <row r="166" spans="1:37" s="168" customFormat="1" ht="15" customHeight="1">
      <c r="A166" s="48"/>
      <c r="B166" s="9"/>
      <c r="C166" s="121" t="s">
        <v>225</v>
      </c>
      <c r="D166" s="318" t="s">
        <v>579</v>
      </c>
      <c r="E166" s="249"/>
      <c r="F166" s="249"/>
      <c r="G166" s="249"/>
      <c r="H166" s="249"/>
      <c r="I166" s="249"/>
      <c r="J166" s="249"/>
      <c r="K166" s="249"/>
      <c r="L166" s="250"/>
      <c r="M166" s="261"/>
      <c r="N166" s="249"/>
      <c r="O166" s="249"/>
      <c r="P166" s="249"/>
      <c r="Q166" s="249"/>
      <c r="R166" s="250"/>
      <c r="S166" s="261"/>
      <c r="T166" s="249"/>
      <c r="U166" s="249"/>
      <c r="V166" s="249"/>
      <c r="W166" s="249"/>
      <c r="X166" s="250"/>
      <c r="Y166" s="261"/>
      <c r="Z166" s="249"/>
      <c r="AA166" s="249"/>
      <c r="AB166" s="249"/>
      <c r="AC166" s="249"/>
      <c r="AD166" s="250"/>
      <c r="AE166" s="73"/>
      <c r="AG166">
        <f>IF(AND(CNGE_2023_M4_Secc1!M512=1,SUM(S102)&gt;0,COUNTA(M166:AD166)&lt;=2),1,IF(AND(CNGE_2023_M4_Secc1!M512&lt;&gt;1,COUNTA(M166:AD166)&gt;0),1,0))</f>
        <v>0</v>
      </c>
      <c r="AH166">
        <f t="shared" si="11"/>
        <v>0</v>
      </c>
      <c r="AI166">
        <f t="shared" si="12"/>
        <v>0</v>
      </c>
      <c r="AJ166">
        <f t="shared" si="13"/>
        <v>0</v>
      </c>
      <c r="AK166">
        <f t="shared" si="14"/>
        <v>0</v>
      </c>
    </row>
    <row r="167" spans="1:37" s="168" customFormat="1" ht="15" customHeight="1">
      <c r="A167" s="48"/>
      <c r="B167" s="9"/>
      <c r="C167" s="121" t="s">
        <v>227</v>
      </c>
      <c r="D167" s="321" t="s">
        <v>879</v>
      </c>
      <c r="E167" s="249"/>
      <c r="F167" s="249"/>
      <c r="G167" s="249"/>
      <c r="H167" s="249"/>
      <c r="I167" s="249"/>
      <c r="J167" s="249"/>
      <c r="K167" s="249"/>
      <c r="L167" s="250"/>
      <c r="M167" s="261"/>
      <c r="N167" s="249"/>
      <c r="O167" s="249"/>
      <c r="P167" s="249"/>
      <c r="Q167" s="249"/>
      <c r="R167" s="250"/>
      <c r="S167" s="261"/>
      <c r="T167" s="249"/>
      <c r="U167" s="249"/>
      <c r="V167" s="249"/>
      <c r="W167" s="249"/>
      <c r="X167" s="250"/>
      <c r="Y167" s="261"/>
      <c r="Z167" s="249"/>
      <c r="AA167" s="249"/>
      <c r="AB167" s="249"/>
      <c r="AC167" s="249"/>
      <c r="AD167" s="250"/>
      <c r="AE167" s="73"/>
      <c r="AG167">
        <f>IF(AND(CNGE_2023_M4_Secc1!M513=1,SUM(S102)&gt;0,COUNTA(M167)&lt;1),1,IF(AND(CNGE_2023_M4_Secc1!M513&lt;&gt;1,COUNTA(M167)&gt;0),1,0))</f>
        <v>0</v>
      </c>
      <c r="AH167">
        <f t="shared" si="11"/>
        <v>0</v>
      </c>
      <c r="AI167">
        <f t="shared" si="12"/>
        <v>0</v>
      </c>
      <c r="AJ167">
        <f t="shared" si="13"/>
        <v>0</v>
      </c>
      <c r="AK167">
        <f t="shared" si="14"/>
        <v>0</v>
      </c>
    </row>
    <row r="168" spans="1:37" s="168" customFormat="1" ht="15" customHeight="1">
      <c r="A168" s="48"/>
      <c r="B168" s="9"/>
      <c r="C168" s="121" t="s">
        <v>228</v>
      </c>
      <c r="D168" s="321" t="s">
        <v>357</v>
      </c>
      <c r="E168" s="249"/>
      <c r="F168" s="249"/>
      <c r="G168" s="249"/>
      <c r="H168" s="249"/>
      <c r="I168" s="249"/>
      <c r="J168" s="249"/>
      <c r="K168" s="249"/>
      <c r="L168" s="250"/>
      <c r="M168" s="261"/>
      <c r="N168" s="249"/>
      <c r="O168" s="249"/>
      <c r="P168" s="249"/>
      <c r="Q168" s="249"/>
      <c r="R168" s="250"/>
      <c r="S168" s="261"/>
      <c r="T168" s="249"/>
      <c r="U168" s="249"/>
      <c r="V168" s="249"/>
      <c r="W168" s="249"/>
      <c r="X168" s="250"/>
      <c r="Y168" s="261"/>
      <c r="Z168" s="249"/>
      <c r="AA168" s="249"/>
      <c r="AB168" s="249"/>
      <c r="AC168" s="249"/>
      <c r="AD168" s="250"/>
      <c r="AE168" s="73"/>
      <c r="AG168">
        <f>IF(AND(SUM(S102)&gt;0,COUNTA(M168:AD168)&lt;=2),1,0)</f>
        <v>0</v>
      </c>
      <c r="AH168">
        <f t="shared" si="11"/>
        <v>0</v>
      </c>
      <c r="AI168">
        <f t="shared" si="12"/>
        <v>0</v>
      </c>
      <c r="AJ168">
        <f t="shared" si="13"/>
        <v>0</v>
      </c>
      <c r="AK168">
        <f t="shared" si="14"/>
        <v>0</v>
      </c>
    </row>
    <row r="169" spans="1:37" s="168" customFormat="1" ht="15" customHeight="1">
      <c r="A169" s="48"/>
      <c r="B169" s="9"/>
      <c r="C169" s="167"/>
      <c r="D169" s="6"/>
      <c r="E169" s="6"/>
      <c r="F169" s="6"/>
      <c r="G169" s="6"/>
      <c r="H169" s="6"/>
      <c r="I169" s="6"/>
      <c r="J169" s="6"/>
      <c r="K169" s="6"/>
      <c r="L169" s="122" t="s">
        <v>456</v>
      </c>
      <c r="M169" s="251">
        <f>IF(AND(SUM(M157:M168)=0,COUNTIF(M157:M168,"NS")&gt;0),"NS",IF(AND(SUM(M157:M168)=0,COUNTIF(M157:M168,0)&gt;0),0,IF(AND(SUM(M157:M168)=0,COUNTIF(M157:M168,"NA")&gt;0),"NA",SUM(M157:M168))))</f>
        <v>0</v>
      </c>
      <c r="N169" s="249"/>
      <c r="O169" s="249"/>
      <c r="P169" s="249"/>
      <c r="Q169" s="249"/>
      <c r="R169" s="250"/>
      <c r="S169" s="251">
        <f>IF(AND(SUM(S157:S168)=0,COUNTIF(S157:S168,"NS")&gt;0),"NS",IF(AND(SUM(S157:S168)=0,COUNTIF(S157:S168,0)&gt;0),0,IF(AND(SUM(S157:S168)=0,COUNTIF(S157:S168,"NA")&gt;0),"NA",SUM(S157:S168))))</f>
        <v>0</v>
      </c>
      <c r="T169" s="249"/>
      <c r="U169" s="249"/>
      <c r="V169" s="249"/>
      <c r="W169" s="249"/>
      <c r="X169" s="250"/>
      <c r="Y169" s="251">
        <f>IF(AND(SUM(Y157:Y168)=0,COUNTIF(Y157:Y168,"NS")&gt;0),"NS",IF(AND(SUM(Y157:Y168)=0,COUNTIF(Y157:Y168,0)&gt;0),0,IF(AND(SUM(Y157:Y168)=0,COUNTIF(Y157:Y168,"NA")&gt;0),"NA",SUM(Y157:Y168))))</f>
        <v>0</v>
      </c>
      <c r="Z169" s="249"/>
      <c r="AA169" s="249"/>
      <c r="AB169" s="249"/>
      <c r="AC169" s="249"/>
      <c r="AD169" s="250"/>
      <c r="AE169" s="73"/>
      <c r="AG169">
        <f>SUM(AG157:AG168)</f>
        <v>0</v>
      </c>
      <c r="AH169" s="198">
        <f>SUM(AH157:AH168)</f>
        <v>0</v>
      </c>
      <c r="AI169">
        <f>SUM(AI157:AI168)</f>
        <v>0</v>
      </c>
      <c r="AK169">
        <f>SUM(AK157:AK159,AK161:AK162,AK165,AK168)</f>
        <v>0</v>
      </c>
    </row>
    <row r="170" spans="1:37" s="168" customFormat="1" ht="15" customHeight="1">
      <c r="A170" s="48"/>
      <c r="B170" s="9"/>
      <c r="C170" s="167"/>
      <c r="D170" s="6"/>
      <c r="E170" s="6"/>
      <c r="F170" s="6"/>
      <c r="G170" s="6"/>
      <c r="H170" s="6"/>
      <c r="I170" s="6"/>
      <c r="J170" s="6"/>
      <c r="K170" s="6"/>
      <c r="L170" s="6"/>
      <c r="M170" s="123"/>
      <c r="N170" s="123"/>
      <c r="O170" s="123"/>
      <c r="P170" s="123"/>
      <c r="Q170" s="123"/>
      <c r="R170" s="123"/>
      <c r="S170" s="123"/>
      <c r="T170" s="123"/>
      <c r="U170" s="123"/>
      <c r="V170" s="123"/>
      <c r="W170" s="123"/>
      <c r="X170" s="123"/>
      <c r="Y170" s="123"/>
      <c r="Z170" s="123"/>
      <c r="AA170" s="123"/>
      <c r="AB170" s="123"/>
      <c r="AC170" s="123"/>
      <c r="AD170" s="123"/>
      <c r="AE170" s="73"/>
    </row>
    <row r="171" spans="1:37" s="168" customFormat="1" ht="24" customHeight="1">
      <c r="A171" s="48"/>
      <c r="B171" s="4"/>
      <c r="C171" s="395" t="s">
        <v>310</v>
      </c>
      <c r="D171" s="383"/>
      <c r="E171" s="383"/>
      <c r="F171" s="383"/>
      <c r="G171" s="383"/>
      <c r="H171" s="383"/>
      <c r="I171" s="383"/>
      <c r="J171" s="383"/>
      <c r="K171" s="383"/>
      <c r="L171" s="383"/>
      <c r="M171" s="383"/>
      <c r="N171" s="383"/>
      <c r="O171" s="383"/>
      <c r="P171" s="383"/>
      <c r="Q171" s="383"/>
      <c r="R171" s="383"/>
      <c r="S171" s="383"/>
      <c r="T171" s="383"/>
      <c r="U171" s="383"/>
      <c r="V171" s="383"/>
      <c r="W171" s="383"/>
      <c r="X171" s="383"/>
      <c r="Y171" s="383"/>
      <c r="Z171" s="383"/>
      <c r="AA171" s="383"/>
      <c r="AB171" s="383"/>
      <c r="AC171" s="383"/>
      <c r="AD171" s="383"/>
      <c r="AE171" s="73"/>
    </row>
    <row r="172" spans="1:37" s="168" customFormat="1" ht="60" customHeight="1">
      <c r="A172" s="48"/>
      <c r="B172" s="4"/>
      <c r="C172" s="313"/>
      <c r="D172" s="314"/>
      <c r="E172" s="314"/>
      <c r="F172" s="314"/>
      <c r="G172" s="314"/>
      <c r="H172" s="314"/>
      <c r="I172" s="314"/>
      <c r="J172" s="314"/>
      <c r="K172" s="314"/>
      <c r="L172" s="314"/>
      <c r="M172" s="314"/>
      <c r="N172" s="314"/>
      <c r="O172" s="314"/>
      <c r="P172" s="314"/>
      <c r="Q172" s="314"/>
      <c r="R172" s="314"/>
      <c r="S172" s="314"/>
      <c r="T172" s="314"/>
      <c r="U172" s="314"/>
      <c r="V172" s="314"/>
      <c r="W172" s="314"/>
      <c r="X172" s="314"/>
      <c r="Y172" s="314"/>
      <c r="Z172" s="314"/>
      <c r="AA172" s="314"/>
      <c r="AB172" s="314"/>
      <c r="AC172" s="314"/>
      <c r="AD172" s="315"/>
      <c r="AE172" s="73"/>
    </row>
    <row r="173" spans="1:37" s="168" customFormat="1" ht="15" customHeight="1">
      <c r="A173" s="48"/>
      <c r="B173" s="199" t="str">
        <f>IF(AG169&gt;0,"Favor de ingresar toda la información requerida en la pregunta y/o verifique que no tenga información en celdas sombreadas.","")</f>
        <v/>
      </c>
      <c r="C173" s="199"/>
      <c r="AE173" s="73"/>
    </row>
    <row r="174" spans="1:37" s="168" customFormat="1" ht="15" customHeight="1">
      <c r="A174" s="48"/>
      <c r="B174" s="199" t="str">
        <f>IF(AND(AH168&lt;&gt;0,C172=""),"Alerta: Debido a que cuenta con registros NS, debe proporcionar una justificación en el area de comentarios al final de la pregunta.","")</f>
        <v/>
      </c>
      <c r="C174" s="199"/>
      <c r="AE174" s="73"/>
    </row>
    <row r="175" spans="1:37" s="168" customFormat="1" ht="15" customHeight="1">
      <c r="A175" s="48"/>
      <c r="B175" s="199" t="str">
        <f>IF(AK169&gt;=1,"Favor de revisar la sumatoria y consistencia de totales y/o subtotales por filas (numéricos y NS).","")</f>
        <v/>
      </c>
      <c r="C175" s="199"/>
      <c r="AE175" s="73"/>
    </row>
    <row r="176" spans="1:37" s="168" customFormat="1" ht="15" customHeight="1">
      <c r="A176" s="48"/>
      <c r="B176" s="199" t="str">
        <f>IF(AND(SUM(S160:AD160,S163:AD164,S166:AD167)&gt;0,C172=""),"Favor de revisar la instrucción 7 y vea si requiere justificación.","")</f>
        <v/>
      </c>
      <c r="C176" s="199"/>
      <c r="AE176" s="73"/>
    </row>
    <row r="177" spans="1:31" s="168" customFormat="1" ht="15" customHeight="1">
      <c r="A177" s="48"/>
      <c r="B177" s="199"/>
      <c r="C177" s="199"/>
      <c r="AE177" s="73"/>
    </row>
    <row r="178" spans="1:31" s="168" customFormat="1" ht="15" customHeight="1" thickBot="1">
      <c r="A178" s="48"/>
      <c r="B178" s="199"/>
      <c r="C178" s="199"/>
      <c r="AE178" s="73"/>
    </row>
    <row r="179" spans="1:31" s="4" customFormat="1" ht="15" customHeight="1" thickBot="1">
      <c r="A179" s="102" t="s">
        <v>264</v>
      </c>
      <c r="B179" s="327" t="s">
        <v>1095</v>
      </c>
      <c r="C179" s="328"/>
      <c r="D179" s="328"/>
      <c r="E179" s="328"/>
      <c r="F179" s="328"/>
      <c r="G179" s="328"/>
      <c r="H179" s="328"/>
      <c r="I179" s="328"/>
      <c r="J179" s="328"/>
      <c r="K179" s="328"/>
      <c r="L179" s="328"/>
      <c r="M179" s="328"/>
      <c r="N179" s="328"/>
      <c r="O179" s="328"/>
      <c r="P179" s="328"/>
      <c r="Q179" s="328"/>
      <c r="R179" s="328"/>
      <c r="S179" s="328"/>
      <c r="T179" s="328"/>
      <c r="U179" s="328"/>
      <c r="V179" s="328"/>
      <c r="W179" s="328"/>
      <c r="X179" s="328"/>
      <c r="Y179" s="328"/>
      <c r="Z179" s="328"/>
      <c r="AA179" s="328"/>
      <c r="AB179" s="328"/>
      <c r="AC179" s="328"/>
      <c r="AD179" s="329"/>
    </row>
    <row r="180" spans="1:31" s="168" customFormat="1" ht="15" customHeight="1">
      <c r="A180" s="186"/>
      <c r="B180" s="330" t="s">
        <v>843</v>
      </c>
      <c r="C180" s="331"/>
      <c r="D180" s="331"/>
      <c r="E180" s="331"/>
      <c r="F180" s="331"/>
      <c r="G180" s="331"/>
      <c r="H180" s="331"/>
      <c r="I180" s="331"/>
      <c r="J180" s="331"/>
      <c r="K180" s="331"/>
      <c r="L180" s="331"/>
      <c r="M180" s="331"/>
      <c r="N180" s="331"/>
      <c r="O180" s="331"/>
      <c r="P180" s="331"/>
      <c r="Q180" s="331"/>
      <c r="R180" s="331"/>
      <c r="S180" s="331"/>
      <c r="T180" s="331"/>
      <c r="U180" s="331"/>
      <c r="V180" s="331"/>
      <c r="W180" s="331"/>
      <c r="X180" s="331"/>
      <c r="Y180" s="331"/>
      <c r="Z180" s="331"/>
      <c r="AA180" s="331"/>
      <c r="AB180" s="331"/>
      <c r="AC180" s="331"/>
      <c r="AD180" s="332"/>
      <c r="AE180" s="73"/>
    </row>
    <row r="181" spans="1:31" s="168" customFormat="1" ht="24" customHeight="1">
      <c r="A181" s="102"/>
      <c r="B181" s="169"/>
      <c r="C181" s="287" t="s">
        <v>1096</v>
      </c>
      <c r="D181" s="252"/>
      <c r="E181" s="252"/>
      <c r="F181" s="252"/>
      <c r="G181" s="252"/>
      <c r="H181" s="252"/>
      <c r="I181" s="252"/>
      <c r="J181" s="252"/>
      <c r="K181" s="252"/>
      <c r="L181" s="252"/>
      <c r="M181" s="252"/>
      <c r="N181" s="252"/>
      <c r="O181" s="252"/>
      <c r="P181" s="252"/>
      <c r="Q181" s="252"/>
      <c r="R181" s="252"/>
      <c r="S181" s="252"/>
      <c r="T181" s="252"/>
      <c r="U181" s="252"/>
      <c r="V181" s="252"/>
      <c r="W181" s="252"/>
      <c r="X181" s="252"/>
      <c r="Y181" s="252"/>
      <c r="Z181" s="252"/>
      <c r="AA181" s="252"/>
      <c r="AB181" s="252"/>
      <c r="AC181" s="252"/>
      <c r="AD181" s="267"/>
      <c r="AE181" s="73"/>
    </row>
    <row r="182" spans="1:31" ht="15" customHeight="1"/>
    <row r="183" spans="1:31" s="4" customFormat="1" ht="15" customHeight="1">
      <c r="A183" s="105" t="s">
        <v>1097</v>
      </c>
      <c r="B183" s="326" t="s">
        <v>1098</v>
      </c>
      <c r="C183" s="231"/>
      <c r="D183" s="231"/>
      <c r="E183" s="231"/>
      <c r="F183" s="231"/>
      <c r="G183" s="231"/>
      <c r="H183" s="231"/>
      <c r="I183" s="231"/>
      <c r="J183" s="231"/>
      <c r="K183" s="231"/>
      <c r="L183" s="231"/>
      <c r="M183" s="231"/>
      <c r="N183" s="231"/>
      <c r="O183" s="231"/>
      <c r="P183" s="231"/>
      <c r="Q183" s="231"/>
      <c r="R183" s="231"/>
      <c r="S183" s="231"/>
      <c r="T183" s="231"/>
      <c r="U183" s="231"/>
      <c r="V183" s="231"/>
      <c r="W183" s="231"/>
      <c r="X183" s="231"/>
      <c r="Y183" s="231"/>
      <c r="Z183" s="231"/>
      <c r="AA183" s="231"/>
      <c r="AB183" s="231"/>
      <c r="AC183" s="231"/>
      <c r="AD183" s="231"/>
    </row>
    <row r="184" spans="1:31" s="4" customFormat="1" ht="36" customHeight="1">
      <c r="A184" s="105"/>
      <c r="B184" s="137"/>
      <c r="C184" s="333" t="s">
        <v>867</v>
      </c>
      <c r="D184" s="231"/>
      <c r="E184" s="231"/>
      <c r="F184" s="231"/>
      <c r="G184" s="231"/>
      <c r="H184" s="231"/>
      <c r="I184" s="231"/>
      <c r="J184" s="231"/>
      <c r="K184" s="231"/>
      <c r="L184" s="231"/>
      <c r="M184" s="231"/>
      <c r="N184" s="231"/>
      <c r="O184" s="231"/>
      <c r="P184" s="231"/>
      <c r="Q184" s="231"/>
      <c r="R184" s="231"/>
      <c r="S184" s="231"/>
      <c r="T184" s="231"/>
      <c r="U184" s="231"/>
      <c r="V184" s="231"/>
      <c r="W184" s="231"/>
      <c r="X184" s="231"/>
      <c r="Y184" s="231"/>
      <c r="Z184" s="231"/>
      <c r="AA184" s="231"/>
      <c r="AB184" s="231"/>
      <c r="AC184" s="231"/>
      <c r="AD184" s="231"/>
    </row>
    <row r="185" spans="1:31" s="4" customFormat="1" ht="24" customHeight="1">
      <c r="A185" s="107"/>
      <c r="C185" s="333" t="s">
        <v>1099</v>
      </c>
      <c r="D185" s="231"/>
      <c r="E185" s="231"/>
      <c r="F185" s="231"/>
      <c r="G185" s="231"/>
      <c r="H185" s="231"/>
      <c r="I185" s="231"/>
      <c r="J185" s="231"/>
      <c r="K185" s="231"/>
      <c r="L185" s="231"/>
      <c r="M185" s="231"/>
      <c r="N185" s="231"/>
      <c r="O185" s="231"/>
      <c r="P185" s="231"/>
      <c r="Q185" s="231"/>
      <c r="R185" s="231"/>
      <c r="S185" s="231"/>
      <c r="T185" s="231"/>
      <c r="U185" s="231"/>
      <c r="V185" s="231"/>
      <c r="W185" s="231"/>
      <c r="X185" s="231"/>
      <c r="Y185" s="231"/>
      <c r="Z185" s="231"/>
      <c r="AA185" s="231"/>
      <c r="AB185" s="231"/>
      <c r="AC185" s="231"/>
      <c r="AD185" s="231"/>
    </row>
    <row r="186" spans="1:31" s="4" customFormat="1" ht="24" customHeight="1">
      <c r="A186" s="107"/>
      <c r="C186" s="333" t="s">
        <v>1100</v>
      </c>
      <c r="D186" s="231"/>
      <c r="E186" s="231"/>
      <c r="F186" s="231"/>
      <c r="G186" s="231"/>
      <c r="H186" s="231"/>
      <c r="I186" s="231"/>
      <c r="J186" s="231"/>
      <c r="K186" s="231"/>
      <c r="L186" s="231"/>
      <c r="M186" s="231"/>
      <c r="N186" s="231"/>
      <c r="O186" s="231"/>
      <c r="P186" s="231"/>
      <c r="Q186" s="231"/>
      <c r="R186" s="231"/>
      <c r="S186" s="231"/>
      <c r="T186" s="231"/>
      <c r="U186" s="231"/>
      <c r="V186" s="231"/>
      <c r="W186" s="231"/>
      <c r="X186" s="231"/>
      <c r="Y186" s="231"/>
      <c r="Z186" s="231"/>
      <c r="AA186" s="231"/>
      <c r="AB186" s="231"/>
      <c r="AC186" s="231"/>
      <c r="AD186" s="231"/>
    </row>
    <row r="187" spans="1:31" s="4" customFormat="1" ht="36" customHeight="1">
      <c r="A187" s="107"/>
      <c r="C187" s="333" t="s">
        <v>1101</v>
      </c>
      <c r="D187" s="231"/>
      <c r="E187" s="231"/>
      <c r="F187" s="231"/>
      <c r="G187" s="231"/>
      <c r="H187" s="231"/>
      <c r="I187" s="231"/>
      <c r="J187" s="231"/>
      <c r="K187" s="231"/>
      <c r="L187" s="231"/>
      <c r="M187" s="231"/>
      <c r="N187" s="231"/>
      <c r="O187" s="231"/>
      <c r="P187" s="231"/>
      <c r="Q187" s="231"/>
      <c r="R187" s="231"/>
      <c r="S187" s="231"/>
      <c r="T187" s="231"/>
      <c r="U187" s="231"/>
      <c r="V187" s="231"/>
      <c r="W187" s="231"/>
      <c r="X187" s="231"/>
      <c r="Y187" s="231"/>
      <c r="Z187" s="231"/>
      <c r="AA187" s="231"/>
      <c r="AB187" s="231"/>
      <c r="AC187" s="231"/>
      <c r="AD187" s="231"/>
    </row>
    <row r="188" spans="1:31" s="4" customFormat="1" ht="36" customHeight="1">
      <c r="A188" s="107"/>
      <c r="C188" s="319" t="s">
        <v>1102</v>
      </c>
      <c r="D188" s="231"/>
      <c r="E188" s="231"/>
      <c r="F188" s="231"/>
      <c r="G188" s="231"/>
      <c r="H188" s="231"/>
      <c r="I188" s="231"/>
      <c r="J188" s="231"/>
      <c r="K188" s="231"/>
      <c r="L188" s="231"/>
      <c r="M188" s="231"/>
      <c r="N188" s="231"/>
      <c r="O188" s="231"/>
      <c r="P188" s="231"/>
      <c r="Q188" s="231"/>
      <c r="R188" s="231"/>
      <c r="S188" s="231"/>
      <c r="T188" s="231"/>
      <c r="U188" s="231"/>
      <c r="V188" s="231"/>
      <c r="W188" s="231"/>
      <c r="X188" s="231"/>
      <c r="Y188" s="231"/>
      <c r="Z188" s="231"/>
      <c r="AA188" s="231"/>
      <c r="AB188" s="231"/>
      <c r="AC188" s="231"/>
      <c r="AD188" s="231"/>
    </row>
    <row r="189" spans="1:31" s="4" customFormat="1" ht="24" customHeight="1">
      <c r="A189" s="107"/>
      <c r="C189" s="333" t="s">
        <v>1103</v>
      </c>
      <c r="D189" s="231"/>
      <c r="E189" s="231"/>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row>
    <row r="190" spans="1:31" s="4" customFormat="1" ht="24" customHeight="1">
      <c r="A190" s="107"/>
      <c r="C190" s="388" t="s">
        <v>872</v>
      </c>
      <c r="D190" s="231"/>
      <c r="E190" s="231"/>
      <c r="F190" s="231"/>
      <c r="G190" s="231"/>
      <c r="H190" s="231"/>
      <c r="I190" s="231"/>
      <c r="J190" s="231"/>
      <c r="K190" s="231"/>
      <c r="L190" s="231"/>
      <c r="M190" s="231"/>
      <c r="N190" s="231"/>
      <c r="O190" s="231"/>
      <c r="P190" s="231"/>
      <c r="Q190" s="231"/>
      <c r="R190" s="231"/>
      <c r="S190" s="231"/>
      <c r="T190" s="231"/>
      <c r="U190" s="231"/>
      <c r="V190" s="231"/>
      <c r="W190" s="231"/>
      <c r="X190" s="231"/>
      <c r="Y190" s="231"/>
      <c r="Z190" s="231"/>
      <c r="AA190" s="231"/>
      <c r="AB190" s="231"/>
      <c r="AC190" s="231"/>
      <c r="AD190" s="231"/>
    </row>
    <row r="191" spans="1:31" s="4" customFormat="1" ht="48" customHeight="1">
      <c r="A191" s="107"/>
      <c r="C191" s="388" t="s">
        <v>1104</v>
      </c>
      <c r="D191" s="231"/>
      <c r="E191" s="231"/>
      <c r="F191" s="231"/>
      <c r="G191" s="231"/>
      <c r="H191" s="231"/>
      <c r="I191" s="231"/>
      <c r="J191" s="231"/>
      <c r="K191" s="231"/>
      <c r="L191" s="231"/>
      <c r="M191" s="231"/>
      <c r="N191" s="231"/>
      <c r="O191" s="231"/>
      <c r="P191" s="231"/>
      <c r="Q191" s="231"/>
      <c r="R191" s="231"/>
      <c r="S191" s="231"/>
      <c r="T191" s="231"/>
      <c r="U191" s="231"/>
      <c r="V191" s="231"/>
      <c r="W191" s="231"/>
      <c r="X191" s="231"/>
      <c r="Y191" s="231"/>
      <c r="Z191" s="231"/>
      <c r="AA191" s="231"/>
      <c r="AB191" s="231"/>
      <c r="AC191" s="231"/>
      <c r="AD191" s="231"/>
    </row>
    <row r="192" spans="1:31" s="4" customFormat="1" ht="36" customHeight="1">
      <c r="A192" s="107"/>
      <c r="C192" s="333" t="s">
        <v>890</v>
      </c>
      <c r="D192" s="231"/>
      <c r="E192" s="231"/>
      <c r="F192" s="231"/>
      <c r="G192" s="231"/>
      <c r="H192" s="231"/>
      <c r="I192" s="231"/>
      <c r="J192" s="231"/>
      <c r="K192" s="231"/>
      <c r="L192" s="231"/>
      <c r="M192" s="231"/>
      <c r="N192" s="231"/>
      <c r="O192" s="231"/>
      <c r="P192" s="231"/>
      <c r="Q192" s="231"/>
      <c r="R192" s="231"/>
      <c r="S192" s="231"/>
      <c r="T192" s="231"/>
      <c r="U192" s="231"/>
      <c r="V192" s="231"/>
      <c r="W192" s="231"/>
      <c r="X192" s="231"/>
      <c r="Y192" s="231"/>
      <c r="Z192" s="231"/>
      <c r="AA192" s="231"/>
      <c r="AB192" s="231"/>
      <c r="AC192" s="231"/>
      <c r="AD192" s="231"/>
    </row>
    <row r="193" spans="1:35" ht="15" customHeight="1"/>
    <row r="194" spans="1:35" s="4" customFormat="1" ht="15" customHeight="1">
      <c r="A194" s="93"/>
      <c r="C194" s="316" t="s">
        <v>566</v>
      </c>
      <c r="D194" s="262"/>
      <c r="E194" s="262"/>
      <c r="F194" s="262"/>
      <c r="G194" s="262"/>
      <c r="H194" s="262"/>
      <c r="I194" s="262"/>
      <c r="J194" s="262"/>
      <c r="K194" s="262"/>
      <c r="L194" s="262"/>
      <c r="M194" s="262"/>
      <c r="N194" s="263"/>
      <c r="O194" s="316" t="s">
        <v>1105</v>
      </c>
      <c r="P194" s="249"/>
      <c r="Q194" s="249"/>
      <c r="R194" s="249"/>
      <c r="S194" s="249"/>
      <c r="T194" s="249"/>
      <c r="U194" s="249"/>
      <c r="V194" s="249"/>
      <c r="W194" s="249"/>
      <c r="X194" s="249"/>
      <c r="Y194" s="249"/>
      <c r="Z194" s="249"/>
      <c r="AA194" s="249"/>
      <c r="AB194" s="249"/>
      <c r="AC194" s="249"/>
      <c r="AD194" s="250"/>
    </row>
    <row r="195" spans="1:35" s="4" customFormat="1" ht="24" customHeight="1">
      <c r="A195" s="93"/>
      <c r="C195" s="266"/>
      <c r="D195" s="252"/>
      <c r="E195" s="252"/>
      <c r="F195" s="252"/>
      <c r="G195" s="252"/>
      <c r="H195" s="252"/>
      <c r="I195" s="252"/>
      <c r="J195" s="252"/>
      <c r="K195" s="252"/>
      <c r="L195" s="252"/>
      <c r="M195" s="252"/>
      <c r="N195" s="267"/>
      <c r="O195" s="325" t="s">
        <v>892</v>
      </c>
      <c r="P195" s="249"/>
      <c r="Q195" s="249"/>
      <c r="R195" s="250"/>
      <c r="S195" s="325" t="s">
        <v>893</v>
      </c>
      <c r="T195" s="249"/>
      <c r="U195" s="249"/>
      <c r="V195" s="250"/>
      <c r="W195" s="325" t="s">
        <v>894</v>
      </c>
      <c r="X195" s="249"/>
      <c r="Y195" s="249"/>
      <c r="Z195" s="250"/>
      <c r="AA195" s="325" t="s">
        <v>895</v>
      </c>
      <c r="AB195" s="249"/>
      <c r="AC195" s="249"/>
      <c r="AD195" s="250"/>
      <c r="AG195" t="s">
        <v>282</v>
      </c>
      <c r="AH195" t="s">
        <v>283</v>
      </c>
      <c r="AI195" t="s">
        <v>858</v>
      </c>
    </row>
    <row r="196" spans="1:35" s="4" customFormat="1" ht="15" customHeight="1">
      <c r="A196" s="93"/>
      <c r="C196" s="121" t="s">
        <v>209</v>
      </c>
      <c r="D196" s="318" t="s">
        <v>570</v>
      </c>
      <c r="E196" s="249"/>
      <c r="F196" s="249"/>
      <c r="G196" s="249"/>
      <c r="H196" s="249"/>
      <c r="I196" s="249"/>
      <c r="J196" s="249"/>
      <c r="K196" s="249"/>
      <c r="L196" s="249"/>
      <c r="M196" s="249"/>
      <c r="N196" s="250"/>
      <c r="O196" s="317"/>
      <c r="P196" s="249"/>
      <c r="Q196" s="249"/>
      <c r="R196" s="250"/>
      <c r="S196" s="317"/>
      <c r="T196" s="249"/>
      <c r="U196" s="249"/>
      <c r="V196" s="250"/>
      <c r="W196" s="317"/>
      <c r="X196" s="249"/>
      <c r="Y196" s="249"/>
      <c r="Z196" s="250"/>
      <c r="AA196" s="317"/>
      <c r="AB196" s="249"/>
      <c r="AC196" s="249"/>
      <c r="AD196" s="250"/>
      <c r="AG196">
        <f>IF(AND(OR(CNGE_2023_M4_Secc1!M503={2,9}),COUNTA(O196:AD196)&gt;0),1,IF(CNGE_2023_M4_Secc1!M503&lt;&gt;1,0,IF(OR(COUNTBLANK(O196:AD196)=16,COUNTBLANK(O196:AD196)=12),0,1)))</f>
        <v>0</v>
      </c>
      <c r="AH196">
        <f t="shared" ref="AH196:AH207" si="15">IF(COUNTIF(O196:AD196,"NS"),1,0)</f>
        <v>0</v>
      </c>
      <c r="AI196">
        <f t="shared" ref="AI196:AI207" si="16">IF(SUM(S196)&gt;=SUM(M157),0,1)</f>
        <v>0</v>
      </c>
    </row>
    <row r="197" spans="1:35" s="4" customFormat="1" ht="15" customHeight="1">
      <c r="A197" s="93"/>
      <c r="C197" s="121" t="s">
        <v>210</v>
      </c>
      <c r="D197" s="318" t="s">
        <v>571</v>
      </c>
      <c r="E197" s="249"/>
      <c r="F197" s="249"/>
      <c r="G197" s="249"/>
      <c r="H197" s="249"/>
      <c r="I197" s="249"/>
      <c r="J197" s="249"/>
      <c r="K197" s="249"/>
      <c r="L197" s="249"/>
      <c r="M197" s="249"/>
      <c r="N197" s="250"/>
      <c r="O197" s="317"/>
      <c r="P197" s="249"/>
      <c r="Q197" s="249"/>
      <c r="R197" s="250"/>
      <c r="S197" s="317"/>
      <c r="T197" s="249"/>
      <c r="U197" s="249"/>
      <c r="V197" s="250"/>
      <c r="W197" s="317"/>
      <c r="X197" s="249"/>
      <c r="Y197" s="249"/>
      <c r="Z197" s="250"/>
      <c r="AA197" s="317"/>
      <c r="AB197" s="249"/>
      <c r="AC197" s="249"/>
      <c r="AD197" s="250"/>
      <c r="AG197">
        <f>IF(AND(OR(CNGE_2023_M4_Secc1!M504={2,9}),COUNTA(O197:AD197)&gt;0),1,IF(CNGE_2023_M4_Secc1!M504&lt;&gt;1,0,IF(OR(COUNTBLANK(O197:AD197)=16,COUNTBLANK(O197:AD197)=12),0,1)))</f>
        <v>0</v>
      </c>
      <c r="AH197">
        <f t="shared" si="15"/>
        <v>0</v>
      </c>
      <c r="AI197">
        <f t="shared" si="16"/>
        <v>0</v>
      </c>
    </row>
    <row r="198" spans="1:35" s="4" customFormat="1" ht="15" customHeight="1">
      <c r="A198" s="93"/>
      <c r="C198" s="121" t="s">
        <v>212</v>
      </c>
      <c r="D198" s="318" t="s">
        <v>572</v>
      </c>
      <c r="E198" s="249"/>
      <c r="F198" s="249"/>
      <c r="G198" s="249"/>
      <c r="H198" s="249"/>
      <c r="I198" s="249"/>
      <c r="J198" s="249"/>
      <c r="K198" s="249"/>
      <c r="L198" s="249"/>
      <c r="M198" s="249"/>
      <c r="N198" s="250"/>
      <c r="O198" s="317"/>
      <c r="P198" s="249"/>
      <c r="Q198" s="249"/>
      <c r="R198" s="250"/>
      <c r="S198" s="317"/>
      <c r="T198" s="249"/>
      <c r="U198" s="249"/>
      <c r="V198" s="250"/>
      <c r="W198" s="317"/>
      <c r="X198" s="249"/>
      <c r="Y198" s="249"/>
      <c r="Z198" s="250"/>
      <c r="AA198" s="317"/>
      <c r="AB198" s="249"/>
      <c r="AC198" s="249"/>
      <c r="AD198" s="250"/>
      <c r="AG198">
        <f>IF(AND(OR(CNGE_2023_M4_Secc1!M505={2,9}),COUNTA(O198:AD198)&gt;0),1,IF(CNGE_2023_M4_Secc1!M505&lt;&gt;1,0,IF(OR(COUNTBLANK(O198:AD198)=16,COUNTBLANK(O198:AD198)=12),0,1)))</f>
        <v>0</v>
      </c>
      <c r="AH198">
        <f t="shared" si="15"/>
        <v>0</v>
      </c>
      <c r="AI198">
        <f t="shared" si="16"/>
        <v>0</v>
      </c>
    </row>
    <row r="199" spans="1:35" s="4" customFormat="1" ht="15" customHeight="1">
      <c r="A199" s="93"/>
      <c r="C199" s="121" t="s">
        <v>214</v>
      </c>
      <c r="D199" s="318" t="s">
        <v>573</v>
      </c>
      <c r="E199" s="249"/>
      <c r="F199" s="249"/>
      <c r="G199" s="249"/>
      <c r="H199" s="249"/>
      <c r="I199" s="249"/>
      <c r="J199" s="249"/>
      <c r="K199" s="249"/>
      <c r="L199" s="249"/>
      <c r="M199" s="249"/>
      <c r="N199" s="250"/>
      <c r="O199" s="317"/>
      <c r="P199" s="249"/>
      <c r="Q199" s="249"/>
      <c r="R199" s="250"/>
      <c r="S199" s="317"/>
      <c r="T199" s="249"/>
      <c r="U199" s="249"/>
      <c r="V199" s="250"/>
      <c r="W199" s="317"/>
      <c r="X199" s="249"/>
      <c r="Y199" s="249"/>
      <c r="Z199" s="250"/>
      <c r="AA199" s="317"/>
      <c r="AB199" s="249"/>
      <c r="AC199" s="249"/>
      <c r="AD199" s="250"/>
      <c r="AG199">
        <f>IF(AND(OR(CNGE_2023_M4_Secc1!M506={2,9}),COUNTA(O199:AD199)&gt;0),1,IF(CNGE_2023_M4_Secc1!M506&lt;&gt;1,0,IF(OR(COUNTBLANK(O199:AD199)=16,COUNTBLANK(O199:AD199)=12),0,1)))</f>
        <v>0</v>
      </c>
      <c r="AH199">
        <f t="shared" si="15"/>
        <v>0</v>
      </c>
      <c r="AI199">
        <f t="shared" si="16"/>
        <v>0</v>
      </c>
    </row>
    <row r="200" spans="1:35" s="4" customFormat="1" ht="15" customHeight="1">
      <c r="A200" s="93"/>
      <c r="C200" s="121" t="s">
        <v>215</v>
      </c>
      <c r="D200" s="318" t="s">
        <v>574</v>
      </c>
      <c r="E200" s="249"/>
      <c r="F200" s="249"/>
      <c r="G200" s="249"/>
      <c r="H200" s="249"/>
      <c r="I200" s="249"/>
      <c r="J200" s="249"/>
      <c r="K200" s="249"/>
      <c r="L200" s="249"/>
      <c r="M200" s="249"/>
      <c r="N200" s="250"/>
      <c r="O200" s="317"/>
      <c r="P200" s="249"/>
      <c r="Q200" s="249"/>
      <c r="R200" s="250"/>
      <c r="S200" s="317"/>
      <c r="T200" s="249"/>
      <c r="U200" s="249"/>
      <c r="V200" s="250"/>
      <c r="W200" s="317"/>
      <c r="X200" s="249"/>
      <c r="Y200" s="249"/>
      <c r="Z200" s="250"/>
      <c r="AA200" s="317"/>
      <c r="AB200" s="249"/>
      <c r="AC200" s="249"/>
      <c r="AD200" s="250"/>
      <c r="AG200">
        <f>IF(AND(OR(CNGE_2023_M4_Secc1!M507={2,9}),COUNTA(O200:AD200)&gt;0),1,IF(CNGE_2023_M4_Secc1!M507&lt;&gt;1,0,IF(OR(COUNTBLANK(O200:AD200)=16,COUNTBLANK(O200:AD200)=12),0,1)))</f>
        <v>0</v>
      </c>
      <c r="AH200">
        <f t="shared" si="15"/>
        <v>0</v>
      </c>
      <c r="AI200">
        <f t="shared" si="16"/>
        <v>0</v>
      </c>
    </row>
    <row r="201" spans="1:35" s="4" customFormat="1" ht="15" customHeight="1">
      <c r="A201" s="93"/>
      <c r="C201" s="121" t="s">
        <v>217</v>
      </c>
      <c r="D201" s="318" t="s">
        <v>575</v>
      </c>
      <c r="E201" s="249"/>
      <c r="F201" s="249"/>
      <c r="G201" s="249"/>
      <c r="H201" s="249"/>
      <c r="I201" s="249"/>
      <c r="J201" s="249"/>
      <c r="K201" s="249"/>
      <c r="L201" s="249"/>
      <c r="M201" s="249"/>
      <c r="N201" s="250"/>
      <c r="O201" s="317"/>
      <c r="P201" s="249"/>
      <c r="Q201" s="249"/>
      <c r="R201" s="250"/>
      <c r="S201" s="317"/>
      <c r="T201" s="249"/>
      <c r="U201" s="249"/>
      <c r="V201" s="250"/>
      <c r="W201" s="317"/>
      <c r="X201" s="249"/>
      <c r="Y201" s="249"/>
      <c r="Z201" s="250"/>
      <c r="AA201" s="317"/>
      <c r="AB201" s="249"/>
      <c r="AC201" s="249"/>
      <c r="AD201" s="250"/>
      <c r="AG201">
        <f>IF(AND(OR(CNGE_2023_M4_Secc1!M508={2,9}),COUNTA(O201:AD201)&gt;0),1,IF(CNGE_2023_M4_Secc1!M508&lt;&gt;1,0,IF(OR(COUNTBLANK(O201:AD201)=16,COUNTBLANK(O201:AD201)=12),0,1)))</f>
        <v>0</v>
      </c>
      <c r="AH201">
        <f t="shared" si="15"/>
        <v>0</v>
      </c>
      <c r="AI201">
        <f t="shared" si="16"/>
        <v>0</v>
      </c>
    </row>
    <row r="202" spans="1:35" s="4" customFormat="1" ht="15" customHeight="1">
      <c r="A202" s="93"/>
      <c r="C202" s="121" t="s">
        <v>219</v>
      </c>
      <c r="D202" s="318" t="s">
        <v>576</v>
      </c>
      <c r="E202" s="249"/>
      <c r="F202" s="249"/>
      <c r="G202" s="249"/>
      <c r="H202" s="249"/>
      <c r="I202" s="249"/>
      <c r="J202" s="249"/>
      <c r="K202" s="249"/>
      <c r="L202" s="249"/>
      <c r="M202" s="249"/>
      <c r="N202" s="250"/>
      <c r="O202" s="317"/>
      <c r="P202" s="249"/>
      <c r="Q202" s="249"/>
      <c r="R202" s="250"/>
      <c r="S202" s="317"/>
      <c r="T202" s="249"/>
      <c r="U202" s="249"/>
      <c r="V202" s="250"/>
      <c r="W202" s="317"/>
      <c r="X202" s="249"/>
      <c r="Y202" s="249"/>
      <c r="Z202" s="250"/>
      <c r="AA202" s="317"/>
      <c r="AB202" s="249"/>
      <c r="AC202" s="249"/>
      <c r="AD202" s="250"/>
      <c r="AG202">
        <f>IF(AND(OR(CNGE_2023_M4_Secc1!M509={2,9}),COUNTA(O202:AD202)&gt;0),1,IF(CNGE_2023_M4_Secc1!M509&lt;&gt;1,0,IF(OR(COUNTBLANK(O202:AD202)=16,COUNTBLANK(O202:AD202)=12),0,1)))</f>
        <v>0</v>
      </c>
      <c r="AH202">
        <f t="shared" si="15"/>
        <v>0</v>
      </c>
      <c r="AI202">
        <f t="shared" si="16"/>
        <v>0</v>
      </c>
    </row>
    <row r="203" spans="1:35" s="4" customFormat="1" ht="15" customHeight="1">
      <c r="A203" s="93"/>
      <c r="C203" s="121" t="s">
        <v>221</v>
      </c>
      <c r="D203" s="318" t="s">
        <v>577</v>
      </c>
      <c r="E203" s="249"/>
      <c r="F203" s="249"/>
      <c r="G203" s="249"/>
      <c r="H203" s="249"/>
      <c r="I203" s="249"/>
      <c r="J203" s="249"/>
      <c r="K203" s="249"/>
      <c r="L203" s="249"/>
      <c r="M203" s="249"/>
      <c r="N203" s="250"/>
      <c r="O203" s="317"/>
      <c r="P203" s="249"/>
      <c r="Q203" s="249"/>
      <c r="R203" s="250"/>
      <c r="S203" s="317"/>
      <c r="T203" s="249"/>
      <c r="U203" s="249"/>
      <c r="V203" s="250"/>
      <c r="W203" s="317"/>
      <c r="X203" s="249"/>
      <c r="Y203" s="249"/>
      <c r="Z203" s="250"/>
      <c r="AA203" s="317"/>
      <c r="AB203" s="249"/>
      <c r="AC203" s="249"/>
      <c r="AD203" s="250"/>
      <c r="AG203">
        <f>IF(AND(OR(CNGE_2023_M4_Secc1!M510={2,9}),COUNTA(O203:AD203)&gt;0),1,IF(CNGE_2023_M4_Secc1!M510&lt;&gt;1,0,IF(OR(COUNTBLANK(O203:AD203)=16,COUNTBLANK(O203:AD203)=12),0,1)))</f>
        <v>0</v>
      </c>
      <c r="AH203">
        <f t="shared" si="15"/>
        <v>0</v>
      </c>
      <c r="AI203">
        <f t="shared" si="16"/>
        <v>0</v>
      </c>
    </row>
    <row r="204" spans="1:35" s="4" customFormat="1" ht="15" customHeight="1">
      <c r="A204" s="93"/>
      <c r="C204" s="121" t="s">
        <v>223</v>
      </c>
      <c r="D204" s="318" t="s">
        <v>578</v>
      </c>
      <c r="E204" s="249"/>
      <c r="F204" s="249"/>
      <c r="G204" s="249"/>
      <c r="H204" s="249"/>
      <c r="I204" s="249"/>
      <c r="J204" s="249"/>
      <c r="K204" s="249"/>
      <c r="L204" s="249"/>
      <c r="M204" s="249"/>
      <c r="N204" s="250"/>
      <c r="O204" s="317"/>
      <c r="P204" s="249"/>
      <c r="Q204" s="249"/>
      <c r="R204" s="250"/>
      <c r="S204" s="317"/>
      <c r="T204" s="249"/>
      <c r="U204" s="249"/>
      <c r="V204" s="250"/>
      <c r="W204" s="317"/>
      <c r="X204" s="249"/>
      <c r="Y204" s="249"/>
      <c r="Z204" s="250"/>
      <c r="AA204" s="317"/>
      <c r="AB204" s="249"/>
      <c r="AC204" s="249"/>
      <c r="AD204" s="250"/>
      <c r="AG204">
        <f>IF(AND(OR(CNGE_2023_M4_Secc1!M511={2,9}),COUNTA(O204:AD204)&gt;0),1,IF(CNGE_2023_M4_Secc1!M511&lt;&gt;1,0,IF(OR(COUNTBLANK(O204:AD204)=16,COUNTBLANK(O204:AD204)=12),0,1)))</f>
        <v>0</v>
      </c>
      <c r="AH204">
        <f t="shared" si="15"/>
        <v>0</v>
      </c>
      <c r="AI204">
        <f t="shared" si="16"/>
        <v>0</v>
      </c>
    </row>
    <row r="205" spans="1:35" s="4" customFormat="1" ht="15" customHeight="1">
      <c r="A205" s="93"/>
      <c r="C205" s="121" t="s">
        <v>225</v>
      </c>
      <c r="D205" s="318" t="s">
        <v>579</v>
      </c>
      <c r="E205" s="249"/>
      <c r="F205" s="249"/>
      <c r="G205" s="249"/>
      <c r="H205" s="249"/>
      <c r="I205" s="249"/>
      <c r="J205" s="249"/>
      <c r="K205" s="249"/>
      <c r="L205" s="249"/>
      <c r="M205" s="249"/>
      <c r="N205" s="250"/>
      <c r="O205" s="317"/>
      <c r="P205" s="249"/>
      <c r="Q205" s="249"/>
      <c r="R205" s="250"/>
      <c r="S205" s="317"/>
      <c r="T205" s="249"/>
      <c r="U205" s="249"/>
      <c r="V205" s="250"/>
      <c r="W205" s="317"/>
      <c r="X205" s="249"/>
      <c r="Y205" s="249"/>
      <c r="Z205" s="250"/>
      <c r="AA205" s="317"/>
      <c r="AB205" s="249"/>
      <c r="AC205" s="249"/>
      <c r="AD205" s="250"/>
      <c r="AG205">
        <f>IF(AND(OR(CNGE_2023_M4_Secc1!M512={2,9}),COUNTA(O205:AD205)&gt;0),1,IF(CNGE_2023_M4_Secc1!M512&lt;&gt;1,0,IF(OR(COUNTBLANK(O205:AD205)=16,COUNTBLANK(O205:AD205)=12),0,1)))</f>
        <v>0</v>
      </c>
      <c r="AH205">
        <f t="shared" si="15"/>
        <v>0</v>
      </c>
      <c r="AI205">
        <f t="shared" si="16"/>
        <v>0</v>
      </c>
    </row>
    <row r="206" spans="1:35" s="4" customFormat="1" ht="15" customHeight="1">
      <c r="A206" s="93"/>
      <c r="C206" s="121" t="s">
        <v>227</v>
      </c>
      <c r="D206" s="318" t="s">
        <v>879</v>
      </c>
      <c r="E206" s="249"/>
      <c r="F206" s="249"/>
      <c r="G206" s="249"/>
      <c r="H206" s="249"/>
      <c r="I206" s="249"/>
      <c r="J206" s="249"/>
      <c r="K206" s="249"/>
      <c r="L206" s="249"/>
      <c r="M206" s="249"/>
      <c r="N206" s="250"/>
      <c r="O206" s="317"/>
      <c r="P206" s="249"/>
      <c r="Q206" s="249"/>
      <c r="R206" s="250"/>
      <c r="S206" s="317"/>
      <c r="T206" s="249"/>
      <c r="U206" s="249"/>
      <c r="V206" s="250"/>
      <c r="W206" s="317"/>
      <c r="X206" s="249"/>
      <c r="Y206" s="249"/>
      <c r="Z206" s="250"/>
      <c r="AA206" s="317"/>
      <c r="AB206" s="249"/>
      <c r="AC206" s="249"/>
      <c r="AD206" s="250"/>
      <c r="AG206">
        <f>IF(AND(OR(CNGE_2023_M4_Secc1!M513={2,9}),COUNTA(O206:AD206)&gt;0),1,IF(CNGE_2023_M4_Secc1!M513&lt;&gt;1,0,IF(OR(COUNTBLANK(O206:AD206)=16,COUNTBLANK(O206:AD206)=12),0,1)))</f>
        <v>0</v>
      </c>
      <c r="AH206">
        <f t="shared" si="15"/>
        <v>0</v>
      </c>
      <c r="AI206">
        <f t="shared" si="16"/>
        <v>0</v>
      </c>
    </row>
    <row r="207" spans="1:35" s="4" customFormat="1" ht="15" customHeight="1">
      <c r="A207" s="93"/>
      <c r="C207" s="121" t="s">
        <v>228</v>
      </c>
      <c r="D207" s="318" t="s">
        <v>357</v>
      </c>
      <c r="E207" s="249"/>
      <c r="F207" s="249"/>
      <c r="G207" s="249"/>
      <c r="H207" s="249"/>
      <c r="I207" s="249"/>
      <c r="J207" s="249"/>
      <c r="K207" s="249"/>
      <c r="L207" s="249"/>
      <c r="M207" s="249"/>
      <c r="N207" s="250"/>
      <c r="O207" s="317"/>
      <c r="P207" s="249"/>
      <c r="Q207" s="249"/>
      <c r="R207" s="250"/>
      <c r="S207" s="317"/>
      <c r="T207" s="249"/>
      <c r="U207" s="249"/>
      <c r="V207" s="250"/>
      <c r="W207" s="317"/>
      <c r="X207" s="249"/>
      <c r="Y207" s="249"/>
      <c r="Z207" s="250"/>
      <c r="AA207" s="317"/>
      <c r="AB207" s="249"/>
      <c r="AC207" s="249"/>
      <c r="AD207" s="250"/>
      <c r="AG207">
        <f>IF(OR(COUNTBLANK(O207:AD207)=16,COUNTBLANK(O207:AD207)=12),0,1)</f>
        <v>0</v>
      </c>
      <c r="AH207">
        <f t="shared" si="15"/>
        <v>0</v>
      </c>
      <c r="AI207">
        <f t="shared" si="16"/>
        <v>0</v>
      </c>
    </row>
    <row r="208" spans="1:35" s="4" customFormat="1" ht="15" customHeight="1">
      <c r="A208" s="93"/>
      <c r="C208" s="9"/>
      <c r="D208" s="9"/>
      <c r="E208" s="9"/>
      <c r="F208" s="9"/>
      <c r="G208" s="9"/>
      <c r="H208" s="9"/>
      <c r="I208" s="187"/>
      <c r="J208" s="9"/>
      <c r="K208" s="9"/>
      <c r="L208" s="9"/>
      <c r="M208" s="9"/>
      <c r="N208" s="122" t="s">
        <v>456</v>
      </c>
      <c r="O208" s="325">
        <f>IF(AND(SUM(O196:O207)=0,COUNTIF(O196:O207,"NS")&gt;0),"NS",IF(AND(SUM(O196:O207)=0,COUNTIF(O196:O207,0)&gt;0),0,IF(AND(SUM(O196:O207)=0,COUNTIF(O196:O207,"NA")&gt;0),"NA",SUM(O196:O207))))</f>
        <v>0</v>
      </c>
      <c r="P208" s="249"/>
      <c r="Q208" s="249"/>
      <c r="R208" s="250"/>
      <c r="S208" s="325">
        <f>IF(AND(SUM(S196:S207)=0,COUNTIF(S196:S207,"NS")&gt;0),"NS",IF(AND(SUM(S196:S207)=0,COUNTIF(S196:S207,0)&gt;0),0,IF(AND(SUM(S196:S207)=0,COUNTIF(S196:S207,"NA")&gt;0),"NA",SUM(S196:S207))))</f>
        <v>0</v>
      </c>
      <c r="T208" s="249"/>
      <c r="U208" s="249"/>
      <c r="V208" s="250"/>
      <c r="W208" s="325">
        <f>IF(AND(SUM(W196:W207)=0,COUNTIF(W196:W207,"NS")&gt;0),"NS",IF(AND(SUM(W196:W207)=0,COUNTIF(W196:W207,0)&gt;0),0,IF(AND(SUM(W196:W207)=0,COUNTIF(W196:W207,"NA")&gt;0),"NA",SUM(W196:W207))))</f>
        <v>0</v>
      </c>
      <c r="X208" s="249"/>
      <c r="Y208" s="249"/>
      <c r="Z208" s="250"/>
      <c r="AA208" s="325">
        <f>IF(AND(SUM(AA196:AA207)=0,COUNTIF(AA196:AA207,"NS")&gt;0),"NS",IF(AND(SUM(AA196:AA207)=0,COUNTIF(AA196:AA207,0)&gt;0),0,IF(AND(SUM(AA196:AA207)=0,COUNTIF(AA196:AA207,"NA")&gt;0),"NA",SUM(AA196:AA207))))</f>
        <v>0</v>
      </c>
      <c r="AB208" s="249"/>
      <c r="AC208" s="249"/>
      <c r="AD208" s="250"/>
      <c r="AG208">
        <f>SUM(AG196:AG207)</f>
        <v>0</v>
      </c>
      <c r="AH208" s="198">
        <f>SUM(AH196:AH207)</f>
        <v>0</v>
      </c>
      <c r="AI208">
        <f>SUM(AI196:AI207)</f>
        <v>0</v>
      </c>
    </row>
    <row r="209" spans="1:30" ht="15" customHeight="1"/>
    <row r="210" spans="1:30" s="4" customFormat="1" ht="24" customHeight="1">
      <c r="A210" s="107"/>
      <c r="C210" s="333" t="s">
        <v>310</v>
      </c>
      <c r="D210" s="231"/>
      <c r="E210" s="231"/>
      <c r="F210" s="231"/>
      <c r="G210" s="231"/>
      <c r="H210" s="231"/>
      <c r="I210" s="231"/>
      <c r="J210" s="231"/>
      <c r="K210" s="231"/>
      <c r="L210" s="231"/>
      <c r="M210" s="231"/>
      <c r="N210" s="231"/>
      <c r="O210" s="231"/>
      <c r="P210" s="231"/>
      <c r="Q210" s="231"/>
      <c r="R210" s="231"/>
      <c r="S210" s="231"/>
      <c r="T210" s="231"/>
      <c r="U210" s="231"/>
      <c r="V210" s="231"/>
      <c r="W210" s="231"/>
      <c r="X210" s="231"/>
      <c r="Y210" s="231"/>
      <c r="Z210" s="231"/>
      <c r="AA210" s="231"/>
      <c r="AB210" s="231"/>
      <c r="AC210" s="231"/>
      <c r="AD210" s="231"/>
    </row>
    <row r="211" spans="1:30" s="4" customFormat="1" ht="60" customHeight="1">
      <c r="A211" s="107"/>
      <c r="C211" s="323"/>
      <c r="D211" s="249"/>
      <c r="E211" s="249"/>
      <c r="F211" s="249"/>
      <c r="G211" s="249"/>
      <c r="H211" s="249"/>
      <c r="I211" s="249"/>
      <c r="J211" s="249"/>
      <c r="K211" s="249"/>
      <c r="L211" s="249"/>
      <c r="M211" s="249"/>
      <c r="N211" s="249"/>
      <c r="O211" s="249"/>
      <c r="P211" s="249"/>
      <c r="Q211" s="249"/>
      <c r="R211" s="249"/>
      <c r="S211" s="249"/>
      <c r="T211" s="249"/>
      <c r="U211" s="249"/>
      <c r="V211" s="249"/>
      <c r="W211" s="249"/>
      <c r="X211" s="249"/>
      <c r="Y211" s="249"/>
      <c r="Z211" s="249"/>
      <c r="AA211" s="249"/>
      <c r="AB211" s="249"/>
      <c r="AC211" s="249"/>
      <c r="AD211" s="250"/>
    </row>
    <row r="212" spans="1:30" ht="15" customHeight="1">
      <c r="B212" s="199" t="str">
        <f>IF(AND(AG208&gt;0,C212=""),"Favor de ingresar toda la información requerida en la pregunta y/o verifique que no tenga información en celdas sombreadas.","")</f>
        <v/>
      </c>
      <c r="C212" s="199"/>
    </row>
    <row r="213" spans="1:30" ht="15" customHeight="1">
      <c r="B213" s="199" t="str">
        <f>IF(AND(AH208&lt;&gt;0,C211=""),"Alerta: Debido a que cuenta con registros NS, debe proporcionar una justificación en el area de comentarios al final de la pregunta.","")</f>
        <v/>
      </c>
      <c r="C213" s="199"/>
    </row>
    <row r="214" spans="1:30" ht="15" customHeight="1">
      <c r="B214" s="199" t="str">
        <f>IF(AND(AI208,C211=""),"Favor de revisar la instrucción 9 y vea si requiere justificación.","")</f>
        <v/>
      </c>
      <c r="C214" s="199"/>
    </row>
    <row r="215" spans="1:30" ht="15" customHeight="1">
      <c r="B215" s="199"/>
      <c r="C215" s="199"/>
    </row>
    <row r="216" spans="1:30" ht="15" customHeight="1">
      <c r="B216" s="199"/>
      <c r="C216" s="199"/>
    </row>
    <row r="217" spans="1:30" ht="15" customHeight="1">
      <c r="B217" s="199"/>
      <c r="C217" s="199"/>
    </row>
    <row r="218" spans="1:30" s="4" customFormat="1" ht="36" customHeight="1">
      <c r="A218" s="48" t="s">
        <v>1106</v>
      </c>
      <c r="B218" s="326" t="s">
        <v>1107</v>
      </c>
      <c r="C218" s="231"/>
      <c r="D218" s="231"/>
      <c r="E218" s="231"/>
      <c r="F218" s="231"/>
      <c r="G218" s="231"/>
      <c r="H218" s="231"/>
      <c r="I218" s="231"/>
      <c r="J218" s="231"/>
      <c r="K218" s="231"/>
      <c r="L218" s="231"/>
      <c r="M218" s="231"/>
      <c r="N218" s="231"/>
      <c r="O218" s="231"/>
      <c r="P218" s="231"/>
      <c r="Q218" s="231"/>
      <c r="R218" s="231"/>
      <c r="S218" s="231"/>
      <c r="T218" s="231"/>
      <c r="U218" s="231"/>
      <c r="V218" s="231"/>
      <c r="W218" s="231"/>
      <c r="X218" s="231"/>
      <c r="Y218" s="231"/>
      <c r="Z218" s="231"/>
      <c r="AA218" s="231"/>
      <c r="AB218" s="231"/>
      <c r="AC218" s="231"/>
      <c r="AD218" s="231"/>
    </row>
    <row r="219" spans="1:30" s="4" customFormat="1" ht="24" customHeight="1">
      <c r="A219" s="107"/>
      <c r="C219" s="333" t="s">
        <v>898</v>
      </c>
      <c r="D219" s="231"/>
      <c r="E219" s="231"/>
      <c r="F219" s="231"/>
      <c r="G219" s="231"/>
      <c r="H219" s="231"/>
      <c r="I219" s="231"/>
      <c r="J219" s="231"/>
      <c r="K219" s="231"/>
      <c r="L219" s="231"/>
      <c r="M219" s="231"/>
      <c r="N219" s="231"/>
      <c r="O219" s="231"/>
      <c r="P219" s="231"/>
      <c r="Q219" s="231"/>
      <c r="R219" s="231"/>
      <c r="S219" s="231"/>
      <c r="T219" s="231"/>
      <c r="U219" s="231"/>
      <c r="V219" s="231"/>
      <c r="W219" s="231"/>
      <c r="X219" s="231"/>
      <c r="Y219" s="231"/>
      <c r="Z219" s="231"/>
      <c r="AA219" s="231"/>
      <c r="AB219" s="231"/>
      <c r="AC219" s="231"/>
      <c r="AD219" s="231"/>
    </row>
    <row r="220" spans="1:30" s="4" customFormat="1" ht="24" customHeight="1">
      <c r="A220" s="107"/>
      <c r="C220" s="333" t="s">
        <v>899</v>
      </c>
      <c r="D220" s="231"/>
      <c r="E220" s="231"/>
      <c r="F220" s="231"/>
      <c r="G220" s="231"/>
      <c r="H220" s="231"/>
      <c r="I220" s="231"/>
      <c r="J220" s="231"/>
      <c r="K220" s="231"/>
      <c r="L220" s="231"/>
      <c r="M220" s="231"/>
      <c r="N220" s="231"/>
      <c r="O220" s="231"/>
      <c r="P220" s="231"/>
      <c r="Q220" s="231"/>
      <c r="R220" s="231"/>
      <c r="S220" s="231"/>
      <c r="T220" s="231"/>
      <c r="U220" s="231"/>
      <c r="V220" s="231"/>
      <c r="W220" s="231"/>
      <c r="X220" s="231"/>
      <c r="Y220" s="231"/>
      <c r="Z220" s="231"/>
      <c r="AA220" s="231"/>
      <c r="AB220" s="231"/>
      <c r="AC220" s="231"/>
      <c r="AD220" s="231"/>
    </row>
    <row r="221" spans="1:30" s="4" customFormat="1" ht="24" customHeight="1">
      <c r="A221" s="107"/>
      <c r="C221" s="333" t="s">
        <v>900</v>
      </c>
      <c r="D221" s="231"/>
      <c r="E221" s="231"/>
      <c r="F221" s="231"/>
      <c r="G221" s="231"/>
      <c r="H221" s="231"/>
      <c r="I221" s="231"/>
      <c r="J221" s="231"/>
      <c r="K221" s="231"/>
      <c r="L221" s="231"/>
      <c r="M221" s="231"/>
      <c r="N221" s="231"/>
      <c r="O221" s="231"/>
      <c r="P221" s="231"/>
      <c r="Q221" s="231"/>
      <c r="R221" s="231"/>
      <c r="S221" s="231"/>
      <c r="T221" s="231"/>
      <c r="U221" s="231"/>
      <c r="V221" s="231"/>
      <c r="W221" s="231"/>
      <c r="X221" s="231"/>
      <c r="Y221" s="231"/>
      <c r="Z221" s="231"/>
      <c r="AA221" s="231"/>
      <c r="AB221" s="231"/>
      <c r="AC221" s="231"/>
      <c r="AD221" s="231"/>
    </row>
    <row r="222" spans="1:30" ht="24" customHeight="1">
      <c r="C222" s="333" t="s">
        <v>1108</v>
      </c>
      <c r="D222" s="231"/>
      <c r="E222" s="231"/>
      <c r="F222" s="231"/>
      <c r="G222" s="231"/>
      <c r="H222" s="231"/>
      <c r="I222" s="231"/>
      <c r="J222" s="231"/>
      <c r="K222" s="231"/>
      <c r="L222" s="231"/>
      <c r="M222" s="231"/>
      <c r="N222" s="231"/>
      <c r="O222" s="231"/>
      <c r="P222" s="231"/>
      <c r="Q222" s="231"/>
      <c r="R222" s="231"/>
      <c r="S222" s="231"/>
      <c r="T222" s="231"/>
      <c r="U222" s="231"/>
      <c r="V222" s="231"/>
      <c r="W222" s="231"/>
      <c r="X222" s="231"/>
      <c r="Y222" s="231"/>
      <c r="Z222" s="231"/>
      <c r="AA222" s="231"/>
      <c r="AB222" s="231"/>
      <c r="AC222" s="231"/>
      <c r="AD222" s="231"/>
    </row>
    <row r="223" spans="1:30" ht="24" customHeight="1">
      <c r="C223" s="319" t="s">
        <v>902</v>
      </c>
      <c r="D223" s="231"/>
      <c r="E223" s="231"/>
      <c r="F223" s="231"/>
      <c r="G223" s="231"/>
      <c r="H223" s="231"/>
      <c r="I223" s="231"/>
      <c r="J223" s="231"/>
      <c r="K223" s="231"/>
      <c r="L223" s="231"/>
      <c r="M223" s="231"/>
      <c r="N223" s="231"/>
      <c r="O223" s="231"/>
      <c r="P223" s="231"/>
      <c r="Q223" s="231"/>
      <c r="R223" s="231"/>
      <c r="S223" s="231"/>
      <c r="T223" s="231"/>
      <c r="U223" s="231"/>
      <c r="V223" s="231"/>
      <c r="W223" s="231"/>
      <c r="X223" s="231"/>
      <c r="Y223" s="231"/>
      <c r="Z223" s="231"/>
      <c r="AA223" s="231"/>
      <c r="AB223" s="231"/>
      <c r="AC223" s="231"/>
      <c r="AD223" s="231"/>
    </row>
    <row r="224" spans="1:30" ht="24" customHeight="1">
      <c r="C224" s="319" t="s">
        <v>903</v>
      </c>
      <c r="D224" s="231"/>
      <c r="E224" s="231"/>
      <c r="F224" s="231"/>
      <c r="G224" s="231"/>
      <c r="H224" s="231"/>
      <c r="I224" s="231"/>
      <c r="J224" s="231"/>
      <c r="K224" s="231"/>
      <c r="L224" s="231"/>
      <c r="M224" s="231"/>
      <c r="N224" s="231"/>
      <c r="O224" s="231"/>
      <c r="P224" s="231"/>
      <c r="Q224" s="231"/>
      <c r="R224" s="231"/>
      <c r="S224" s="231"/>
      <c r="T224" s="231"/>
      <c r="U224" s="231"/>
      <c r="V224" s="231"/>
      <c r="W224" s="231"/>
      <c r="X224" s="231"/>
      <c r="Y224" s="231"/>
      <c r="Z224" s="231"/>
      <c r="AA224" s="231"/>
      <c r="AB224" s="231"/>
      <c r="AC224" s="231"/>
      <c r="AD224" s="231"/>
    </row>
    <row r="225" spans="1:34" ht="15" customHeight="1"/>
    <row r="226" spans="1:34" ht="15" customHeight="1">
      <c r="C226" s="111" t="s">
        <v>1109</v>
      </c>
    </row>
    <row r="227" spans="1:34" ht="15" customHeight="1"/>
    <row r="228" spans="1:34" s="4" customFormat="1" ht="15" customHeight="1">
      <c r="A228" s="107"/>
      <c r="C228" s="316" t="s">
        <v>279</v>
      </c>
      <c r="D228" s="262"/>
      <c r="E228" s="262"/>
      <c r="F228" s="262"/>
      <c r="G228" s="262"/>
      <c r="H228" s="262"/>
      <c r="I228" s="262"/>
      <c r="J228" s="262"/>
      <c r="K228" s="262"/>
      <c r="L228" s="262"/>
      <c r="M228" s="262"/>
      <c r="N228" s="262"/>
      <c r="O228" s="262"/>
      <c r="P228" s="262"/>
      <c r="Q228" s="263"/>
      <c r="R228" s="316" t="s">
        <v>1110</v>
      </c>
      <c r="S228" s="249"/>
      <c r="T228" s="249"/>
      <c r="U228" s="249"/>
      <c r="V228" s="249"/>
      <c r="W228" s="249"/>
      <c r="X228" s="249"/>
      <c r="Y228" s="249"/>
      <c r="Z228" s="249"/>
      <c r="AA228" s="249"/>
      <c r="AB228" s="249"/>
      <c r="AC228" s="249"/>
      <c r="AD228" s="250"/>
    </row>
    <row r="229" spans="1:34" s="4" customFormat="1" ht="120" customHeight="1">
      <c r="A229" s="107"/>
      <c r="C229" s="266"/>
      <c r="D229" s="252"/>
      <c r="E229" s="252"/>
      <c r="F229" s="252"/>
      <c r="G229" s="252"/>
      <c r="H229" s="252"/>
      <c r="I229" s="252"/>
      <c r="J229" s="252"/>
      <c r="K229" s="252"/>
      <c r="L229" s="252"/>
      <c r="M229" s="252"/>
      <c r="N229" s="252"/>
      <c r="O229" s="252"/>
      <c r="P229" s="252"/>
      <c r="Q229" s="267"/>
      <c r="R229" s="124" t="s">
        <v>444</v>
      </c>
      <c r="S229" s="125" t="s">
        <v>570</v>
      </c>
      <c r="T229" s="125" t="s">
        <v>571</v>
      </c>
      <c r="U229" s="125" t="s">
        <v>572</v>
      </c>
      <c r="V229" s="125" t="s">
        <v>573</v>
      </c>
      <c r="W229" s="125" t="s">
        <v>574</v>
      </c>
      <c r="X229" s="125" t="s">
        <v>575</v>
      </c>
      <c r="Y229" s="125" t="s">
        <v>576</v>
      </c>
      <c r="Z229" s="125" t="s">
        <v>577</v>
      </c>
      <c r="AA229" s="125" t="s">
        <v>578</v>
      </c>
      <c r="AB229" s="125" t="s">
        <v>579</v>
      </c>
      <c r="AC229" s="125" t="s">
        <v>879</v>
      </c>
      <c r="AD229" s="125" t="s">
        <v>357</v>
      </c>
      <c r="AH229" t="s">
        <v>283</v>
      </c>
    </row>
    <row r="230" spans="1:34" s="4" customFormat="1" ht="15" customHeight="1">
      <c r="A230" s="107"/>
      <c r="C230" s="110" t="s">
        <v>558</v>
      </c>
      <c r="D230" s="368" t="s">
        <v>357</v>
      </c>
      <c r="E230" s="249"/>
      <c r="F230" s="249"/>
      <c r="G230" s="249"/>
      <c r="H230" s="249"/>
      <c r="I230" s="249"/>
      <c r="J230" s="249"/>
      <c r="K230" s="249"/>
      <c r="L230" s="249"/>
      <c r="M230" s="249"/>
      <c r="N230" s="249"/>
      <c r="O230" s="249"/>
      <c r="P230" s="249"/>
      <c r="Q230" s="249"/>
      <c r="R230" s="200"/>
      <c r="S230" s="201"/>
      <c r="T230" s="201"/>
      <c r="U230" s="201"/>
      <c r="V230" s="201"/>
      <c r="W230" s="201"/>
      <c r="X230" s="201"/>
      <c r="Y230" s="201"/>
      <c r="Z230" s="201"/>
      <c r="AA230" s="201"/>
      <c r="AB230" s="201"/>
      <c r="AC230" s="201"/>
      <c r="AD230" s="201"/>
      <c r="AH230">
        <f t="shared" ref="AH230:AH261" si="17">IF(COUNTIF(R230:AD230,"NS"),1,0)</f>
        <v>0</v>
      </c>
    </row>
    <row r="231" spans="1:34" s="4" customFormat="1" ht="15" customHeight="1">
      <c r="A231" s="107"/>
      <c r="C231" s="110" t="s">
        <v>209</v>
      </c>
      <c r="D231" s="368" t="str">
        <f>IF(CNGE_2023_M4_Secc1!D40="","",CNGE_2023_M4_Secc1!D40)</f>
        <v/>
      </c>
      <c r="E231" s="249"/>
      <c r="F231" s="249"/>
      <c r="G231" s="249"/>
      <c r="H231" s="249"/>
      <c r="I231" s="249"/>
      <c r="J231" s="249"/>
      <c r="K231" s="249"/>
      <c r="L231" s="249"/>
      <c r="M231" s="249"/>
      <c r="N231" s="249"/>
      <c r="O231" s="249"/>
      <c r="P231" s="249"/>
      <c r="Q231" s="249"/>
      <c r="R231" s="201"/>
      <c r="S231" s="201"/>
      <c r="T231" s="201"/>
      <c r="U231" s="201"/>
      <c r="V231" s="201"/>
      <c r="W231" s="201"/>
      <c r="X231" s="201"/>
      <c r="Y231" s="201"/>
      <c r="Z231" s="201"/>
      <c r="AA231" s="201"/>
      <c r="AB231" s="201"/>
      <c r="AC231" s="201"/>
      <c r="AD231" s="201"/>
      <c r="AH231">
        <f t="shared" si="17"/>
        <v>0</v>
      </c>
    </row>
    <row r="232" spans="1:34" s="4" customFormat="1" ht="15" customHeight="1">
      <c r="A232" s="107"/>
      <c r="C232" s="110" t="s">
        <v>210</v>
      </c>
      <c r="D232" s="368" t="str">
        <f>IF(CNGE_2023_M4_Secc1!D41="","",CNGE_2023_M4_Secc1!D41)</f>
        <v/>
      </c>
      <c r="E232" s="249"/>
      <c r="F232" s="249"/>
      <c r="G232" s="249"/>
      <c r="H232" s="249"/>
      <c r="I232" s="249"/>
      <c r="J232" s="249"/>
      <c r="K232" s="249"/>
      <c r="L232" s="249"/>
      <c r="M232" s="249"/>
      <c r="N232" s="249"/>
      <c r="O232" s="249"/>
      <c r="P232" s="249"/>
      <c r="Q232" s="249"/>
      <c r="R232" s="201"/>
      <c r="S232" s="201"/>
      <c r="T232" s="201"/>
      <c r="U232" s="201"/>
      <c r="V232" s="201"/>
      <c r="W232" s="201"/>
      <c r="X232" s="201"/>
      <c r="Y232" s="201"/>
      <c r="Z232" s="201"/>
      <c r="AA232" s="201"/>
      <c r="AB232" s="201"/>
      <c r="AC232" s="201"/>
      <c r="AD232" s="201"/>
      <c r="AH232">
        <f t="shared" si="17"/>
        <v>0</v>
      </c>
    </row>
    <row r="233" spans="1:34" s="4" customFormat="1" ht="15" customHeight="1">
      <c r="A233" s="107"/>
      <c r="C233" s="110" t="s">
        <v>212</v>
      </c>
      <c r="D233" s="368" t="str">
        <f>IF(CNGE_2023_M4_Secc1!D42="","",CNGE_2023_M4_Secc1!D42)</f>
        <v/>
      </c>
      <c r="E233" s="249"/>
      <c r="F233" s="249"/>
      <c r="G233" s="249"/>
      <c r="H233" s="249"/>
      <c r="I233" s="249"/>
      <c r="J233" s="249"/>
      <c r="K233" s="249"/>
      <c r="L233" s="249"/>
      <c r="M233" s="249"/>
      <c r="N233" s="249"/>
      <c r="O233" s="249"/>
      <c r="P233" s="249"/>
      <c r="Q233" s="249"/>
      <c r="R233" s="201"/>
      <c r="S233" s="201"/>
      <c r="T233" s="201"/>
      <c r="U233" s="201"/>
      <c r="V233" s="201"/>
      <c r="W233" s="201"/>
      <c r="X233" s="201"/>
      <c r="Y233" s="201"/>
      <c r="Z233" s="201"/>
      <c r="AA233" s="201"/>
      <c r="AB233" s="201"/>
      <c r="AC233" s="201"/>
      <c r="AD233" s="201"/>
      <c r="AH233">
        <f t="shared" si="17"/>
        <v>0</v>
      </c>
    </row>
    <row r="234" spans="1:34" s="4" customFormat="1" ht="15" customHeight="1">
      <c r="A234" s="107"/>
      <c r="C234" s="110" t="s">
        <v>214</v>
      </c>
      <c r="D234" s="368" t="str">
        <f>IF(CNGE_2023_M4_Secc1!D43="","",CNGE_2023_M4_Secc1!D43)</f>
        <v/>
      </c>
      <c r="E234" s="249"/>
      <c r="F234" s="249"/>
      <c r="G234" s="249"/>
      <c r="H234" s="249"/>
      <c r="I234" s="249"/>
      <c r="J234" s="249"/>
      <c r="K234" s="249"/>
      <c r="L234" s="249"/>
      <c r="M234" s="249"/>
      <c r="N234" s="249"/>
      <c r="O234" s="249"/>
      <c r="P234" s="249"/>
      <c r="Q234" s="249"/>
      <c r="R234" s="201"/>
      <c r="S234" s="201"/>
      <c r="T234" s="201"/>
      <c r="U234" s="201"/>
      <c r="V234" s="201"/>
      <c r="W234" s="201"/>
      <c r="X234" s="201"/>
      <c r="Y234" s="201"/>
      <c r="Z234" s="201"/>
      <c r="AA234" s="201"/>
      <c r="AB234" s="201"/>
      <c r="AC234" s="201"/>
      <c r="AD234" s="201"/>
      <c r="AH234">
        <f t="shared" si="17"/>
        <v>0</v>
      </c>
    </row>
    <row r="235" spans="1:34" s="4" customFormat="1" ht="15" customHeight="1">
      <c r="A235" s="107"/>
      <c r="C235" s="110" t="s">
        <v>215</v>
      </c>
      <c r="D235" s="368" t="str">
        <f>IF(CNGE_2023_M4_Secc1!D44="","",CNGE_2023_M4_Secc1!D44)</f>
        <v/>
      </c>
      <c r="E235" s="249"/>
      <c r="F235" s="249"/>
      <c r="G235" s="249"/>
      <c r="H235" s="249"/>
      <c r="I235" s="249"/>
      <c r="J235" s="249"/>
      <c r="K235" s="249"/>
      <c r="L235" s="249"/>
      <c r="M235" s="249"/>
      <c r="N235" s="249"/>
      <c r="O235" s="249"/>
      <c r="P235" s="249"/>
      <c r="Q235" s="249"/>
      <c r="R235" s="201"/>
      <c r="S235" s="201"/>
      <c r="T235" s="201"/>
      <c r="U235" s="201"/>
      <c r="V235" s="201"/>
      <c r="W235" s="201"/>
      <c r="X235" s="201"/>
      <c r="Y235" s="201"/>
      <c r="Z235" s="201"/>
      <c r="AA235" s="201"/>
      <c r="AB235" s="201"/>
      <c r="AC235" s="201"/>
      <c r="AD235" s="201"/>
      <c r="AH235">
        <f t="shared" si="17"/>
        <v>0</v>
      </c>
    </row>
    <row r="236" spans="1:34" s="4" customFormat="1" ht="15" customHeight="1">
      <c r="A236" s="107"/>
      <c r="C236" s="110" t="s">
        <v>217</v>
      </c>
      <c r="D236" s="368" t="str">
        <f>IF(CNGE_2023_M4_Secc1!D45="","",CNGE_2023_M4_Secc1!D45)</f>
        <v/>
      </c>
      <c r="E236" s="249"/>
      <c r="F236" s="249"/>
      <c r="G236" s="249"/>
      <c r="H236" s="249"/>
      <c r="I236" s="249"/>
      <c r="J236" s="249"/>
      <c r="K236" s="249"/>
      <c r="L236" s="249"/>
      <c r="M236" s="249"/>
      <c r="N236" s="249"/>
      <c r="O236" s="249"/>
      <c r="P236" s="249"/>
      <c r="Q236" s="249"/>
      <c r="R236" s="201"/>
      <c r="S236" s="201"/>
      <c r="T236" s="201"/>
      <c r="U236" s="201"/>
      <c r="V236" s="201"/>
      <c r="W236" s="201"/>
      <c r="X236" s="201"/>
      <c r="Y236" s="201"/>
      <c r="Z236" s="201"/>
      <c r="AA236" s="201"/>
      <c r="AB236" s="201"/>
      <c r="AC236" s="201"/>
      <c r="AD236" s="201"/>
      <c r="AH236">
        <f t="shared" si="17"/>
        <v>0</v>
      </c>
    </row>
    <row r="237" spans="1:34" s="4" customFormat="1" ht="15" customHeight="1">
      <c r="A237" s="107"/>
      <c r="C237" s="110" t="s">
        <v>219</v>
      </c>
      <c r="D237" s="368" t="str">
        <f>IF(CNGE_2023_M4_Secc1!D46="","",CNGE_2023_M4_Secc1!D46)</f>
        <v/>
      </c>
      <c r="E237" s="249"/>
      <c r="F237" s="249"/>
      <c r="G237" s="249"/>
      <c r="H237" s="249"/>
      <c r="I237" s="249"/>
      <c r="J237" s="249"/>
      <c r="K237" s="249"/>
      <c r="L237" s="249"/>
      <c r="M237" s="249"/>
      <c r="N237" s="249"/>
      <c r="O237" s="249"/>
      <c r="P237" s="249"/>
      <c r="Q237" s="249"/>
      <c r="R237" s="201"/>
      <c r="S237" s="201"/>
      <c r="T237" s="201"/>
      <c r="U237" s="201"/>
      <c r="V237" s="201"/>
      <c r="W237" s="201"/>
      <c r="X237" s="201"/>
      <c r="Y237" s="201"/>
      <c r="Z237" s="201"/>
      <c r="AA237" s="201"/>
      <c r="AB237" s="201"/>
      <c r="AC237" s="201"/>
      <c r="AD237" s="201"/>
      <c r="AH237">
        <f t="shared" si="17"/>
        <v>0</v>
      </c>
    </row>
    <row r="238" spans="1:34" s="4" customFormat="1" ht="15" customHeight="1">
      <c r="A238" s="107"/>
      <c r="C238" s="110" t="s">
        <v>221</v>
      </c>
      <c r="D238" s="368" t="str">
        <f>IF(CNGE_2023_M4_Secc1!D47="","",CNGE_2023_M4_Secc1!D47)</f>
        <v/>
      </c>
      <c r="E238" s="249"/>
      <c r="F238" s="249"/>
      <c r="G238" s="249"/>
      <c r="H238" s="249"/>
      <c r="I238" s="249"/>
      <c r="J238" s="249"/>
      <c r="K238" s="249"/>
      <c r="L238" s="249"/>
      <c r="M238" s="249"/>
      <c r="N238" s="249"/>
      <c r="O238" s="249"/>
      <c r="P238" s="249"/>
      <c r="Q238" s="249"/>
      <c r="R238" s="201"/>
      <c r="S238" s="201"/>
      <c r="T238" s="201"/>
      <c r="U238" s="201"/>
      <c r="V238" s="201"/>
      <c r="W238" s="201"/>
      <c r="X238" s="201"/>
      <c r="Y238" s="201"/>
      <c r="Z238" s="201"/>
      <c r="AA238" s="201"/>
      <c r="AB238" s="201"/>
      <c r="AC238" s="201"/>
      <c r="AD238" s="201"/>
      <c r="AH238">
        <f t="shared" si="17"/>
        <v>0</v>
      </c>
    </row>
    <row r="239" spans="1:34" s="4" customFormat="1" ht="15" customHeight="1">
      <c r="A239" s="107"/>
      <c r="C239" s="110" t="s">
        <v>223</v>
      </c>
      <c r="D239" s="368" t="str">
        <f>IF(CNGE_2023_M4_Secc1!D48="","",CNGE_2023_M4_Secc1!D48)</f>
        <v/>
      </c>
      <c r="E239" s="249"/>
      <c r="F239" s="249"/>
      <c r="G239" s="249"/>
      <c r="H239" s="249"/>
      <c r="I239" s="249"/>
      <c r="J239" s="249"/>
      <c r="K239" s="249"/>
      <c r="L239" s="249"/>
      <c r="M239" s="249"/>
      <c r="N239" s="249"/>
      <c r="O239" s="249"/>
      <c r="P239" s="249"/>
      <c r="Q239" s="249"/>
      <c r="R239" s="201"/>
      <c r="S239" s="201"/>
      <c r="T239" s="201"/>
      <c r="U239" s="201"/>
      <c r="V239" s="201"/>
      <c r="W239" s="201"/>
      <c r="X239" s="201"/>
      <c r="Y239" s="201"/>
      <c r="Z239" s="201"/>
      <c r="AA239" s="201"/>
      <c r="AB239" s="201"/>
      <c r="AC239" s="201"/>
      <c r="AD239" s="201"/>
      <c r="AH239">
        <f t="shared" si="17"/>
        <v>0</v>
      </c>
    </row>
    <row r="240" spans="1:34" s="4" customFormat="1" ht="15" customHeight="1">
      <c r="A240" s="107"/>
      <c r="C240" s="110" t="s">
        <v>225</v>
      </c>
      <c r="D240" s="368" t="str">
        <f>IF(CNGE_2023_M4_Secc1!D49="","",CNGE_2023_M4_Secc1!D49)</f>
        <v/>
      </c>
      <c r="E240" s="249"/>
      <c r="F240" s="249"/>
      <c r="G240" s="249"/>
      <c r="H240" s="249"/>
      <c r="I240" s="249"/>
      <c r="J240" s="249"/>
      <c r="K240" s="249"/>
      <c r="L240" s="249"/>
      <c r="M240" s="249"/>
      <c r="N240" s="249"/>
      <c r="O240" s="249"/>
      <c r="P240" s="249"/>
      <c r="Q240" s="249"/>
      <c r="R240" s="201"/>
      <c r="S240" s="201"/>
      <c r="T240" s="201"/>
      <c r="U240" s="201"/>
      <c r="V240" s="201"/>
      <c r="W240" s="201"/>
      <c r="X240" s="201"/>
      <c r="Y240" s="201"/>
      <c r="Z240" s="201"/>
      <c r="AA240" s="201"/>
      <c r="AB240" s="201"/>
      <c r="AC240" s="201"/>
      <c r="AD240" s="201"/>
      <c r="AH240">
        <f t="shared" si="17"/>
        <v>0</v>
      </c>
    </row>
    <row r="241" spans="1:34" s="4" customFormat="1" ht="15" customHeight="1">
      <c r="A241" s="107"/>
      <c r="C241" s="110" t="s">
        <v>227</v>
      </c>
      <c r="D241" s="368" t="str">
        <f>IF(CNGE_2023_M4_Secc1!D50="","",CNGE_2023_M4_Secc1!D50)</f>
        <v/>
      </c>
      <c r="E241" s="249"/>
      <c r="F241" s="249"/>
      <c r="G241" s="249"/>
      <c r="H241" s="249"/>
      <c r="I241" s="249"/>
      <c r="J241" s="249"/>
      <c r="K241" s="249"/>
      <c r="L241" s="249"/>
      <c r="M241" s="249"/>
      <c r="N241" s="249"/>
      <c r="O241" s="249"/>
      <c r="P241" s="249"/>
      <c r="Q241" s="249"/>
      <c r="R241" s="201"/>
      <c r="S241" s="201"/>
      <c r="T241" s="201"/>
      <c r="U241" s="201"/>
      <c r="V241" s="201"/>
      <c r="W241" s="201"/>
      <c r="X241" s="201"/>
      <c r="Y241" s="201"/>
      <c r="Z241" s="201"/>
      <c r="AA241" s="201"/>
      <c r="AB241" s="201"/>
      <c r="AC241" s="201"/>
      <c r="AD241" s="201"/>
      <c r="AH241">
        <f t="shared" si="17"/>
        <v>0</v>
      </c>
    </row>
    <row r="242" spans="1:34" s="4" customFormat="1" ht="15" customHeight="1">
      <c r="A242" s="107"/>
      <c r="C242" s="110" t="s">
        <v>228</v>
      </c>
      <c r="D242" s="368" t="str">
        <f>IF(CNGE_2023_M4_Secc1!D51="","",CNGE_2023_M4_Secc1!D51)</f>
        <v/>
      </c>
      <c r="E242" s="249"/>
      <c r="F242" s="249"/>
      <c r="G242" s="249"/>
      <c r="H242" s="249"/>
      <c r="I242" s="249"/>
      <c r="J242" s="249"/>
      <c r="K242" s="249"/>
      <c r="L242" s="249"/>
      <c r="M242" s="249"/>
      <c r="N242" s="249"/>
      <c r="O242" s="249"/>
      <c r="P242" s="249"/>
      <c r="Q242" s="249"/>
      <c r="R242" s="201"/>
      <c r="S242" s="201"/>
      <c r="T242" s="201"/>
      <c r="U242" s="201"/>
      <c r="V242" s="201"/>
      <c r="W242" s="201"/>
      <c r="X242" s="201"/>
      <c r="Y242" s="201"/>
      <c r="Z242" s="201"/>
      <c r="AA242" s="201"/>
      <c r="AB242" s="201"/>
      <c r="AC242" s="201"/>
      <c r="AD242" s="201"/>
      <c r="AH242">
        <f t="shared" si="17"/>
        <v>0</v>
      </c>
    </row>
    <row r="243" spans="1:34" s="4" customFormat="1" ht="15" customHeight="1">
      <c r="A243" s="107"/>
      <c r="C243" s="110" t="s">
        <v>229</v>
      </c>
      <c r="D243" s="368" t="str">
        <f>IF(CNGE_2023_M4_Secc1!D52="","",CNGE_2023_M4_Secc1!D52)</f>
        <v/>
      </c>
      <c r="E243" s="249"/>
      <c r="F243" s="249"/>
      <c r="G243" s="249"/>
      <c r="H243" s="249"/>
      <c r="I243" s="249"/>
      <c r="J243" s="249"/>
      <c r="K243" s="249"/>
      <c r="L243" s="249"/>
      <c r="M243" s="249"/>
      <c r="N243" s="249"/>
      <c r="O243" s="249"/>
      <c r="P243" s="249"/>
      <c r="Q243" s="249"/>
      <c r="R243" s="201"/>
      <c r="S243" s="201"/>
      <c r="T243" s="201"/>
      <c r="U243" s="201"/>
      <c r="V243" s="201"/>
      <c r="W243" s="201"/>
      <c r="X243" s="201"/>
      <c r="Y243" s="201"/>
      <c r="Z243" s="201"/>
      <c r="AA243" s="201"/>
      <c r="AB243" s="201"/>
      <c r="AC243" s="201"/>
      <c r="AD243" s="201"/>
      <c r="AH243">
        <f t="shared" si="17"/>
        <v>0</v>
      </c>
    </row>
    <row r="244" spans="1:34" s="4" customFormat="1" ht="15" customHeight="1">
      <c r="A244" s="107"/>
      <c r="C244" s="110" t="s">
        <v>230</v>
      </c>
      <c r="D244" s="368" t="str">
        <f>IF(CNGE_2023_M4_Secc1!D53="","",CNGE_2023_M4_Secc1!D53)</f>
        <v/>
      </c>
      <c r="E244" s="249"/>
      <c r="F244" s="249"/>
      <c r="G244" s="249"/>
      <c r="H244" s="249"/>
      <c r="I244" s="249"/>
      <c r="J244" s="249"/>
      <c r="K244" s="249"/>
      <c r="L244" s="249"/>
      <c r="M244" s="249"/>
      <c r="N244" s="249"/>
      <c r="O244" s="249"/>
      <c r="P244" s="249"/>
      <c r="Q244" s="249"/>
      <c r="R244" s="201"/>
      <c r="S244" s="201"/>
      <c r="T244" s="201"/>
      <c r="U244" s="201"/>
      <c r="V244" s="201"/>
      <c r="W244" s="201"/>
      <c r="X244" s="201"/>
      <c r="Y244" s="201"/>
      <c r="Z244" s="201"/>
      <c r="AA244" s="201"/>
      <c r="AB244" s="201"/>
      <c r="AC244" s="201"/>
      <c r="AD244" s="201"/>
      <c r="AH244">
        <f t="shared" si="17"/>
        <v>0</v>
      </c>
    </row>
    <row r="245" spans="1:34" s="4" customFormat="1" ht="15" customHeight="1">
      <c r="A245" s="107"/>
      <c r="C245" s="110" t="s">
        <v>231</v>
      </c>
      <c r="D245" s="368" t="str">
        <f>IF(CNGE_2023_M4_Secc1!D54="","",CNGE_2023_M4_Secc1!D54)</f>
        <v/>
      </c>
      <c r="E245" s="249"/>
      <c r="F245" s="249"/>
      <c r="G245" s="249"/>
      <c r="H245" s="249"/>
      <c r="I245" s="249"/>
      <c r="J245" s="249"/>
      <c r="K245" s="249"/>
      <c r="L245" s="249"/>
      <c r="M245" s="249"/>
      <c r="N245" s="249"/>
      <c r="O245" s="249"/>
      <c r="P245" s="249"/>
      <c r="Q245" s="249"/>
      <c r="R245" s="201"/>
      <c r="S245" s="201"/>
      <c r="T245" s="201"/>
      <c r="U245" s="201"/>
      <c r="V245" s="201"/>
      <c r="W245" s="201"/>
      <c r="X245" s="201"/>
      <c r="Y245" s="201"/>
      <c r="Z245" s="201"/>
      <c r="AA245" s="201"/>
      <c r="AB245" s="201"/>
      <c r="AC245" s="201"/>
      <c r="AD245" s="201"/>
      <c r="AH245">
        <f t="shared" si="17"/>
        <v>0</v>
      </c>
    </row>
    <row r="246" spans="1:34" s="4" customFormat="1" ht="15" customHeight="1">
      <c r="A246" s="107"/>
      <c r="C246" s="110" t="s">
        <v>232</v>
      </c>
      <c r="D246" s="368" t="str">
        <f>IF(CNGE_2023_M4_Secc1!D55="","",CNGE_2023_M4_Secc1!D55)</f>
        <v/>
      </c>
      <c r="E246" s="249"/>
      <c r="F246" s="249"/>
      <c r="G246" s="249"/>
      <c r="H246" s="249"/>
      <c r="I246" s="249"/>
      <c r="J246" s="249"/>
      <c r="K246" s="249"/>
      <c r="L246" s="249"/>
      <c r="M246" s="249"/>
      <c r="N246" s="249"/>
      <c r="O246" s="249"/>
      <c r="P246" s="249"/>
      <c r="Q246" s="249"/>
      <c r="R246" s="201"/>
      <c r="S246" s="201"/>
      <c r="T246" s="201"/>
      <c r="U246" s="201"/>
      <c r="V246" s="201"/>
      <c r="W246" s="201"/>
      <c r="X246" s="201"/>
      <c r="Y246" s="201"/>
      <c r="Z246" s="201"/>
      <c r="AA246" s="201"/>
      <c r="AB246" s="201"/>
      <c r="AC246" s="201"/>
      <c r="AD246" s="201"/>
      <c r="AH246">
        <f t="shared" si="17"/>
        <v>0</v>
      </c>
    </row>
    <row r="247" spans="1:34" s="4" customFormat="1" ht="15" customHeight="1">
      <c r="A247" s="107"/>
      <c r="C247" s="110" t="s">
        <v>233</v>
      </c>
      <c r="D247" s="368" t="str">
        <f>IF(CNGE_2023_M4_Secc1!D56="","",CNGE_2023_M4_Secc1!D56)</f>
        <v/>
      </c>
      <c r="E247" s="249"/>
      <c r="F247" s="249"/>
      <c r="G247" s="249"/>
      <c r="H247" s="249"/>
      <c r="I247" s="249"/>
      <c r="J247" s="249"/>
      <c r="K247" s="249"/>
      <c r="L247" s="249"/>
      <c r="M247" s="249"/>
      <c r="N247" s="249"/>
      <c r="O247" s="249"/>
      <c r="P247" s="249"/>
      <c r="Q247" s="249"/>
      <c r="R247" s="201"/>
      <c r="S247" s="201"/>
      <c r="T247" s="201"/>
      <c r="U247" s="201"/>
      <c r="V247" s="201"/>
      <c r="W247" s="201"/>
      <c r="X247" s="201"/>
      <c r="Y247" s="201"/>
      <c r="Z247" s="201"/>
      <c r="AA247" s="201"/>
      <c r="AB247" s="201"/>
      <c r="AC247" s="201"/>
      <c r="AD247" s="201"/>
      <c r="AH247">
        <f t="shared" si="17"/>
        <v>0</v>
      </c>
    </row>
    <row r="248" spans="1:34" s="4" customFormat="1" ht="15" customHeight="1">
      <c r="A248" s="107"/>
      <c r="C248" s="110" t="s">
        <v>234</v>
      </c>
      <c r="D248" s="368" t="str">
        <f>IF(CNGE_2023_M4_Secc1!D57="","",CNGE_2023_M4_Secc1!D57)</f>
        <v/>
      </c>
      <c r="E248" s="249"/>
      <c r="F248" s="249"/>
      <c r="G248" s="249"/>
      <c r="H248" s="249"/>
      <c r="I248" s="249"/>
      <c r="J248" s="249"/>
      <c r="K248" s="249"/>
      <c r="L248" s="249"/>
      <c r="M248" s="249"/>
      <c r="N248" s="249"/>
      <c r="O248" s="249"/>
      <c r="P248" s="249"/>
      <c r="Q248" s="249"/>
      <c r="R248" s="201"/>
      <c r="S248" s="201"/>
      <c r="T248" s="201"/>
      <c r="U248" s="201"/>
      <c r="V248" s="201"/>
      <c r="W248" s="201"/>
      <c r="X248" s="201"/>
      <c r="Y248" s="201"/>
      <c r="Z248" s="201"/>
      <c r="AA248" s="201"/>
      <c r="AB248" s="201"/>
      <c r="AC248" s="201"/>
      <c r="AD248" s="201"/>
      <c r="AH248">
        <f t="shared" si="17"/>
        <v>0</v>
      </c>
    </row>
    <row r="249" spans="1:34" s="4" customFormat="1" ht="15" customHeight="1">
      <c r="A249" s="107"/>
      <c r="C249" s="110" t="s">
        <v>235</v>
      </c>
      <c r="D249" s="368" t="str">
        <f>IF(CNGE_2023_M4_Secc1!D58="","",CNGE_2023_M4_Secc1!D58)</f>
        <v/>
      </c>
      <c r="E249" s="249"/>
      <c r="F249" s="249"/>
      <c r="G249" s="249"/>
      <c r="H249" s="249"/>
      <c r="I249" s="249"/>
      <c r="J249" s="249"/>
      <c r="K249" s="249"/>
      <c r="L249" s="249"/>
      <c r="M249" s="249"/>
      <c r="N249" s="249"/>
      <c r="O249" s="249"/>
      <c r="P249" s="249"/>
      <c r="Q249" s="249"/>
      <c r="R249" s="201"/>
      <c r="S249" s="201"/>
      <c r="T249" s="201"/>
      <c r="U249" s="201"/>
      <c r="V249" s="201"/>
      <c r="W249" s="201"/>
      <c r="X249" s="201"/>
      <c r="Y249" s="201"/>
      <c r="Z249" s="201"/>
      <c r="AA249" s="201"/>
      <c r="AB249" s="201"/>
      <c r="AC249" s="201"/>
      <c r="AD249" s="201"/>
      <c r="AH249">
        <f t="shared" si="17"/>
        <v>0</v>
      </c>
    </row>
    <row r="250" spans="1:34" s="4" customFormat="1" ht="15" customHeight="1">
      <c r="A250" s="107"/>
      <c r="C250" s="110" t="s">
        <v>236</v>
      </c>
      <c r="D250" s="368" t="str">
        <f>IF(CNGE_2023_M4_Secc1!D59="","",CNGE_2023_M4_Secc1!D59)</f>
        <v/>
      </c>
      <c r="E250" s="249"/>
      <c r="F250" s="249"/>
      <c r="G250" s="249"/>
      <c r="H250" s="249"/>
      <c r="I250" s="249"/>
      <c r="J250" s="249"/>
      <c r="K250" s="249"/>
      <c r="L250" s="249"/>
      <c r="M250" s="249"/>
      <c r="N250" s="249"/>
      <c r="O250" s="249"/>
      <c r="P250" s="249"/>
      <c r="Q250" s="249"/>
      <c r="R250" s="201"/>
      <c r="S250" s="201"/>
      <c r="T250" s="201"/>
      <c r="U250" s="201"/>
      <c r="V250" s="201"/>
      <c r="W250" s="201"/>
      <c r="X250" s="201"/>
      <c r="Y250" s="201"/>
      <c r="Z250" s="201"/>
      <c r="AA250" s="201"/>
      <c r="AB250" s="201"/>
      <c r="AC250" s="201"/>
      <c r="AD250" s="201"/>
      <c r="AH250">
        <f t="shared" si="17"/>
        <v>0</v>
      </c>
    </row>
    <row r="251" spans="1:34" s="4" customFormat="1" ht="15" customHeight="1">
      <c r="A251" s="107"/>
      <c r="C251" s="110" t="s">
        <v>237</v>
      </c>
      <c r="D251" s="368" t="str">
        <f>IF(CNGE_2023_M4_Secc1!D60="","",CNGE_2023_M4_Secc1!D60)</f>
        <v/>
      </c>
      <c r="E251" s="249"/>
      <c r="F251" s="249"/>
      <c r="G251" s="249"/>
      <c r="H251" s="249"/>
      <c r="I251" s="249"/>
      <c r="J251" s="249"/>
      <c r="K251" s="249"/>
      <c r="L251" s="249"/>
      <c r="M251" s="249"/>
      <c r="N251" s="249"/>
      <c r="O251" s="249"/>
      <c r="P251" s="249"/>
      <c r="Q251" s="249"/>
      <c r="R251" s="201"/>
      <c r="S251" s="201"/>
      <c r="T251" s="201"/>
      <c r="U251" s="201"/>
      <c r="V251" s="201"/>
      <c r="W251" s="201"/>
      <c r="X251" s="201"/>
      <c r="Y251" s="201"/>
      <c r="Z251" s="201"/>
      <c r="AA251" s="201"/>
      <c r="AB251" s="201"/>
      <c r="AC251" s="201"/>
      <c r="AD251" s="201"/>
      <c r="AH251">
        <f t="shared" si="17"/>
        <v>0</v>
      </c>
    </row>
    <row r="252" spans="1:34" s="4" customFormat="1" ht="15" customHeight="1">
      <c r="A252" s="107"/>
      <c r="C252" s="110" t="s">
        <v>238</v>
      </c>
      <c r="D252" s="368" t="str">
        <f>IF(CNGE_2023_M4_Secc1!D61="","",CNGE_2023_M4_Secc1!D61)</f>
        <v/>
      </c>
      <c r="E252" s="249"/>
      <c r="F252" s="249"/>
      <c r="G252" s="249"/>
      <c r="H252" s="249"/>
      <c r="I252" s="249"/>
      <c r="J252" s="249"/>
      <c r="K252" s="249"/>
      <c r="L252" s="249"/>
      <c r="M252" s="249"/>
      <c r="N252" s="249"/>
      <c r="O252" s="249"/>
      <c r="P252" s="249"/>
      <c r="Q252" s="249"/>
      <c r="R252" s="201"/>
      <c r="S252" s="201"/>
      <c r="T252" s="201"/>
      <c r="U252" s="201"/>
      <c r="V252" s="201"/>
      <c r="W252" s="201"/>
      <c r="X252" s="201"/>
      <c r="Y252" s="201"/>
      <c r="Z252" s="201"/>
      <c r="AA252" s="201"/>
      <c r="AB252" s="201"/>
      <c r="AC252" s="201"/>
      <c r="AD252" s="201"/>
      <c r="AH252">
        <f t="shared" si="17"/>
        <v>0</v>
      </c>
    </row>
    <row r="253" spans="1:34" s="4" customFormat="1" ht="15" customHeight="1">
      <c r="A253" s="107"/>
      <c r="C253" s="110" t="s">
        <v>239</v>
      </c>
      <c r="D253" s="368" t="str">
        <f>IF(CNGE_2023_M4_Secc1!D62="","",CNGE_2023_M4_Secc1!D62)</f>
        <v/>
      </c>
      <c r="E253" s="249"/>
      <c r="F253" s="249"/>
      <c r="G253" s="249"/>
      <c r="H253" s="249"/>
      <c r="I253" s="249"/>
      <c r="J253" s="249"/>
      <c r="K253" s="249"/>
      <c r="L253" s="249"/>
      <c r="M253" s="249"/>
      <c r="N253" s="249"/>
      <c r="O253" s="249"/>
      <c r="P253" s="249"/>
      <c r="Q253" s="249"/>
      <c r="R253" s="201"/>
      <c r="S253" s="201"/>
      <c r="T253" s="201"/>
      <c r="U253" s="201"/>
      <c r="V253" s="201"/>
      <c r="W253" s="201"/>
      <c r="X253" s="201"/>
      <c r="Y253" s="201"/>
      <c r="Z253" s="201"/>
      <c r="AA253" s="201"/>
      <c r="AB253" s="201"/>
      <c r="AC253" s="201"/>
      <c r="AD253" s="201"/>
      <c r="AH253">
        <f t="shared" si="17"/>
        <v>0</v>
      </c>
    </row>
    <row r="254" spans="1:34" s="4" customFormat="1" ht="15" customHeight="1">
      <c r="A254" s="107"/>
      <c r="C254" s="110" t="s">
        <v>240</v>
      </c>
      <c r="D254" s="368" t="str">
        <f>IF(CNGE_2023_M4_Secc1!D63="","",CNGE_2023_M4_Secc1!D63)</f>
        <v/>
      </c>
      <c r="E254" s="249"/>
      <c r="F254" s="249"/>
      <c r="G254" s="249"/>
      <c r="H254" s="249"/>
      <c r="I254" s="249"/>
      <c r="J254" s="249"/>
      <c r="K254" s="249"/>
      <c r="L254" s="249"/>
      <c r="M254" s="249"/>
      <c r="N254" s="249"/>
      <c r="O254" s="249"/>
      <c r="P254" s="249"/>
      <c r="Q254" s="249"/>
      <c r="R254" s="201"/>
      <c r="S254" s="201"/>
      <c r="T254" s="201"/>
      <c r="U254" s="201"/>
      <c r="V254" s="201"/>
      <c r="W254" s="201"/>
      <c r="X254" s="201"/>
      <c r="Y254" s="201"/>
      <c r="Z254" s="201"/>
      <c r="AA254" s="201"/>
      <c r="AB254" s="201"/>
      <c r="AC254" s="201"/>
      <c r="AD254" s="201"/>
      <c r="AH254">
        <f t="shared" si="17"/>
        <v>0</v>
      </c>
    </row>
    <row r="255" spans="1:34" s="4" customFormat="1" ht="15" customHeight="1">
      <c r="A255" s="107"/>
      <c r="C255" s="110" t="s">
        <v>241</v>
      </c>
      <c r="D255" s="368" t="str">
        <f>IF(CNGE_2023_M4_Secc1!D64="","",CNGE_2023_M4_Secc1!D64)</f>
        <v/>
      </c>
      <c r="E255" s="249"/>
      <c r="F255" s="249"/>
      <c r="G255" s="249"/>
      <c r="H255" s="249"/>
      <c r="I255" s="249"/>
      <c r="J255" s="249"/>
      <c r="K255" s="249"/>
      <c r="L255" s="249"/>
      <c r="M255" s="249"/>
      <c r="N255" s="249"/>
      <c r="O255" s="249"/>
      <c r="P255" s="249"/>
      <c r="Q255" s="249"/>
      <c r="R255" s="201"/>
      <c r="S255" s="201"/>
      <c r="T255" s="201"/>
      <c r="U255" s="201"/>
      <c r="V255" s="201"/>
      <c r="W255" s="201"/>
      <c r="X255" s="201"/>
      <c r="Y255" s="201"/>
      <c r="Z255" s="201"/>
      <c r="AA255" s="201"/>
      <c r="AB255" s="201"/>
      <c r="AC255" s="201"/>
      <c r="AD255" s="201"/>
      <c r="AH255">
        <f t="shared" si="17"/>
        <v>0</v>
      </c>
    </row>
    <row r="256" spans="1:34" s="4" customFormat="1" ht="15" customHeight="1">
      <c r="A256" s="107"/>
      <c r="C256" s="110" t="s">
        <v>242</v>
      </c>
      <c r="D256" s="368" t="str">
        <f>IF(CNGE_2023_M4_Secc1!D65="","",CNGE_2023_M4_Secc1!D65)</f>
        <v/>
      </c>
      <c r="E256" s="249"/>
      <c r="F256" s="249"/>
      <c r="G256" s="249"/>
      <c r="H256" s="249"/>
      <c r="I256" s="249"/>
      <c r="J256" s="249"/>
      <c r="K256" s="249"/>
      <c r="L256" s="249"/>
      <c r="M256" s="249"/>
      <c r="N256" s="249"/>
      <c r="O256" s="249"/>
      <c r="P256" s="249"/>
      <c r="Q256" s="249"/>
      <c r="R256" s="201"/>
      <c r="S256" s="201"/>
      <c r="T256" s="201"/>
      <c r="U256" s="201"/>
      <c r="V256" s="201"/>
      <c r="W256" s="201"/>
      <c r="X256" s="201"/>
      <c r="Y256" s="201"/>
      <c r="Z256" s="201"/>
      <c r="AA256" s="201"/>
      <c r="AB256" s="201"/>
      <c r="AC256" s="201"/>
      <c r="AD256" s="201"/>
      <c r="AH256">
        <f t="shared" si="17"/>
        <v>0</v>
      </c>
    </row>
    <row r="257" spans="1:34" s="4" customFormat="1" ht="15" customHeight="1">
      <c r="A257" s="107"/>
      <c r="C257" s="110" t="s">
        <v>243</v>
      </c>
      <c r="D257" s="368" t="str">
        <f>IF(CNGE_2023_M4_Secc1!D66="","",CNGE_2023_M4_Secc1!D66)</f>
        <v/>
      </c>
      <c r="E257" s="249"/>
      <c r="F257" s="249"/>
      <c r="G257" s="249"/>
      <c r="H257" s="249"/>
      <c r="I257" s="249"/>
      <c r="J257" s="249"/>
      <c r="K257" s="249"/>
      <c r="L257" s="249"/>
      <c r="M257" s="249"/>
      <c r="N257" s="249"/>
      <c r="O257" s="249"/>
      <c r="P257" s="249"/>
      <c r="Q257" s="249"/>
      <c r="R257" s="201"/>
      <c r="S257" s="201"/>
      <c r="T257" s="201"/>
      <c r="U257" s="201"/>
      <c r="V257" s="201"/>
      <c r="W257" s="201"/>
      <c r="X257" s="201"/>
      <c r="Y257" s="201"/>
      <c r="Z257" s="201"/>
      <c r="AA257" s="201"/>
      <c r="AB257" s="201"/>
      <c r="AC257" s="201"/>
      <c r="AD257" s="201"/>
      <c r="AH257">
        <f t="shared" si="17"/>
        <v>0</v>
      </c>
    </row>
    <row r="258" spans="1:34" s="4" customFormat="1" ht="15" customHeight="1">
      <c r="A258" s="107"/>
      <c r="C258" s="110" t="s">
        <v>244</v>
      </c>
      <c r="D258" s="368" t="str">
        <f>IF(CNGE_2023_M4_Secc1!D67="","",CNGE_2023_M4_Secc1!D67)</f>
        <v/>
      </c>
      <c r="E258" s="249"/>
      <c r="F258" s="249"/>
      <c r="G258" s="249"/>
      <c r="H258" s="249"/>
      <c r="I258" s="249"/>
      <c r="J258" s="249"/>
      <c r="K258" s="249"/>
      <c r="L258" s="249"/>
      <c r="M258" s="249"/>
      <c r="N258" s="249"/>
      <c r="O258" s="249"/>
      <c r="P258" s="249"/>
      <c r="Q258" s="249"/>
      <c r="R258" s="201"/>
      <c r="S258" s="201"/>
      <c r="T258" s="201"/>
      <c r="U258" s="201"/>
      <c r="V258" s="201"/>
      <c r="W258" s="201"/>
      <c r="X258" s="201"/>
      <c r="Y258" s="201"/>
      <c r="Z258" s="201"/>
      <c r="AA258" s="201"/>
      <c r="AB258" s="201"/>
      <c r="AC258" s="201"/>
      <c r="AD258" s="201"/>
      <c r="AH258">
        <f t="shared" si="17"/>
        <v>0</v>
      </c>
    </row>
    <row r="259" spans="1:34" s="4" customFormat="1" ht="15" customHeight="1">
      <c r="A259" s="107"/>
      <c r="C259" s="110" t="s">
        <v>245</v>
      </c>
      <c r="D259" s="368" t="str">
        <f>IF(CNGE_2023_M4_Secc1!D68="","",CNGE_2023_M4_Secc1!D68)</f>
        <v/>
      </c>
      <c r="E259" s="249"/>
      <c r="F259" s="249"/>
      <c r="G259" s="249"/>
      <c r="H259" s="249"/>
      <c r="I259" s="249"/>
      <c r="J259" s="249"/>
      <c r="K259" s="249"/>
      <c r="L259" s="249"/>
      <c r="M259" s="249"/>
      <c r="N259" s="249"/>
      <c r="O259" s="249"/>
      <c r="P259" s="249"/>
      <c r="Q259" s="249"/>
      <c r="R259" s="201"/>
      <c r="S259" s="201"/>
      <c r="T259" s="201"/>
      <c r="U259" s="201"/>
      <c r="V259" s="201"/>
      <c r="W259" s="201"/>
      <c r="X259" s="201"/>
      <c r="Y259" s="201"/>
      <c r="Z259" s="201"/>
      <c r="AA259" s="201"/>
      <c r="AB259" s="201"/>
      <c r="AC259" s="201"/>
      <c r="AD259" s="201"/>
      <c r="AH259">
        <f t="shared" si="17"/>
        <v>0</v>
      </c>
    </row>
    <row r="260" spans="1:34" s="4" customFormat="1" ht="15" customHeight="1">
      <c r="A260" s="107"/>
      <c r="C260" s="110" t="s">
        <v>246</v>
      </c>
      <c r="D260" s="368" t="str">
        <f>IF(CNGE_2023_M4_Secc1!D69="","",CNGE_2023_M4_Secc1!D69)</f>
        <v/>
      </c>
      <c r="E260" s="249"/>
      <c r="F260" s="249"/>
      <c r="G260" s="249"/>
      <c r="H260" s="249"/>
      <c r="I260" s="249"/>
      <c r="J260" s="249"/>
      <c r="K260" s="249"/>
      <c r="L260" s="249"/>
      <c r="M260" s="249"/>
      <c r="N260" s="249"/>
      <c r="O260" s="249"/>
      <c r="P260" s="249"/>
      <c r="Q260" s="249"/>
      <c r="R260" s="201"/>
      <c r="S260" s="201"/>
      <c r="T260" s="201"/>
      <c r="U260" s="201"/>
      <c r="V260" s="201"/>
      <c r="W260" s="201"/>
      <c r="X260" s="201"/>
      <c r="Y260" s="201"/>
      <c r="Z260" s="201"/>
      <c r="AA260" s="201"/>
      <c r="AB260" s="201"/>
      <c r="AC260" s="201"/>
      <c r="AD260" s="201"/>
      <c r="AH260">
        <f t="shared" si="17"/>
        <v>0</v>
      </c>
    </row>
    <row r="261" spans="1:34" s="4" customFormat="1" ht="15" customHeight="1">
      <c r="A261" s="107"/>
      <c r="C261" s="110" t="s">
        <v>247</v>
      </c>
      <c r="D261" s="368" t="str">
        <f>IF(CNGE_2023_M4_Secc1!D70="","",CNGE_2023_M4_Secc1!D70)</f>
        <v/>
      </c>
      <c r="E261" s="249"/>
      <c r="F261" s="249"/>
      <c r="G261" s="249"/>
      <c r="H261" s="249"/>
      <c r="I261" s="249"/>
      <c r="J261" s="249"/>
      <c r="K261" s="249"/>
      <c r="L261" s="249"/>
      <c r="M261" s="249"/>
      <c r="N261" s="249"/>
      <c r="O261" s="249"/>
      <c r="P261" s="249"/>
      <c r="Q261" s="249"/>
      <c r="R261" s="201"/>
      <c r="S261" s="201"/>
      <c r="T261" s="201"/>
      <c r="U261" s="201"/>
      <c r="V261" s="201"/>
      <c r="W261" s="201"/>
      <c r="X261" s="201"/>
      <c r="Y261" s="201"/>
      <c r="Z261" s="201"/>
      <c r="AA261" s="201"/>
      <c r="AB261" s="201"/>
      <c r="AC261" s="201"/>
      <c r="AD261" s="201"/>
      <c r="AH261">
        <f t="shared" si="17"/>
        <v>0</v>
      </c>
    </row>
    <row r="262" spans="1:34" s="4" customFormat="1" ht="15" customHeight="1">
      <c r="A262" s="107"/>
      <c r="C262" s="110" t="s">
        <v>248</v>
      </c>
      <c r="D262" s="368" t="str">
        <f>IF(CNGE_2023_M4_Secc1!D71="","",CNGE_2023_M4_Secc1!D71)</f>
        <v/>
      </c>
      <c r="E262" s="249"/>
      <c r="F262" s="249"/>
      <c r="G262" s="249"/>
      <c r="H262" s="249"/>
      <c r="I262" s="249"/>
      <c r="J262" s="249"/>
      <c r="K262" s="249"/>
      <c r="L262" s="249"/>
      <c r="M262" s="249"/>
      <c r="N262" s="249"/>
      <c r="O262" s="249"/>
      <c r="P262" s="249"/>
      <c r="Q262" s="249"/>
      <c r="R262" s="201"/>
      <c r="S262" s="201"/>
      <c r="T262" s="201"/>
      <c r="U262" s="201"/>
      <c r="V262" s="201"/>
      <c r="W262" s="201"/>
      <c r="X262" s="201"/>
      <c r="Y262" s="201"/>
      <c r="Z262" s="201"/>
      <c r="AA262" s="201"/>
      <c r="AB262" s="201"/>
      <c r="AC262" s="201"/>
      <c r="AD262" s="201"/>
      <c r="AH262">
        <f t="shared" ref="AH262:AH290" si="18">IF(COUNTIF(R262:AD262,"NS"),1,0)</f>
        <v>0</v>
      </c>
    </row>
    <row r="263" spans="1:34" s="4" customFormat="1" ht="15" customHeight="1">
      <c r="A263" s="107"/>
      <c r="C263" s="110" t="s">
        <v>249</v>
      </c>
      <c r="D263" s="368" t="str">
        <f>IF(CNGE_2023_M4_Secc1!D72="","",CNGE_2023_M4_Secc1!D72)</f>
        <v/>
      </c>
      <c r="E263" s="249"/>
      <c r="F263" s="249"/>
      <c r="G263" s="249"/>
      <c r="H263" s="249"/>
      <c r="I263" s="249"/>
      <c r="J263" s="249"/>
      <c r="K263" s="249"/>
      <c r="L263" s="249"/>
      <c r="M263" s="249"/>
      <c r="N263" s="249"/>
      <c r="O263" s="249"/>
      <c r="P263" s="249"/>
      <c r="Q263" s="249"/>
      <c r="R263" s="201"/>
      <c r="S263" s="201"/>
      <c r="T263" s="201"/>
      <c r="U263" s="201"/>
      <c r="V263" s="201"/>
      <c r="W263" s="201"/>
      <c r="X263" s="201"/>
      <c r="Y263" s="201"/>
      <c r="Z263" s="201"/>
      <c r="AA263" s="201"/>
      <c r="AB263" s="201"/>
      <c r="AC263" s="201"/>
      <c r="AD263" s="201"/>
      <c r="AH263">
        <f t="shared" si="18"/>
        <v>0</v>
      </c>
    </row>
    <row r="264" spans="1:34" s="4" customFormat="1" ht="15" customHeight="1">
      <c r="A264" s="107"/>
      <c r="C264" s="110" t="s">
        <v>250</v>
      </c>
      <c r="D264" s="368" t="str">
        <f>IF(CNGE_2023_M4_Secc1!D73="","",CNGE_2023_M4_Secc1!D73)</f>
        <v/>
      </c>
      <c r="E264" s="249"/>
      <c r="F264" s="249"/>
      <c r="G264" s="249"/>
      <c r="H264" s="249"/>
      <c r="I264" s="249"/>
      <c r="J264" s="249"/>
      <c r="K264" s="249"/>
      <c r="L264" s="249"/>
      <c r="M264" s="249"/>
      <c r="N264" s="249"/>
      <c r="O264" s="249"/>
      <c r="P264" s="249"/>
      <c r="Q264" s="249"/>
      <c r="R264" s="201"/>
      <c r="S264" s="201"/>
      <c r="T264" s="201"/>
      <c r="U264" s="201"/>
      <c r="V264" s="201"/>
      <c r="W264" s="201"/>
      <c r="X264" s="201"/>
      <c r="Y264" s="201"/>
      <c r="Z264" s="201"/>
      <c r="AA264" s="201"/>
      <c r="AB264" s="201"/>
      <c r="AC264" s="201"/>
      <c r="AD264" s="201"/>
      <c r="AH264">
        <f t="shared" si="18"/>
        <v>0</v>
      </c>
    </row>
    <row r="265" spans="1:34" s="4" customFormat="1" ht="15" customHeight="1">
      <c r="A265" s="107"/>
      <c r="C265" s="110" t="s">
        <v>251</v>
      </c>
      <c r="D265" s="368" t="str">
        <f>IF(CNGE_2023_M4_Secc1!D74="","",CNGE_2023_M4_Secc1!D74)</f>
        <v/>
      </c>
      <c r="E265" s="249"/>
      <c r="F265" s="249"/>
      <c r="G265" s="249"/>
      <c r="H265" s="249"/>
      <c r="I265" s="249"/>
      <c r="J265" s="249"/>
      <c r="K265" s="249"/>
      <c r="L265" s="249"/>
      <c r="M265" s="249"/>
      <c r="N265" s="249"/>
      <c r="O265" s="249"/>
      <c r="P265" s="249"/>
      <c r="Q265" s="249"/>
      <c r="R265" s="201"/>
      <c r="S265" s="201"/>
      <c r="T265" s="201"/>
      <c r="U265" s="201"/>
      <c r="V265" s="201"/>
      <c r="W265" s="201"/>
      <c r="X265" s="201"/>
      <c r="Y265" s="201"/>
      <c r="Z265" s="201"/>
      <c r="AA265" s="201"/>
      <c r="AB265" s="201"/>
      <c r="AC265" s="201"/>
      <c r="AD265" s="201"/>
      <c r="AH265">
        <f t="shared" si="18"/>
        <v>0</v>
      </c>
    </row>
    <row r="266" spans="1:34" s="4" customFormat="1" ht="15" customHeight="1">
      <c r="A266" s="107"/>
      <c r="C266" s="110" t="s">
        <v>284</v>
      </c>
      <c r="D266" s="368" t="str">
        <f>IF(CNGE_2023_M4_Secc1!D75="","",CNGE_2023_M4_Secc1!D75)</f>
        <v/>
      </c>
      <c r="E266" s="249"/>
      <c r="F266" s="249"/>
      <c r="G266" s="249"/>
      <c r="H266" s="249"/>
      <c r="I266" s="249"/>
      <c r="J266" s="249"/>
      <c r="K266" s="249"/>
      <c r="L266" s="249"/>
      <c r="M266" s="249"/>
      <c r="N266" s="249"/>
      <c r="O266" s="249"/>
      <c r="P266" s="249"/>
      <c r="Q266" s="249"/>
      <c r="R266" s="201"/>
      <c r="S266" s="201"/>
      <c r="T266" s="201"/>
      <c r="U266" s="201"/>
      <c r="V266" s="201"/>
      <c r="W266" s="201"/>
      <c r="X266" s="201"/>
      <c r="Y266" s="201"/>
      <c r="Z266" s="201"/>
      <c r="AA266" s="201"/>
      <c r="AB266" s="201"/>
      <c r="AC266" s="201"/>
      <c r="AD266" s="201"/>
      <c r="AH266">
        <f t="shared" si="18"/>
        <v>0</v>
      </c>
    </row>
    <row r="267" spans="1:34" s="4" customFormat="1" ht="15" customHeight="1">
      <c r="A267" s="107"/>
      <c r="C267" s="110" t="s">
        <v>285</v>
      </c>
      <c r="D267" s="368" t="str">
        <f>IF(CNGE_2023_M4_Secc1!D76="","",CNGE_2023_M4_Secc1!D76)</f>
        <v/>
      </c>
      <c r="E267" s="249"/>
      <c r="F267" s="249"/>
      <c r="G267" s="249"/>
      <c r="H267" s="249"/>
      <c r="I267" s="249"/>
      <c r="J267" s="249"/>
      <c r="K267" s="249"/>
      <c r="L267" s="249"/>
      <c r="M267" s="249"/>
      <c r="N267" s="249"/>
      <c r="O267" s="249"/>
      <c r="P267" s="249"/>
      <c r="Q267" s="249"/>
      <c r="R267" s="201"/>
      <c r="S267" s="201"/>
      <c r="T267" s="201"/>
      <c r="U267" s="201"/>
      <c r="V267" s="201"/>
      <c r="W267" s="201"/>
      <c r="X267" s="201"/>
      <c r="Y267" s="201"/>
      <c r="Z267" s="201"/>
      <c r="AA267" s="201"/>
      <c r="AB267" s="201"/>
      <c r="AC267" s="201"/>
      <c r="AD267" s="201"/>
      <c r="AH267">
        <f t="shared" si="18"/>
        <v>0</v>
      </c>
    </row>
    <row r="268" spans="1:34" s="4" customFormat="1" ht="15" customHeight="1">
      <c r="A268" s="107"/>
      <c r="C268" s="110" t="s">
        <v>286</v>
      </c>
      <c r="D268" s="368" t="str">
        <f>IF(CNGE_2023_M4_Secc1!D77="","",CNGE_2023_M4_Secc1!D77)</f>
        <v/>
      </c>
      <c r="E268" s="249"/>
      <c r="F268" s="249"/>
      <c r="G268" s="249"/>
      <c r="H268" s="249"/>
      <c r="I268" s="249"/>
      <c r="J268" s="249"/>
      <c r="K268" s="249"/>
      <c r="L268" s="249"/>
      <c r="M268" s="249"/>
      <c r="N268" s="249"/>
      <c r="O268" s="249"/>
      <c r="P268" s="249"/>
      <c r="Q268" s="249"/>
      <c r="R268" s="201"/>
      <c r="S268" s="201"/>
      <c r="T268" s="201"/>
      <c r="U268" s="201"/>
      <c r="V268" s="201"/>
      <c r="W268" s="201"/>
      <c r="X268" s="201"/>
      <c r="Y268" s="201"/>
      <c r="Z268" s="201"/>
      <c r="AA268" s="201"/>
      <c r="AB268" s="201"/>
      <c r="AC268" s="201"/>
      <c r="AD268" s="201"/>
      <c r="AH268">
        <f t="shared" si="18"/>
        <v>0</v>
      </c>
    </row>
    <row r="269" spans="1:34" s="4" customFormat="1" ht="15" customHeight="1">
      <c r="A269" s="107"/>
      <c r="C269" s="110" t="s">
        <v>287</v>
      </c>
      <c r="D269" s="368" t="str">
        <f>IF(CNGE_2023_M4_Secc1!D78="","",CNGE_2023_M4_Secc1!D78)</f>
        <v/>
      </c>
      <c r="E269" s="249"/>
      <c r="F269" s="249"/>
      <c r="G269" s="249"/>
      <c r="H269" s="249"/>
      <c r="I269" s="249"/>
      <c r="J269" s="249"/>
      <c r="K269" s="249"/>
      <c r="L269" s="249"/>
      <c r="M269" s="249"/>
      <c r="N269" s="249"/>
      <c r="O269" s="249"/>
      <c r="P269" s="249"/>
      <c r="Q269" s="249"/>
      <c r="R269" s="201"/>
      <c r="S269" s="201"/>
      <c r="T269" s="201"/>
      <c r="U269" s="201"/>
      <c r="V269" s="201"/>
      <c r="W269" s="201"/>
      <c r="X269" s="201"/>
      <c r="Y269" s="201"/>
      <c r="Z269" s="201"/>
      <c r="AA269" s="201"/>
      <c r="AB269" s="201"/>
      <c r="AC269" s="201"/>
      <c r="AD269" s="201"/>
      <c r="AH269">
        <f t="shared" si="18"/>
        <v>0</v>
      </c>
    </row>
    <row r="270" spans="1:34" s="4" customFormat="1" ht="15" customHeight="1">
      <c r="A270" s="107"/>
      <c r="C270" s="110" t="s">
        <v>288</v>
      </c>
      <c r="D270" s="368" t="str">
        <f>IF(CNGE_2023_M4_Secc1!D79="","",CNGE_2023_M4_Secc1!D79)</f>
        <v/>
      </c>
      <c r="E270" s="249"/>
      <c r="F270" s="249"/>
      <c r="G270" s="249"/>
      <c r="H270" s="249"/>
      <c r="I270" s="249"/>
      <c r="J270" s="249"/>
      <c r="K270" s="249"/>
      <c r="L270" s="249"/>
      <c r="M270" s="249"/>
      <c r="N270" s="249"/>
      <c r="O270" s="249"/>
      <c r="P270" s="249"/>
      <c r="Q270" s="249"/>
      <c r="R270" s="201"/>
      <c r="S270" s="201"/>
      <c r="T270" s="201"/>
      <c r="U270" s="201"/>
      <c r="V270" s="201"/>
      <c r="W270" s="201"/>
      <c r="X270" s="201"/>
      <c r="Y270" s="201"/>
      <c r="Z270" s="201"/>
      <c r="AA270" s="201"/>
      <c r="AB270" s="201"/>
      <c r="AC270" s="201"/>
      <c r="AD270" s="201"/>
      <c r="AH270">
        <f t="shared" si="18"/>
        <v>0</v>
      </c>
    </row>
    <row r="271" spans="1:34" s="4" customFormat="1" ht="15" customHeight="1">
      <c r="A271" s="107"/>
      <c r="C271" s="110" t="s">
        <v>289</v>
      </c>
      <c r="D271" s="368" t="str">
        <f>IF(CNGE_2023_M4_Secc1!D80="","",CNGE_2023_M4_Secc1!D80)</f>
        <v/>
      </c>
      <c r="E271" s="249"/>
      <c r="F271" s="249"/>
      <c r="G271" s="249"/>
      <c r="H271" s="249"/>
      <c r="I271" s="249"/>
      <c r="J271" s="249"/>
      <c r="K271" s="249"/>
      <c r="L271" s="249"/>
      <c r="M271" s="249"/>
      <c r="N271" s="249"/>
      <c r="O271" s="249"/>
      <c r="P271" s="249"/>
      <c r="Q271" s="249"/>
      <c r="R271" s="201"/>
      <c r="S271" s="201"/>
      <c r="T271" s="201"/>
      <c r="U271" s="201"/>
      <c r="V271" s="201"/>
      <c r="W271" s="201"/>
      <c r="X271" s="201"/>
      <c r="Y271" s="201"/>
      <c r="Z271" s="201"/>
      <c r="AA271" s="201"/>
      <c r="AB271" s="201"/>
      <c r="AC271" s="201"/>
      <c r="AD271" s="201"/>
      <c r="AH271">
        <f t="shared" si="18"/>
        <v>0</v>
      </c>
    </row>
    <row r="272" spans="1:34" s="4" customFormat="1" ht="15" customHeight="1">
      <c r="A272" s="107"/>
      <c r="C272" s="110" t="s">
        <v>290</v>
      </c>
      <c r="D272" s="368" t="str">
        <f>IF(CNGE_2023_M4_Secc1!D81="","",CNGE_2023_M4_Secc1!D81)</f>
        <v/>
      </c>
      <c r="E272" s="249"/>
      <c r="F272" s="249"/>
      <c r="G272" s="249"/>
      <c r="H272" s="249"/>
      <c r="I272" s="249"/>
      <c r="J272" s="249"/>
      <c r="K272" s="249"/>
      <c r="L272" s="249"/>
      <c r="M272" s="249"/>
      <c r="N272" s="249"/>
      <c r="O272" s="249"/>
      <c r="P272" s="249"/>
      <c r="Q272" s="249"/>
      <c r="R272" s="201"/>
      <c r="S272" s="201"/>
      <c r="T272" s="201"/>
      <c r="U272" s="201"/>
      <c r="V272" s="201"/>
      <c r="W272" s="201"/>
      <c r="X272" s="201"/>
      <c r="Y272" s="201"/>
      <c r="Z272" s="201"/>
      <c r="AA272" s="201"/>
      <c r="AB272" s="201"/>
      <c r="AC272" s="201"/>
      <c r="AD272" s="201"/>
      <c r="AH272">
        <f t="shared" si="18"/>
        <v>0</v>
      </c>
    </row>
    <row r="273" spans="1:34" s="4" customFormat="1" ht="15" customHeight="1">
      <c r="A273" s="107"/>
      <c r="C273" s="110" t="s">
        <v>291</v>
      </c>
      <c r="D273" s="368" t="str">
        <f>IF(CNGE_2023_M4_Secc1!D82="","",CNGE_2023_M4_Secc1!D82)</f>
        <v/>
      </c>
      <c r="E273" s="249"/>
      <c r="F273" s="249"/>
      <c r="G273" s="249"/>
      <c r="H273" s="249"/>
      <c r="I273" s="249"/>
      <c r="J273" s="249"/>
      <c r="K273" s="249"/>
      <c r="L273" s="249"/>
      <c r="M273" s="249"/>
      <c r="N273" s="249"/>
      <c r="O273" s="249"/>
      <c r="P273" s="249"/>
      <c r="Q273" s="249"/>
      <c r="R273" s="201"/>
      <c r="S273" s="201"/>
      <c r="T273" s="201"/>
      <c r="U273" s="201"/>
      <c r="V273" s="201"/>
      <c r="W273" s="201"/>
      <c r="X273" s="201"/>
      <c r="Y273" s="201"/>
      <c r="Z273" s="201"/>
      <c r="AA273" s="201"/>
      <c r="AB273" s="201"/>
      <c r="AC273" s="201"/>
      <c r="AD273" s="201"/>
      <c r="AH273">
        <f t="shared" si="18"/>
        <v>0</v>
      </c>
    </row>
    <row r="274" spans="1:34" s="4" customFormat="1" ht="15" customHeight="1">
      <c r="A274" s="107"/>
      <c r="C274" s="110" t="s">
        <v>292</v>
      </c>
      <c r="D274" s="368" t="str">
        <f>IF(CNGE_2023_M4_Secc1!D83="","",CNGE_2023_M4_Secc1!D83)</f>
        <v/>
      </c>
      <c r="E274" s="249"/>
      <c r="F274" s="249"/>
      <c r="G274" s="249"/>
      <c r="H274" s="249"/>
      <c r="I274" s="249"/>
      <c r="J274" s="249"/>
      <c r="K274" s="249"/>
      <c r="L274" s="249"/>
      <c r="M274" s="249"/>
      <c r="N274" s="249"/>
      <c r="O274" s="249"/>
      <c r="P274" s="249"/>
      <c r="Q274" s="249"/>
      <c r="R274" s="201"/>
      <c r="S274" s="201"/>
      <c r="T274" s="201"/>
      <c r="U274" s="201"/>
      <c r="V274" s="201"/>
      <c r="W274" s="201"/>
      <c r="X274" s="201"/>
      <c r="Y274" s="201"/>
      <c r="Z274" s="201"/>
      <c r="AA274" s="201"/>
      <c r="AB274" s="201"/>
      <c r="AC274" s="201"/>
      <c r="AD274" s="201"/>
      <c r="AH274">
        <f t="shared" si="18"/>
        <v>0</v>
      </c>
    </row>
    <row r="275" spans="1:34" s="4" customFormat="1" ht="15" customHeight="1">
      <c r="A275" s="107"/>
      <c r="C275" s="110" t="s">
        <v>293</v>
      </c>
      <c r="D275" s="368" t="str">
        <f>IF(CNGE_2023_M4_Secc1!D84="","",CNGE_2023_M4_Secc1!D84)</f>
        <v/>
      </c>
      <c r="E275" s="249"/>
      <c r="F275" s="249"/>
      <c r="G275" s="249"/>
      <c r="H275" s="249"/>
      <c r="I275" s="249"/>
      <c r="J275" s="249"/>
      <c r="K275" s="249"/>
      <c r="L275" s="249"/>
      <c r="M275" s="249"/>
      <c r="N275" s="249"/>
      <c r="O275" s="249"/>
      <c r="P275" s="249"/>
      <c r="Q275" s="249"/>
      <c r="R275" s="201"/>
      <c r="S275" s="201"/>
      <c r="T275" s="201"/>
      <c r="U275" s="201"/>
      <c r="V275" s="201"/>
      <c r="W275" s="201"/>
      <c r="X275" s="201"/>
      <c r="Y275" s="201"/>
      <c r="Z275" s="201"/>
      <c r="AA275" s="201"/>
      <c r="AB275" s="201"/>
      <c r="AC275" s="201"/>
      <c r="AD275" s="201"/>
      <c r="AH275">
        <f t="shared" si="18"/>
        <v>0</v>
      </c>
    </row>
    <row r="276" spans="1:34" s="4" customFormat="1" ht="15" customHeight="1">
      <c r="A276" s="107"/>
      <c r="C276" s="110" t="s">
        <v>294</v>
      </c>
      <c r="D276" s="368" t="str">
        <f>IF(CNGE_2023_M4_Secc1!D85="","",CNGE_2023_M4_Secc1!D85)</f>
        <v/>
      </c>
      <c r="E276" s="249"/>
      <c r="F276" s="249"/>
      <c r="G276" s="249"/>
      <c r="H276" s="249"/>
      <c r="I276" s="249"/>
      <c r="J276" s="249"/>
      <c r="K276" s="249"/>
      <c r="L276" s="249"/>
      <c r="M276" s="249"/>
      <c r="N276" s="249"/>
      <c r="O276" s="249"/>
      <c r="P276" s="249"/>
      <c r="Q276" s="249"/>
      <c r="R276" s="201"/>
      <c r="S276" s="201"/>
      <c r="T276" s="201"/>
      <c r="U276" s="201"/>
      <c r="V276" s="201"/>
      <c r="W276" s="201"/>
      <c r="X276" s="201"/>
      <c r="Y276" s="201"/>
      <c r="Z276" s="201"/>
      <c r="AA276" s="201"/>
      <c r="AB276" s="201"/>
      <c r="AC276" s="201"/>
      <c r="AD276" s="201"/>
      <c r="AH276">
        <f t="shared" si="18"/>
        <v>0</v>
      </c>
    </row>
    <row r="277" spans="1:34" s="4" customFormat="1" ht="15" customHeight="1">
      <c r="A277" s="107"/>
      <c r="C277" s="110" t="s">
        <v>295</v>
      </c>
      <c r="D277" s="368" t="str">
        <f>IF(CNGE_2023_M4_Secc1!D86="","",CNGE_2023_M4_Secc1!D86)</f>
        <v/>
      </c>
      <c r="E277" s="249"/>
      <c r="F277" s="249"/>
      <c r="G277" s="249"/>
      <c r="H277" s="249"/>
      <c r="I277" s="249"/>
      <c r="J277" s="249"/>
      <c r="K277" s="249"/>
      <c r="L277" s="249"/>
      <c r="M277" s="249"/>
      <c r="N277" s="249"/>
      <c r="O277" s="249"/>
      <c r="P277" s="249"/>
      <c r="Q277" s="249"/>
      <c r="R277" s="201"/>
      <c r="S277" s="201"/>
      <c r="T277" s="201"/>
      <c r="U277" s="201"/>
      <c r="V277" s="201"/>
      <c r="W277" s="201"/>
      <c r="X277" s="201"/>
      <c r="Y277" s="201"/>
      <c r="Z277" s="201"/>
      <c r="AA277" s="201"/>
      <c r="AB277" s="201"/>
      <c r="AC277" s="201"/>
      <c r="AD277" s="201"/>
      <c r="AH277">
        <f t="shared" si="18"/>
        <v>0</v>
      </c>
    </row>
    <row r="278" spans="1:34" s="4" customFormat="1" ht="15" customHeight="1">
      <c r="A278" s="107"/>
      <c r="C278" s="110" t="s">
        <v>296</v>
      </c>
      <c r="D278" s="368" t="str">
        <f>IF(CNGE_2023_M4_Secc1!D87="","",CNGE_2023_M4_Secc1!D87)</f>
        <v/>
      </c>
      <c r="E278" s="249"/>
      <c r="F278" s="249"/>
      <c r="G278" s="249"/>
      <c r="H278" s="249"/>
      <c r="I278" s="249"/>
      <c r="J278" s="249"/>
      <c r="K278" s="249"/>
      <c r="L278" s="249"/>
      <c r="M278" s="249"/>
      <c r="N278" s="249"/>
      <c r="O278" s="249"/>
      <c r="P278" s="249"/>
      <c r="Q278" s="249"/>
      <c r="R278" s="201"/>
      <c r="S278" s="201"/>
      <c r="T278" s="201"/>
      <c r="U278" s="201"/>
      <c r="V278" s="201"/>
      <c r="W278" s="201"/>
      <c r="X278" s="201"/>
      <c r="Y278" s="201"/>
      <c r="Z278" s="201"/>
      <c r="AA278" s="201"/>
      <c r="AB278" s="201"/>
      <c r="AC278" s="201"/>
      <c r="AD278" s="201"/>
      <c r="AH278">
        <f t="shared" si="18"/>
        <v>0</v>
      </c>
    </row>
    <row r="279" spans="1:34" s="4" customFormat="1" ht="15" customHeight="1">
      <c r="A279" s="107"/>
      <c r="C279" s="110" t="s">
        <v>297</v>
      </c>
      <c r="D279" s="368" t="str">
        <f>IF(CNGE_2023_M4_Secc1!D88="","",CNGE_2023_M4_Secc1!D88)</f>
        <v/>
      </c>
      <c r="E279" s="249"/>
      <c r="F279" s="249"/>
      <c r="G279" s="249"/>
      <c r="H279" s="249"/>
      <c r="I279" s="249"/>
      <c r="J279" s="249"/>
      <c r="K279" s="249"/>
      <c r="L279" s="249"/>
      <c r="M279" s="249"/>
      <c r="N279" s="249"/>
      <c r="O279" s="249"/>
      <c r="P279" s="249"/>
      <c r="Q279" s="249"/>
      <c r="R279" s="201"/>
      <c r="S279" s="201"/>
      <c r="T279" s="201"/>
      <c r="U279" s="201"/>
      <c r="V279" s="201"/>
      <c r="W279" s="201"/>
      <c r="X279" s="201"/>
      <c r="Y279" s="201"/>
      <c r="Z279" s="201"/>
      <c r="AA279" s="201"/>
      <c r="AB279" s="201"/>
      <c r="AC279" s="201"/>
      <c r="AD279" s="201"/>
      <c r="AH279">
        <f t="shared" si="18"/>
        <v>0</v>
      </c>
    </row>
    <row r="280" spans="1:34" s="4" customFormat="1" ht="15" customHeight="1">
      <c r="A280" s="107"/>
      <c r="C280" s="110" t="s">
        <v>298</v>
      </c>
      <c r="D280" s="368" t="str">
        <f>IF(CNGE_2023_M4_Secc1!D89="","",CNGE_2023_M4_Secc1!D89)</f>
        <v/>
      </c>
      <c r="E280" s="249"/>
      <c r="F280" s="249"/>
      <c r="G280" s="249"/>
      <c r="H280" s="249"/>
      <c r="I280" s="249"/>
      <c r="J280" s="249"/>
      <c r="K280" s="249"/>
      <c r="L280" s="249"/>
      <c r="M280" s="249"/>
      <c r="N280" s="249"/>
      <c r="O280" s="249"/>
      <c r="P280" s="249"/>
      <c r="Q280" s="249"/>
      <c r="R280" s="201"/>
      <c r="S280" s="201"/>
      <c r="T280" s="201"/>
      <c r="U280" s="201"/>
      <c r="V280" s="201"/>
      <c r="W280" s="201"/>
      <c r="X280" s="201"/>
      <c r="Y280" s="201"/>
      <c r="Z280" s="201"/>
      <c r="AA280" s="201"/>
      <c r="AB280" s="201"/>
      <c r="AC280" s="201"/>
      <c r="AD280" s="201"/>
      <c r="AH280">
        <f t="shared" si="18"/>
        <v>0</v>
      </c>
    </row>
    <row r="281" spans="1:34" s="4" customFormat="1" ht="15" customHeight="1">
      <c r="A281" s="107"/>
      <c r="C281" s="110" t="s">
        <v>299</v>
      </c>
      <c r="D281" s="368" t="str">
        <f>IF(CNGE_2023_M4_Secc1!D90="","",CNGE_2023_M4_Secc1!D90)</f>
        <v/>
      </c>
      <c r="E281" s="249"/>
      <c r="F281" s="249"/>
      <c r="G281" s="249"/>
      <c r="H281" s="249"/>
      <c r="I281" s="249"/>
      <c r="J281" s="249"/>
      <c r="K281" s="249"/>
      <c r="L281" s="249"/>
      <c r="M281" s="249"/>
      <c r="N281" s="249"/>
      <c r="O281" s="249"/>
      <c r="P281" s="249"/>
      <c r="Q281" s="249"/>
      <c r="R281" s="201"/>
      <c r="S281" s="201"/>
      <c r="T281" s="201"/>
      <c r="U281" s="201"/>
      <c r="V281" s="201"/>
      <c r="W281" s="201"/>
      <c r="X281" s="201"/>
      <c r="Y281" s="201"/>
      <c r="Z281" s="201"/>
      <c r="AA281" s="201"/>
      <c r="AB281" s="201"/>
      <c r="AC281" s="201"/>
      <c r="AD281" s="201"/>
      <c r="AH281">
        <f t="shared" si="18"/>
        <v>0</v>
      </c>
    </row>
    <row r="282" spans="1:34" s="4" customFormat="1" ht="15" customHeight="1">
      <c r="A282" s="107"/>
      <c r="C282" s="110" t="s">
        <v>300</v>
      </c>
      <c r="D282" s="368" t="str">
        <f>IF(CNGE_2023_M4_Secc1!D91="","",CNGE_2023_M4_Secc1!D91)</f>
        <v/>
      </c>
      <c r="E282" s="249"/>
      <c r="F282" s="249"/>
      <c r="G282" s="249"/>
      <c r="H282" s="249"/>
      <c r="I282" s="249"/>
      <c r="J282" s="249"/>
      <c r="K282" s="249"/>
      <c r="L282" s="249"/>
      <c r="M282" s="249"/>
      <c r="N282" s="249"/>
      <c r="O282" s="249"/>
      <c r="P282" s="249"/>
      <c r="Q282" s="249"/>
      <c r="R282" s="201"/>
      <c r="S282" s="201"/>
      <c r="T282" s="201"/>
      <c r="U282" s="201"/>
      <c r="V282" s="201"/>
      <c r="W282" s="201"/>
      <c r="X282" s="201"/>
      <c r="Y282" s="201"/>
      <c r="Z282" s="201"/>
      <c r="AA282" s="201"/>
      <c r="AB282" s="201"/>
      <c r="AC282" s="201"/>
      <c r="AD282" s="201"/>
      <c r="AH282">
        <f t="shared" si="18"/>
        <v>0</v>
      </c>
    </row>
    <row r="283" spans="1:34" s="4" customFormat="1" ht="15" customHeight="1">
      <c r="A283" s="107"/>
      <c r="C283" s="110" t="s">
        <v>301</v>
      </c>
      <c r="D283" s="368" t="str">
        <f>IF(CNGE_2023_M4_Secc1!D92="","",CNGE_2023_M4_Secc1!D92)</f>
        <v/>
      </c>
      <c r="E283" s="249"/>
      <c r="F283" s="249"/>
      <c r="G283" s="249"/>
      <c r="H283" s="249"/>
      <c r="I283" s="249"/>
      <c r="J283" s="249"/>
      <c r="K283" s="249"/>
      <c r="L283" s="249"/>
      <c r="M283" s="249"/>
      <c r="N283" s="249"/>
      <c r="O283" s="249"/>
      <c r="P283" s="249"/>
      <c r="Q283" s="249"/>
      <c r="R283" s="201"/>
      <c r="S283" s="201"/>
      <c r="T283" s="201"/>
      <c r="U283" s="201"/>
      <c r="V283" s="201"/>
      <c r="W283" s="201"/>
      <c r="X283" s="201"/>
      <c r="Y283" s="201"/>
      <c r="Z283" s="201"/>
      <c r="AA283" s="201"/>
      <c r="AB283" s="201"/>
      <c r="AC283" s="201"/>
      <c r="AD283" s="201"/>
      <c r="AH283">
        <f t="shared" si="18"/>
        <v>0</v>
      </c>
    </row>
    <row r="284" spans="1:34" s="4" customFormat="1" ht="15" customHeight="1">
      <c r="A284" s="107"/>
      <c r="C284" s="110" t="s">
        <v>302</v>
      </c>
      <c r="D284" s="368" t="str">
        <f>IF(CNGE_2023_M4_Secc1!D93="","",CNGE_2023_M4_Secc1!D93)</f>
        <v/>
      </c>
      <c r="E284" s="249"/>
      <c r="F284" s="249"/>
      <c r="G284" s="249"/>
      <c r="H284" s="249"/>
      <c r="I284" s="249"/>
      <c r="J284" s="249"/>
      <c r="K284" s="249"/>
      <c r="L284" s="249"/>
      <c r="M284" s="249"/>
      <c r="N284" s="249"/>
      <c r="O284" s="249"/>
      <c r="P284" s="249"/>
      <c r="Q284" s="249"/>
      <c r="R284" s="201"/>
      <c r="S284" s="201"/>
      <c r="T284" s="201"/>
      <c r="U284" s="201"/>
      <c r="V284" s="201"/>
      <c r="W284" s="201"/>
      <c r="X284" s="201"/>
      <c r="Y284" s="201"/>
      <c r="Z284" s="201"/>
      <c r="AA284" s="201"/>
      <c r="AB284" s="201"/>
      <c r="AC284" s="201"/>
      <c r="AD284" s="201"/>
      <c r="AH284">
        <f t="shared" si="18"/>
        <v>0</v>
      </c>
    </row>
    <row r="285" spans="1:34" s="4" customFormat="1" ht="15" customHeight="1">
      <c r="A285" s="107"/>
      <c r="C285" s="110" t="s">
        <v>303</v>
      </c>
      <c r="D285" s="368" t="str">
        <f>IF(CNGE_2023_M4_Secc1!D94="","",CNGE_2023_M4_Secc1!D94)</f>
        <v/>
      </c>
      <c r="E285" s="249"/>
      <c r="F285" s="249"/>
      <c r="G285" s="249"/>
      <c r="H285" s="249"/>
      <c r="I285" s="249"/>
      <c r="J285" s="249"/>
      <c r="K285" s="249"/>
      <c r="L285" s="249"/>
      <c r="M285" s="249"/>
      <c r="N285" s="249"/>
      <c r="O285" s="249"/>
      <c r="P285" s="249"/>
      <c r="Q285" s="249"/>
      <c r="R285" s="201"/>
      <c r="S285" s="201"/>
      <c r="T285" s="201"/>
      <c r="U285" s="201"/>
      <c r="V285" s="201"/>
      <c r="W285" s="201"/>
      <c r="X285" s="201"/>
      <c r="Y285" s="201"/>
      <c r="Z285" s="201"/>
      <c r="AA285" s="201"/>
      <c r="AB285" s="201"/>
      <c r="AC285" s="201"/>
      <c r="AD285" s="201"/>
      <c r="AH285">
        <f t="shared" si="18"/>
        <v>0</v>
      </c>
    </row>
    <row r="286" spans="1:34" s="4" customFormat="1" ht="15" customHeight="1">
      <c r="A286" s="107"/>
      <c r="C286" s="110" t="s">
        <v>304</v>
      </c>
      <c r="D286" s="368" t="str">
        <f>IF(CNGE_2023_M4_Secc1!D95="","",CNGE_2023_M4_Secc1!D95)</f>
        <v/>
      </c>
      <c r="E286" s="249"/>
      <c r="F286" s="249"/>
      <c r="G286" s="249"/>
      <c r="H286" s="249"/>
      <c r="I286" s="249"/>
      <c r="J286" s="249"/>
      <c r="K286" s="249"/>
      <c r="L286" s="249"/>
      <c r="M286" s="249"/>
      <c r="N286" s="249"/>
      <c r="O286" s="249"/>
      <c r="P286" s="249"/>
      <c r="Q286" s="249"/>
      <c r="R286" s="201"/>
      <c r="S286" s="201"/>
      <c r="T286" s="201"/>
      <c r="U286" s="201"/>
      <c r="V286" s="201"/>
      <c r="W286" s="201"/>
      <c r="X286" s="201"/>
      <c r="Y286" s="201"/>
      <c r="Z286" s="201"/>
      <c r="AA286" s="201"/>
      <c r="AB286" s="201"/>
      <c r="AC286" s="201"/>
      <c r="AD286" s="201"/>
      <c r="AH286">
        <f t="shared" si="18"/>
        <v>0</v>
      </c>
    </row>
    <row r="287" spans="1:34" s="4" customFormat="1" ht="15" customHeight="1">
      <c r="A287" s="107"/>
      <c r="C287" s="110" t="s">
        <v>305</v>
      </c>
      <c r="D287" s="368" t="str">
        <f>IF(CNGE_2023_M4_Secc1!D96="","",CNGE_2023_M4_Secc1!D96)</f>
        <v/>
      </c>
      <c r="E287" s="249"/>
      <c r="F287" s="249"/>
      <c r="G287" s="249"/>
      <c r="H287" s="249"/>
      <c r="I287" s="249"/>
      <c r="J287" s="249"/>
      <c r="K287" s="249"/>
      <c r="L287" s="249"/>
      <c r="M287" s="249"/>
      <c r="N287" s="249"/>
      <c r="O287" s="249"/>
      <c r="P287" s="249"/>
      <c r="Q287" s="249"/>
      <c r="R287" s="201"/>
      <c r="S287" s="201"/>
      <c r="T287" s="201"/>
      <c r="U287" s="201"/>
      <c r="V287" s="201"/>
      <c r="W287" s="201"/>
      <c r="X287" s="201"/>
      <c r="Y287" s="201"/>
      <c r="Z287" s="201"/>
      <c r="AA287" s="201"/>
      <c r="AB287" s="201"/>
      <c r="AC287" s="201"/>
      <c r="AD287" s="201"/>
      <c r="AH287">
        <f t="shared" si="18"/>
        <v>0</v>
      </c>
    </row>
    <row r="288" spans="1:34" s="4" customFormat="1" ht="15" customHeight="1">
      <c r="A288" s="107"/>
      <c r="C288" s="110" t="s">
        <v>306</v>
      </c>
      <c r="D288" s="368" t="str">
        <f>IF(CNGE_2023_M4_Secc1!D97="","",CNGE_2023_M4_Secc1!D97)</f>
        <v/>
      </c>
      <c r="E288" s="249"/>
      <c r="F288" s="249"/>
      <c r="G288" s="249"/>
      <c r="H288" s="249"/>
      <c r="I288" s="249"/>
      <c r="J288" s="249"/>
      <c r="K288" s="249"/>
      <c r="L288" s="249"/>
      <c r="M288" s="249"/>
      <c r="N288" s="249"/>
      <c r="O288" s="249"/>
      <c r="P288" s="249"/>
      <c r="Q288" s="249"/>
      <c r="R288" s="201"/>
      <c r="S288" s="201"/>
      <c r="T288" s="201"/>
      <c r="U288" s="201"/>
      <c r="V288" s="201"/>
      <c r="W288" s="201"/>
      <c r="X288" s="201"/>
      <c r="Y288" s="201"/>
      <c r="Z288" s="201"/>
      <c r="AA288" s="201"/>
      <c r="AB288" s="201"/>
      <c r="AC288" s="201"/>
      <c r="AD288" s="201"/>
      <c r="AH288">
        <f t="shared" si="18"/>
        <v>0</v>
      </c>
    </row>
    <row r="289" spans="1:34" s="4" customFormat="1" ht="15" customHeight="1">
      <c r="A289" s="107"/>
      <c r="C289" s="110" t="s">
        <v>307</v>
      </c>
      <c r="D289" s="368" t="str">
        <f>IF(CNGE_2023_M4_Secc1!D98="","",CNGE_2023_M4_Secc1!D98)</f>
        <v/>
      </c>
      <c r="E289" s="249"/>
      <c r="F289" s="249"/>
      <c r="G289" s="249"/>
      <c r="H289" s="249"/>
      <c r="I289" s="249"/>
      <c r="J289" s="249"/>
      <c r="K289" s="249"/>
      <c r="L289" s="249"/>
      <c r="M289" s="249"/>
      <c r="N289" s="249"/>
      <c r="O289" s="249"/>
      <c r="P289" s="249"/>
      <c r="Q289" s="249"/>
      <c r="R289" s="201"/>
      <c r="S289" s="201"/>
      <c r="T289" s="201"/>
      <c r="U289" s="201"/>
      <c r="V289" s="201"/>
      <c r="W289" s="201"/>
      <c r="X289" s="201"/>
      <c r="Y289" s="201"/>
      <c r="Z289" s="201"/>
      <c r="AA289" s="201"/>
      <c r="AB289" s="201"/>
      <c r="AC289" s="201"/>
      <c r="AD289" s="201"/>
      <c r="AH289">
        <f t="shared" si="18"/>
        <v>0</v>
      </c>
    </row>
    <row r="290" spans="1:34" s="4" customFormat="1" ht="15" customHeight="1">
      <c r="A290" s="107"/>
      <c r="C290" s="110" t="s">
        <v>308</v>
      </c>
      <c r="D290" s="368" t="str">
        <f>IF(CNGE_2023_M4_Secc1!D99="","",CNGE_2023_M4_Secc1!D99)</f>
        <v/>
      </c>
      <c r="E290" s="249"/>
      <c r="F290" s="249"/>
      <c r="G290" s="249"/>
      <c r="H290" s="249"/>
      <c r="I290" s="249"/>
      <c r="J290" s="249"/>
      <c r="K290" s="249"/>
      <c r="L290" s="249"/>
      <c r="M290" s="249"/>
      <c r="N290" s="249"/>
      <c r="O290" s="249"/>
      <c r="P290" s="249"/>
      <c r="Q290" s="249"/>
      <c r="R290" s="201"/>
      <c r="S290" s="201"/>
      <c r="T290" s="201"/>
      <c r="U290" s="201"/>
      <c r="V290" s="201"/>
      <c r="W290" s="201"/>
      <c r="X290" s="201"/>
      <c r="Y290" s="201"/>
      <c r="Z290" s="201"/>
      <c r="AA290" s="201"/>
      <c r="AB290" s="201"/>
      <c r="AC290" s="201"/>
      <c r="AD290" s="201"/>
      <c r="AH290">
        <f t="shared" si="18"/>
        <v>0</v>
      </c>
    </row>
    <row r="291" spans="1:34" s="4" customFormat="1" ht="15" customHeight="1">
      <c r="A291" s="107"/>
      <c r="C291" s="9"/>
      <c r="D291" s="9"/>
      <c r="E291" s="9"/>
      <c r="Q291" s="122" t="s">
        <v>456</v>
      </c>
      <c r="R291" s="126">
        <f t="shared" ref="R291:AD291" si="19">IF(AND(SUM(R230:R290)=0,COUNTIF(R230:R290,"NS")&gt;0),"NS",IF(AND(SUM(R230:R290)=0,COUNTIF(R230:R290,0)&gt;0),0,IF(AND(SUM(R230:R290)=0,COUNTIF(R230:R290,"NA")&gt;0),"NA",SUM(R230:R290))))</f>
        <v>0</v>
      </c>
      <c r="S291" s="126">
        <f t="shared" si="19"/>
        <v>0</v>
      </c>
      <c r="T291" s="126">
        <f t="shared" si="19"/>
        <v>0</v>
      </c>
      <c r="U291" s="126">
        <f t="shared" si="19"/>
        <v>0</v>
      </c>
      <c r="V291" s="126">
        <f t="shared" si="19"/>
        <v>0</v>
      </c>
      <c r="W291" s="126">
        <f t="shared" si="19"/>
        <v>0</v>
      </c>
      <c r="X291" s="126">
        <f t="shared" si="19"/>
        <v>0</v>
      </c>
      <c r="Y291" s="126">
        <f t="shared" si="19"/>
        <v>0</v>
      </c>
      <c r="Z291" s="126">
        <f t="shared" si="19"/>
        <v>0</v>
      </c>
      <c r="AA291" s="126">
        <f t="shared" si="19"/>
        <v>0</v>
      </c>
      <c r="AB291" s="126">
        <f t="shared" si="19"/>
        <v>0</v>
      </c>
      <c r="AC291" s="126">
        <f t="shared" si="19"/>
        <v>0</v>
      </c>
      <c r="AD291" s="126">
        <f t="shared" si="19"/>
        <v>0</v>
      </c>
      <c r="AH291" s="198">
        <f>SUM(AH230:AH290)</f>
        <v>0</v>
      </c>
    </row>
    <row r="292" spans="1:34" ht="15" customHeight="1"/>
    <row r="293" spans="1:34" ht="15" customHeight="1">
      <c r="B293" s="199" t="str">
        <f>IF(AND(AH291&lt;&gt;0,C366=""),"Alerta: Debido a que cuenta con registros NS, debe proporcionar una justificación en el area de comentarios al final de la pregunta.","")</f>
        <v/>
      </c>
    </row>
    <row r="294" spans="1:34" ht="15" customHeight="1">
      <c r="B294" s="199" t="str">
        <f>IF(AND(SUM(R291)=SUM(S208),SUM(S291)=SUM(S196),SUM(T291)=SUM(S197),SUM(U291)=SUM(S198),SUM(V291)=SUM(S199),SUM(W291)=SUM(S200),SUM(X291)=SUM(S201),SUM(Y291)=SUM(S202),SUM(Z291)=SUM(S203),SUM(AA291)=SUM(S204),SUM(AB291)=SUM(S205),SUM(AC291)=SUM(S206),SUM(AD291)=SUM(S207)),"","Revise la instrucción 5, ya que los totales de la tabla 1 deben coincidir con lo reportado en el apartado Atendidos de la pregunta anterior")</f>
        <v/>
      </c>
    </row>
    <row r="295" spans="1:34" ht="15" customHeight="1"/>
    <row r="296" spans="1:34" ht="15" customHeight="1"/>
    <row r="297" spans="1:34" ht="15" customHeight="1"/>
    <row r="298" spans="1:34" ht="15" customHeight="1">
      <c r="C298" s="111" t="s">
        <v>1111</v>
      </c>
    </row>
    <row r="299" spans="1:34" ht="15" customHeight="1"/>
    <row r="300" spans="1:34" s="4" customFormat="1" ht="24" customHeight="1">
      <c r="A300" s="107"/>
      <c r="C300" s="316" t="s">
        <v>279</v>
      </c>
      <c r="D300" s="262"/>
      <c r="E300" s="262"/>
      <c r="F300" s="262"/>
      <c r="G300" s="262"/>
      <c r="H300" s="262"/>
      <c r="I300" s="262"/>
      <c r="J300" s="262"/>
      <c r="K300" s="262"/>
      <c r="L300" s="262"/>
      <c r="M300" s="262"/>
      <c r="N300" s="262"/>
      <c r="O300" s="262"/>
      <c r="P300" s="262"/>
      <c r="Q300" s="263"/>
      <c r="R300" s="316" t="s">
        <v>1112</v>
      </c>
      <c r="S300" s="249"/>
      <c r="T300" s="249"/>
      <c r="U300" s="249"/>
      <c r="V300" s="249"/>
      <c r="W300" s="249"/>
      <c r="X300" s="249"/>
      <c r="Y300" s="249"/>
      <c r="Z300" s="249"/>
      <c r="AA300" s="249"/>
      <c r="AB300" s="249"/>
      <c r="AC300" s="249"/>
      <c r="AD300" s="250"/>
    </row>
    <row r="301" spans="1:34" s="4" customFormat="1" ht="120" customHeight="1">
      <c r="A301" s="107"/>
      <c r="C301" s="266"/>
      <c r="D301" s="252"/>
      <c r="E301" s="252"/>
      <c r="F301" s="252"/>
      <c r="G301" s="252"/>
      <c r="H301" s="252"/>
      <c r="I301" s="252"/>
      <c r="J301" s="252"/>
      <c r="K301" s="252"/>
      <c r="L301" s="252"/>
      <c r="M301" s="252"/>
      <c r="N301" s="252"/>
      <c r="O301" s="252"/>
      <c r="P301" s="252"/>
      <c r="Q301" s="267"/>
      <c r="R301" s="124" t="s">
        <v>444</v>
      </c>
      <c r="S301" s="125" t="s">
        <v>570</v>
      </c>
      <c r="T301" s="125" t="s">
        <v>571</v>
      </c>
      <c r="U301" s="125" t="s">
        <v>572</v>
      </c>
      <c r="V301" s="125" t="s">
        <v>573</v>
      </c>
      <c r="W301" s="125" t="s">
        <v>574</v>
      </c>
      <c r="X301" s="125" t="s">
        <v>575</v>
      </c>
      <c r="Y301" s="125" t="s">
        <v>576</v>
      </c>
      <c r="Z301" s="125" t="s">
        <v>577</v>
      </c>
      <c r="AA301" s="125" t="s">
        <v>578</v>
      </c>
      <c r="AB301" s="125" t="s">
        <v>579</v>
      </c>
      <c r="AC301" s="125" t="s">
        <v>879</v>
      </c>
      <c r="AD301" s="125" t="s">
        <v>357</v>
      </c>
      <c r="AH301" t="s">
        <v>283</v>
      </c>
    </row>
    <row r="302" spans="1:34" s="4" customFormat="1" ht="15" customHeight="1">
      <c r="A302" s="107"/>
      <c r="C302" s="110" t="s">
        <v>558</v>
      </c>
      <c r="D302" s="368" t="s">
        <v>357</v>
      </c>
      <c r="E302" s="249"/>
      <c r="F302" s="249"/>
      <c r="G302" s="249"/>
      <c r="H302" s="249"/>
      <c r="I302" s="249"/>
      <c r="J302" s="249"/>
      <c r="K302" s="249"/>
      <c r="L302" s="249"/>
      <c r="M302" s="249"/>
      <c r="N302" s="249"/>
      <c r="O302" s="249"/>
      <c r="P302" s="249"/>
      <c r="Q302" s="249"/>
      <c r="R302" s="201"/>
      <c r="S302" s="201"/>
      <c r="T302" s="201"/>
      <c r="U302" s="201"/>
      <c r="V302" s="201"/>
      <c r="W302" s="201"/>
      <c r="X302" s="201"/>
      <c r="Y302" s="201"/>
      <c r="Z302" s="201"/>
      <c r="AA302" s="201"/>
      <c r="AB302" s="201"/>
      <c r="AC302" s="201"/>
      <c r="AD302" s="201"/>
      <c r="AH302">
        <f t="shared" ref="AH302:AH333" si="20">IF(COUNTIF(R302:AD302,"NS"),1,0)</f>
        <v>0</v>
      </c>
    </row>
    <row r="303" spans="1:34" s="4" customFormat="1" ht="15" customHeight="1">
      <c r="A303" s="107"/>
      <c r="C303" s="110" t="s">
        <v>209</v>
      </c>
      <c r="D303" s="368" t="str">
        <f>IF(CNGE_2023_M4_Secc1!D40="","",CNGE_2023_M4_Secc1!D40)</f>
        <v/>
      </c>
      <c r="E303" s="249"/>
      <c r="F303" s="249"/>
      <c r="G303" s="249"/>
      <c r="H303" s="249"/>
      <c r="I303" s="249"/>
      <c r="J303" s="249"/>
      <c r="K303" s="249"/>
      <c r="L303" s="249"/>
      <c r="M303" s="249"/>
      <c r="N303" s="249"/>
      <c r="O303" s="249"/>
      <c r="P303" s="249"/>
      <c r="Q303" s="249"/>
      <c r="R303" s="201"/>
      <c r="S303" s="201"/>
      <c r="T303" s="201"/>
      <c r="U303" s="201"/>
      <c r="V303" s="201"/>
      <c r="W303" s="201"/>
      <c r="X303" s="201"/>
      <c r="Y303" s="201"/>
      <c r="Z303" s="201"/>
      <c r="AA303" s="201"/>
      <c r="AB303" s="201"/>
      <c r="AC303" s="201"/>
      <c r="AD303" s="201"/>
      <c r="AH303">
        <f t="shared" si="20"/>
        <v>0</v>
      </c>
    </row>
    <row r="304" spans="1:34" s="4" customFormat="1" ht="15" customHeight="1">
      <c r="A304" s="107"/>
      <c r="C304" s="110" t="s">
        <v>210</v>
      </c>
      <c r="D304" s="368" t="str">
        <f>IF(CNGE_2023_M4_Secc1!D41="","",CNGE_2023_M4_Secc1!D41)</f>
        <v/>
      </c>
      <c r="E304" s="249"/>
      <c r="F304" s="249"/>
      <c r="G304" s="249"/>
      <c r="H304" s="249"/>
      <c r="I304" s="249"/>
      <c r="J304" s="249"/>
      <c r="K304" s="249"/>
      <c r="L304" s="249"/>
      <c r="M304" s="249"/>
      <c r="N304" s="249"/>
      <c r="O304" s="249"/>
      <c r="P304" s="249"/>
      <c r="Q304" s="249"/>
      <c r="R304" s="201"/>
      <c r="S304" s="201"/>
      <c r="T304" s="201"/>
      <c r="U304" s="201"/>
      <c r="V304" s="201"/>
      <c r="W304" s="201"/>
      <c r="X304" s="201"/>
      <c r="Y304" s="201"/>
      <c r="Z304" s="201"/>
      <c r="AA304" s="201"/>
      <c r="AB304" s="201"/>
      <c r="AC304" s="201"/>
      <c r="AD304" s="201"/>
      <c r="AH304">
        <f t="shared" si="20"/>
        <v>0</v>
      </c>
    </row>
    <row r="305" spans="1:34" s="4" customFormat="1" ht="15" customHeight="1">
      <c r="A305" s="107"/>
      <c r="C305" s="110" t="s">
        <v>212</v>
      </c>
      <c r="D305" s="368" t="str">
        <f>IF(CNGE_2023_M4_Secc1!D42="","",CNGE_2023_M4_Secc1!D42)</f>
        <v/>
      </c>
      <c r="E305" s="249"/>
      <c r="F305" s="249"/>
      <c r="G305" s="249"/>
      <c r="H305" s="249"/>
      <c r="I305" s="249"/>
      <c r="J305" s="249"/>
      <c r="K305" s="249"/>
      <c r="L305" s="249"/>
      <c r="M305" s="249"/>
      <c r="N305" s="249"/>
      <c r="O305" s="249"/>
      <c r="P305" s="249"/>
      <c r="Q305" s="249"/>
      <c r="R305" s="201"/>
      <c r="S305" s="201"/>
      <c r="T305" s="201"/>
      <c r="U305" s="201"/>
      <c r="V305" s="201"/>
      <c r="W305" s="201"/>
      <c r="X305" s="201"/>
      <c r="Y305" s="201"/>
      <c r="Z305" s="201"/>
      <c r="AA305" s="201"/>
      <c r="AB305" s="201"/>
      <c r="AC305" s="201"/>
      <c r="AD305" s="201"/>
      <c r="AH305">
        <f t="shared" si="20"/>
        <v>0</v>
      </c>
    </row>
    <row r="306" spans="1:34" s="4" customFormat="1" ht="15" customHeight="1">
      <c r="A306" s="107"/>
      <c r="C306" s="110" t="s">
        <v>214</v>
      </c>
      <c r="D306" s="368" t="str">
        <f>IF(CNGE_2023_M4_Secc1!D43="","",CNGE_2023_M4_Secc1!D43)</f>
        <v/>
      </c>
      <c r="E306" s="249"/>
      <c r="F306" s="249"/>
      <c r="G306" s="249"/>
      <c r="H306" s="249"/>
      <c r="I306" s="249"/>
      <c r="J306" s="249"/>
      <c r="K306" s="249"/>
      <c r="L306" s="249"/>
      <c r="M306" s="249"/>
      <c r="N306" s="249"/>
      <c r="O306" s="249"/>
      <c r="P306" s="249"/>
      <c r="Q306" s="249"/>
      <c r="R306" s="201"/>
      <c r="S306" s="201"/>
      <c r="T306" s="201"/>
      <c r="U306" s="201"/>
      <c r="V306" s="201"/>
      <c r="W306" s="201"/>
      <c r="X306" s="201"/>
      <c r="Y306" s="201"/>
      <c r="Z306" s="201"/>
      <c r="AA306" s="201"/>
      <c r="AB306" s="201"/>
      <c r="AC306" s="201"/>
      <c r="AD306" s="201"/>
      <c r="AH306">
        <f t="shared" si="20"/>
        <v>0</v>
      </c>
    </row>
    <row r="307" spans="1:34" s="4" customFormat="1" ht="15" customHeight="1">
      <c r="A307" s="107"/>
      <c r="C307" s="110" t="s">
        <v>215</v>
      </c>
      <c r="D307" s="368" t="str">
        <f>IF(CNGE_2023_M4_Secc1!D44="","",CNGE_2023_M4_Secc1!D44)</f>
        <v/>
      </c>
      <c r="E307" s="249"/>
      <c r="F307" s="249"/>
      <c r="G307" s="249"/>
      <c r="H307" s="249"/>
      <c r="I307" s="249"/>
      <c r="J307" s="249"/>
      <c r="K307" s="249"/>
      <c r="L307" s="249"/>
      <c r="M307" s="249"/>
      <c r="N307" s="249"/>
      <c r="O307" s="249"/>
      <c r="P307" s="249"/>
      <c r="Q307" s="249"/>
      <c r="R307" s="201"/>
      <c r="S307" s="201"/>
      <c r="T307" s="201"/>
      <c r="U307" s="201"/>
      <c r="V307" s="201"/>
      <c r="W307" s="201"/>
      <c r="X307" s="201"/>
      <c r="Y307" s="201"/>
      <c r="Z307" s="201"/>
      <c r="AA307" s="201"/>
      <c r="AB307" s="201"/>
      <c r="AC307" s="201"/>
      <c r="AD307" s="201"/>
      <c r="AH307">
        <f t="shared" si="20"/>
        <v>0</v>
      </c>
    </row>
    <row r="308" spans="1:34" s="4" customFormat="1" ht="15" customHeight="1">
      <c r="A308" s="107"/>
      <c r="C308" s="110" t="s">
        <v>217</v>
      </c>
      <c r="D308" s="368" t="str">
        <f>IF(CNGE_2023_M4_Secc1!D45="","",CNGE_2023_M4_Secc1!D45)</f>
        <v/>
      </c>
      <c r="E308" s="249"/>
      <c r="F308" s="249"/>
      <c r="G308" s="249"/>
      <c r="H308" s="249"/>
      <c r="I308" s="249"/>
      <c r="J308" s="249"/>
      <c r="K308" s="249"/>
      <c r="L308" s="249"/>
      <c r="M308" s="249"/>
      <c r="N308" s="249"/>
      <c r="O308" s="249"/>
      <c r="P308" s="249"/>
      <c r="Q308" s="249"/>
      <c r="R308" s="201"/>
      <c r="S308" s="201"/>
      <c r="T308" s="201"/>
      <c r="U308" s="201"/>
      <c r="V308" s="201"/>
      <c r="W308" s="201"/>
      <c r="X308" s="201"/>
      <c r="Y308" s="201"/>
      <c r="Z308" s="201"/>
      <c r="AA308" s="201"/>
      <c r="AB308" s="201"/>
      <c r="AC308" s="201"/>
      <c r="AD308" s="201"/>
      <c r="AH308">
        <f t="shared" si="20"/>
        <v>0</v>
      </c>
    </row>
    <row r="309" spans="1:34" s="4" customFormat="1" ht="15" customHeight="1">
      <c r="A309" s="107"/>
      <c r="C309" s="110" t="s">
        <v>219</v>
      </c>
      <c r="D309" s="368" t="str">
        <f>IF(CNGE_2023_M4_Secc1!D46="","",CNGE_2023_M4_Secc1!D46)</f>
        <v/>
      </c>
      <c r="E309" s="249"/>
      <c r="F309" s="249"/>
      <c r="G309" s="249"/>
      <c r="H309" s="249"/>
      <c r="I309" s="249"/>
      <c r="J309" s="249"/>
      <c r="K309" s="249"/>
      <c r="L309" s="249"/>
      <c r="M309" s="249"/>
      <c r="N309" s="249"/>
      <c r="O309" s="249"/>
      <c r="P309" s="249"/>
      <c r="Q309" s="249"/>
      <c r="R309" s="201"/>
      <c r="S309" s="201"/>
      <c r="T309" s="201"/>
      <c r="U309" s="201"/>
      <c r="V309" s="201"/>
      <c r="W309" s="201"/>
      <c r="X309" s="201"/>
      <c r="Y309" s="201"/>
      <c r="Z309" s="201"/>
      <c r="AA309" s="201"/>
      <c r="AB309" s="201"/>
      <c r="AC309" s="201"/>
      <c r="AD309" s="201"/>
      <c r="AH309">
        <f t="shared" si="20"/>
        <v>0</v>
      </c>
    </row>
    <row r="310" spans="1:34" s="4" customFormat="1" ht="15" customHeight="1">
      <c r="A310" s="107"/>
      <c r="C310" s="110" t="s">
        <v>221</v>
      </c>
      <c r="D310" s="368" t="str">
        <f>IF(CNGE_2023_M4_Secc1!D47="","",CNGE_2023_M4_Secc1!D47)</f>
        <v/>
      </c>
      <c r="E310" s="249"/>
      <c r="F310" s="249"/>
      <c r="G310" s="249"/>
      <c r="H310" s="249"/>
      <c r="I310" s="249"/>
      <c r="J310" s="249"/>
      <c r="K310" s="249"/>
      <c r="L310" s="249"/>
      <c r="M310" s="249"/>
      <c r="N310" s="249"/>
      <c r="O310" s="249"/>
      <c r="P310" s="249"/>
      <c r="Q310" s="249"/>
      <c r="R310" s="201"/>
      <c r="S310" s="201"/>
      <c r="T310" s="201"/>
      <c r="U310" s="201"/>
      <c r="V310" s="201"/>
      <c r="W310" s="201"/>
      <c r="X310" s="201"/>
      <c r="Y310" s="201"/>
      <c r="Z310" s="201"/>
      <c r="AA310" s="201"/>
      <c r="AB310" s="201"/>
      <c r="AC310" s="201"/>
      <c r="AD310" s="201"/>
      <c r="AH310">
        <f t="shared" si="20"/>
        <v>0</v>
      </c>
    </row>
    <row r="311" spans="1:34" s="4" customFormat="1" ht="15" customHeight="1">
      <c r="A311" s="107"/>
      <c r="C311" s="110" t="s">
        <v>223</v>
      </c>
      <c r="D311" s="368" t="str">
        <f>IF(CNGE_2023_M4_Secc1!D48="","",CNGE_2023_M4_Secc1!D48)</f>
        <v/>
      </c>
      <c r="E311" s="249"/>
      <c r="F311" s="249"/>
      <c r="G311" s="249"/>
      <c r="H311" s="249"/>
      <c r="I311" s="249"/>
      <c r="J311" s="249"/>
      <c r="K311" s="249"/>
      <c r="L311" s="249"/>
      <c r="M311" s="249"/>
      <c r="N311" s="249"/>
      <c r="O311" s="249"/>
      <c r="P311" s="249"/>
      <c r="Q311" s="249"/>
      <c r="R311" s="201"/>
      <c r="S311" s="201"/>
      <c r="T311" s="201"/>
      <c r="U311" s="201"/>
      <c r="V311" s="201"/>
      <c r="W311" s="201"/>
      <c r="X311" s="201"/>
      <c r="Y311" s="201"/>
      <c r="Z311" s="201"/>
      <c r="AA311" s="201"/>
      <c r="AB311" s="201"/>
      <c r="AC311" s="201"/>
      <c r="AD311" s="201"/>
      <c r="AH311">
        <f t="shared" si="20"/>
        <v>0</v>
      </c>
    </row>
    <row r="312" spans="1:34" s="4" customFormat="1" ht="15" customHeight="1">
      <c r="A312" s="107"/>
      <c r="C312" s="110" t="s">
        <v>225</v>
      </c>
      <c r="D312" s="368" t="str">
        <f>IF(CNGE_2023_M4_Secc1!D49="","",CNGE_2023_M4_Secc1!D49)</f>
        <v/>
      </c>
      <c r="E312" s="249"/>
      <c r="F312" s="249"/>
      <c r="G312" s="249"/>
      <c r="H312" s="249"/>
      <c r="I312" s="249"/>
      <c r="J312" s="249"/>
      <c r="K312" s="249"/>
      <c r="L312" s="249"/>
      <c r="M312" s="249"/>
      <c r="N312" s="249"/>
      <c r="O312" s="249"/>
      <c r="P312" s="249"/>
      <c r="Q312" s="249"/>
      <c r="R312" s="201"/>
      <c r="S312" s="201"/>
      <c r="T312" s="201"/>
      <c r="U312" s="201"/>
      <c r="V312" s="201"/>
      <c r="W312" s="201"/>
      <c r="X312" s="201"/>
      <c r="Y312" s="201"/>
      <c r="Z312" s="201"/>
      <c r="AA312" s="201"/>
      <c r="AB312" s="201"/>
      <c r="AC312" s="201"/>
      <c r="AD312" s="201"/>
      <c r="AH312">
        <f t="shared" si="20"/>
        <v>0</v>
      </c>
    </row>
    <row r="313" spans="1:34" s="4" customFormat="1" ht="15" customHeight="1">
      <c r="A313" s="107"/>
      <c r="C313" s="110" t="s">
        <v>227</v>
      </c>
      <c r="D313" s="368" t="str">
        <f>IF(CNGE_2023_M4_Secc1!D50="","",CNGE_2023_M4_Secc1!D50)</f>
        <v/>
      </c>
      <c r="E313" s="249"/>
      <c r="F313" s="249"/>
      <c r="G313" s="249"/>
      <c r="H313" s="249"/>
      <c r="I313" s="249"/>
      <c r="J313" s="249"/>
      <c r="K313" s="249"/>
      <c r="L313" s="249"/>
      <c r="M313" s="249"/>
      <c r="N313" s="249"/>
      <c r="O313" s="249"/>
      <c r="P313" s="249"/>
      <c r="Q313" s="249"/>
      <c r="R313" s="201"/>
      <c r="S313" s="201"/>
      <c r="T313" s="201"/>
      <c r="U313" s="201"/>
      <c r="V313" s="201"/>
      <c r="W313" s="201"/>
      <c r="X313" s="201"/>
      <c r="Y313" s="201"/>
      <c r="Z313" s="201"/>
      <c r="AA313" s="201"/>
      <c r="AB313" s="201"/>
      <c r="AC313" s="201"/>
      <c r="AD313" s="201"/>
      <c r="AH313">
        <f t="shared" si="20"/>
        <v>0</v>
      </c>
    </row>
    <row r="314" spans="1:34" s="4" customFormat="1" ht="15" customHeight="1">
      <c r="A314" s="107"/>
      <c r="C314" s="110" t="s">
        <v>228</v>
      </c>
      <c r="D314" s="368" t="str">
        <f>IF(CNGE_2023_M4_Secc1!D51="","",CNGE_2023_M4_Secc1!D51)</f>
        <v/>
      </c>
      <c r="E314" s="249"/>
      <c r="F314" s="249"/>
      <c r="G314" s="249"/>
      <c r="H314" s="249"/>
      <c r="I314" s="249"/>
      <c r="J314" s="249"/>
      <c r="K314" s="249"/>
      <c r="L314" s="249"/>
      <c r="M314" s="249"/>
      <c r="N314" s="249"/>
      <c r="O314" s="249"/>
      <c r="P314" s="249"/>
      <c r="Q314" s="249"/>
      <c r="R314" s="201"/>
      <c r="S314" s="201"/>
      <c r="T314" s="201"/>
      <c r="U314" s="201"/>
      <c r="V314" s="201"/>
      <c r="W314" s="201"/>
      <c r="X314" s="201"/>
      <c r="Y314" s="201"/>
      <c r="Z314" s="201"/>
      <c r="AA314" s="201"/>
      <c r="AB314" s="201"/>
      <c r="AC314" s="201"/>
      <c r="AD314" s="201"/>
      <c r="AH314">
        <f t="shared" si="20"/>
        <v>0</v>
      </c>
    </row>
    <row r="315" spans="1:34" s="4" customFormat="1" ht="15" customHeight="1">
      <c r="A315" s="107"/>
      <c r="C315" s="110" t="s">
        <v>229</v>
      </c>
      <c r="D315" s="368" t="str">
        <f>IF(CNGE_2023_M4_Secc1!D52="","",CNGE_2023_M4_Secc1!D52)</f>
        <v/>
      </c>
      <c r="E315" s="249"/>
      <c r="F315" s="249"/>
      <c r="G315" s="249"/>
      <c r="H315" s="249"/>
      <c r="I315" s="249"/>
      <c r="J315" s="249"/>
      <c r="K315" s="249"/>
      <c r="L315" s="249"/>
      <c r="M315" s="249"/>
      <c r="N315" s="249"/>
      <c r="O315" s="249"/>
      <c r="P315" s="249"/>
      <c r="Q315" s="249"/>
      <c r="R315" s="201"/>
      <c r="S315" s="201"/>
      <c r="T315" s="201"/>
      <c r="U315" s="201"/>
      <c r="V315" s="201"/>
      <c r="W315" s="201"/>
      <c r="X315" s="201"/>
      <c r="Y315" s="201"/>
      <c r="Z315" s="201"/>
      <c r="AA315" s="201"/>
      <c r="AB315" s="201"/>
      <c r="AC315" s="201"/>
      <c r="AD315" s="201"/>
      <c r="AH315">
        <f t="shared" si="20"/>
        <v>0</v>
      </c>
    </row>
    <row r="316" spans="1:34" s="4" customFormat="1" ht="15" customHeight="1">
      <c r="A316" s="107"/>
      <c r="C316" s="110" t="s">
        <v>230</v>
      </c>
      <c r="D316" s="368" t="str">
        <f>IF(CNGE_2023_M4_Secc1!D53="","",CNGE_2023_M4_Secc1!D53)</f>
        <v/>
      </c>
      <c r="E316" s="249"/>
      <c r="F316" s="249"/>
      <c r="G316" s="249"/>
      <c r="H316" s="249"/>
      <c r="I316" s="249"/>
      <c r="J316" s="249"/>
      <c r="K316" s="249"/>
      <c r="L316" s="249"/>
      <c r="M316" s="249"/>
      <c r="N316" s="249"/>
      <c r="O316" s="249"/>
      <c r="P316" s="249"/>
      <c r="Q316" s="249"/>
      <c r="R316" s="201"/>
      <c r="S316" s="201"/>
      <c r="T316" s="201"/>
      <c r="U316" s="201"/>
      <c r="V316" s="201"/>
      <c r="W316" s="201"/>
      <c r="X316" s="201"/>
      <c r="Y316" s="201"/>
      <c r="Z316" s="201"/>
      <c r="AA316" s="201"/>
      <c r="AB316" s="201"/>
      <c r="AC316" s="201"/>
      <c r="AD316" s="201"/>
      <c r="AH316">
        <f t="shared" si="20"/>
        <v>0</v>
      </c>
    </row>
    <row r="317" spans="1:34" s="4" customFormat="1" ht="15" customHeight="1">
      <c r="A317" s="107"/>
      <c r="C317" s="110" t="s">
        <v>231</v>
      </c>
      <c r="D317" s="368" t="str">
        <f>IF(CNGE_2023_M4_Secc1!D54="","",CNGE_2023_M4_Secc1!D54)</f>
        <v/>
      </c>
      <c r="E317" s="249"/>
      <c r="F317" s="249"/>
      <c r="G317" s="249"/>
      <c r="H317" s="249"/>
      <c r="I317" s="249"/>
      <c r="J317" s="249"/>
      <c r="K317" s="249"/>
      <c r="L317" s="249"/>
      <c r="M317" s="249"/>
      <c r="N317" s="249"/>
      <c r="O317" s="249"/>
      <c r="P317" s="249"/>
      <c r="Q317" s="249"/>
      <c r="R317" s="201"/>
      <c r="S317" s="201"/>
      <c r="T317" s="201"/>
      <c r="U317" s="201"/>
      <c r="V317" s="201"/>
      <c r="W317" s="201"/>
      <c r="X317" s="201"/>
      <c r="Y317" s="201"/>
      <c r="Z317" s="201"/>
      <c r="AA317" s="201"/>
      <c r="AB317" s="201"/>
      <c r="AC317" s="201"/>
      <c r="AD317" s="201"/>
      <c r="AH317">
        <f t="shared" si="20"/>
        <v>0</v>
      </c>
    </row>
    <row r="318" spans="1:34" s="4" customFormat="1" ht="15" customHeight="1">
      <c r="A318" s="107"/>
      <c r="C318" s="110" t="s">
        <v>232</v>
      </c>
      <c r="D318" s="368" t="str">
        <f>IF(CNGE_2023_M4_Secc1!D55="","",CNGE_2023_M4_Secc1!D55)</f>
        <v/>
      </c>
      <c r="E318" s="249"/>
      <c r="F318" s="249"/>
      <c r="G318" s="249"/>
      <c r="H318" s="249"/>
      <c r="I318" s="249"/>
      <c r="J318" s="249"/>
      <c r="K318" s="249"/>
      <c r="L318" s="249"/>
      <c r="M318" s="249"/>
      <c r="N318" s="249"/>
      <c r="O318" s="249"/>
      <c r="P318" s="249"/>
      <c r="Q318" s="249"/>
      <c r="R318" s="201"/>
      <c r="S318" s="201"/>
      <c r="T318" s="201"/>
      <c r="U318" s="201"/>
      <c r="V318" s="201"/>
      <c r="W318" s="201"/>
      <c r="X318" s="201"/>
      <c r="Y318" s="201"/>
      <c r="Z318" s="201"/>
      <c r="AA318" s="201"/>
      <c r="AB318" s="201"/>
      <c r="AC318" s="201"/>
      <c r="AD318" s="201"/>
      <c r="AH318">
        <f t="shared" si="20"/>
        <v>0</v>
      </c>
    </row>
    <row r="319" spans="1:34" s="4" customFormat="1" ht="15" customHeight="1">
      <c r="A319" s="107"/>
      <c r="C319" s="110" t="s">
        <v>233</v>
      </c>
      <c r="D319" s="368" t="str">
        <f>IF(CNGE_2023_M4_Secc1!D56="","",CNGE_2023_M4_Secc1!D56)</f>
        <v/>
      </c>
      <c r="E319" s="249"/>
      <c r="F319" s="249"/>
      <c r="G319" s="249"/>
      <c r="H319" s="249"/>
      <c r="I319" s="249"/>
      <c r="J319" s="249"/>
      <c r="K319" s="249"/>
      <c r="L319" s="249"/>
      <c r="M319" s="249"/>
      <c r="N319" s="249"/>
      <c r="O319" s="249"/>
      <c r="P319" s="249"/>
      <c r="Q319" s="249"/>
      <c r="R319" s="201"/>
      <c r="S319" s="201"/>
      <c r="T319" s="201"/>
      <c r="U319" s="201"/>
      <c r="V319" s="201"/>
      <c r="W319" s="201"/>
      <c r="X319" s="201"/>
      <c r="Y319" s="201"/>
      <c r="Z319" s="201"/>
      <c r="AA319" s="201"/>
      <c r="AB319" s="201"/>
      <c r="AC319" s="201"/>
      <c r="AD319" s="201"/>
      <c r="AH319">
        <f t="shared" si="20"/>
        <v>0</v>
      </c>
    </row>
    <row r="320" spans="1:34" s="4" customFormat="1" ht="15" customHeight="1">
      <c r="A320" s="107"/>
      <c r="C320" s="110" t="s">
        <v>234</v>
      </c>
      <c r="D320" s="368" t="str">
        <f>IF(CNGE_2023_M4_Secc1!D57="","",CNGE_2023_M4_Secc1!D57)</f>
        <v/>
      </c>
      <c r="E320" s="249"/>
      <c r="F320" s="249"/>
      <c r="G320" s="249"/>
      <c r="H320" s="249"/>
      <c r="I320" s="249"/>
      <c r="J320" s="249"/>
      <c r="K320" s="249"/>
      <c r="L320" s="249"/>
      <c r="M320" s="249"/>
      <c r="N320" s="249"/>
      <c r="O320" s="249"/>
      <c r="P320" s="249"/>
      <c r="Q320" s="249"/>
      <c r="R320" s="201"/>
      <c r="S320" s="201"/>
      <c r="T320" s="201"/>
      <c r="U320" s="201"/>
      <c r="V320" s="201"/>
      <c r="W320" s="201"/>
      <c r="X320" s="201"/>
      <c r="Y320" s="201"/>
      <c r="Z320" s="201"/>
      <c r="AA320" s="201"/>
      <c r="AB320" s="201"/>
      <c r="AC320" s="201"/>
      <c r="AD320" s="201"/>
      <c r="AH320">
        <f t="shared" si="20"/>
        <v>0</v>
      </c>
    </row>
    <row r="321" spans="1:34" s="4" customFormat="1" ht="15" customHeight="1">
      <c r="A321" s="107"/>
      <c r="C321" s="110" t="s">
        <v>235</v>
      </c>
      <c r="D321" s="368" t="str">
        <f>IF(CNGE_2023_M4_Secc1!D58="","",CNGE_2023_M4_Secc1!D58)</f>
        <v/>
      </c>
      <c r="E321" s="249"/>
      <c r="F321" s="249"/>
      <c r="G321" s="249"/>
      <c r="H321" s="249"/>
      <c r="I321" s="249"/>
      <c r="J321" s="249"/>
      <c r="K321" s="249"/>
      <c r="L321" s="249"/>
      <c r="M321" s="249"/>
      <c r="N321" s="249"/>
      <c r="O321" s="249"/>
      <c r="P321" s="249"/>
      <c r="Q321" s="249"/>
      <c r="R321" s="201"/>
      <c r="S321" s="201"/>
      <c r="T321" s="201"/>
      <c r="U321" s="201"/>
      <c r="V321" s="201"/>
      <c r="W321" s="201"/>
      <c r="X321" s="201"/>
      <c r="Y321" s="201"/>
      <c r="Z321" s="201"/>
      <c r="AA321" s="201"/>
      <c r="AB321" s="201"/>
      <c r="AC321" s="201"/>
      <c r="AD321" s="201"/>
      <c r="AH321">
        <f t="shared" si="20"/>
        <v>0</v>
      </c>
    </row>
    <row r="322" spans="1:34" s="4" customFormat="1" ht="15" customHeight="1">
      <c r="A322" s="107"/>
      <c r="C322" s="110" t="s">
        <v>236</v>
      </c>
      <c r="D322" s="368" t="str">
        <f>IF(CNGE_2023_M4_Secc1!D59="","",CNGE_2023_M4_Secc1!D59)</f>
        <v/>
      </c>
      <c r="E322" s="249"/>
      <c r="F322" s="249"/>
      <c r="G322" s="249"/>
      <c r="H322" s="249"/>
      <c r="I322" s="249"/>
      <c r="J322" s="249"/>
      <c r="K322" s="249"/>
      <c r="L322" s="249"/>
      <c r="M322" s="249"/>
      <c r="N322" s="249"/>
      <c r="O322" s="249"/>
      <c r="P322" s="249"/>
      <c r="Q322" s="249"/>
      <c r="R322" s="201"/>
      <c r="S322" s="201"/>
      <c r="T322" s="201"/>
      <c r="U322" s="201"/>
      <c r="V322" s="201"/>
      <c r="W322" s="201"/>
      <c r="X322" s="201"/>
      <c r="Y322" s="201"/>
      <c r="Z322" s="201"/>
      <c r="AA322" s="201"/>
      <c r="AB322" s="201"/>
      <c r="AC322" s="201"/>
      <c r="AD322" s="201"/>
      <c r="AH322">
        <f t="shared" si="20"/>
        <v>0</v>
      </c>
    </row>
    <row r="323" spans="1:34" s="4" customFormat="1" ht="15" customHeight="1">
      <c r="A323" s="107"/>
      <c r="C323" s="110" t="s">
        <v>237</v>
      </c>
      <c r="D323" s="368" t="str">
        <f>IF(CNGE_2023_M4_Secc1!D60="","",CNGE_2023_M4_Secc1!D60)</f>
        <v/>
      </c>
      <c r="E323" s="249"/>
      <c r="F323" s="249"/>
      <c r="G323" s="249"/>
      <c r="H323" s="249"/>
      <c r="I323" s="249"/>
      <c r="J323" s="249"/>
      <c r="K323" s="249"/>
      <c r="L323" s="249"/>
      <c r="M323" s="249"/>
      <c r="N323" s="249"/>
      <c r="O323" s="249"/>
      <c r="P323" s="249"/>
      <c r="Q323" s="249"/>
      <c r="R323" s="201"/>
      <c r="S323" s="201"/>
      <c r="T323" s="201"/>
      <c r="U323" s="201"/>
      <c r="V323" s="201"/>
      <c r="W323" s="201"/>
      <c r="X323" s="201"/>
      <c r="Y323" s="201"/>
      <c r="Z323" s="201"/>
      <c r="AA323" s="201"/>
      <c r="AB323" s="201"/>
      <c r="AC323" s="201"/>
      <c r="AD323" s="201"/>
      <c r="AH323">
        <f t="shared" si="20"/>
        <v>0</v>
      </c>
    </row>
    <row r="324" spans="1:34" s="4" customFormat="1" ht="15" customHeight="1">
      <c r="A324" s="107"/>
      <c r="C324" s="110" t="s">
        <v>238</v>
      </c>
      <c r="D324" s="368" t="str">
        <f>IF(CNGE_2023_M4_Secc1!D61="","",CNGE_2023_M4_Secc1!D61)</f>
        <v/>
      </c>
      <c r="E324" s="249"/>
      <c r="F324" s="249"/>
      <c r="G324" s="249"/>
      <c r="H324" s="249"/>
      <c r="I324" s="249"/>
      <c r="J324" s="249"/>
      <c r="K324" s="249"/>
      <c r="L324" s="249"/>
      <c r="M324" s="249"/>
      <c r="N324" s="249"/>
      <c r="O324" s="249"/>
      <c r="P324" s="249"/>
      <c r="Q324" s="249"/>
      <c r="R324" s="201"/>
      <c r="S324" s="201"/>
      <c r="T324" s="201"/>
      <c r="U324" s="201"/>
      <c r="V324" s="201"/>
      <c r="W324" s="201"/>
      <c r="X324" s="201"/>
      <c r="Y324" s="201"/>
      <c r="Z324" s="201"/>
      <c r="AA324" s="201"/>
      <c r="AB324" s="201"/>
      <c r="AC324" s="201"/>
      <c r="AD324" s="201"/>
      <c r="AH324">
        <f t="shared" si="20"/>
        <v>0</v>
      </c>
    </row>
    <row r="325" spans="1:34" s="4" customFormat="1" ht="15" customHeight="1">
      <c r="A325" s="107"/>
      <c r="C325" s="110" t="s">
        <v>239</v>
      </c>
      <c r="D325" s="368" t="str">
        <f>IF(CNGE_2023_M4_Secc1!D62="","",CNGE_2023_M4_Secc1!D62)</f>
        <v/>
      </c>
      <c r="E325" s="249"/>
      <c r="F325" s="249"/>
      <c r="G325" s="249"/>
      <c r="H325" s="249"/>
      <c r="I325" s="249"/>
      <c r="J325" s="249"/>
      <c r="K325" s="249"/>
      <c r="L325" s="249"/>
      <c r="M325" s="249"/>
      <c r="N325" s="249"/>
      <c r="O325" s="249"/>
      <c r="P325" s="249"/>
      <c r="Q325" s="249"/>
      <c r="R325" s="201"/>
      <c r="S325" s="201"/>
      <c r="T325" s="201"/>
      <c r="U325" s="201"/>
      <c r="V325" s="201"/>
      <c r="W325" s="201"/>
      <c r="X325" s="201"/>
      <c r="Y325" s="201"/>
      <c r="Z325" s="201"/>
      <c r="AA325" s="201"/>
      <c r="AB325" s="201"/>
      <c r="AC325" s="201"/>
      <c r="AD325" s="201"/>
      <c r="AH325">
        <f t="shared" si="20"/>
        <v>0</v>
      </c>
    </row>
    <row r="326" spans="1:34" s="4" customFormat="1" ht="15" customHeight="1">
      <c r="A326" s="107"/>
      <c r="C326" s="110" t="s">
        <v>240</v>
      </c>
      <c r="D326" s="368" t="str">
        <f>IF(CNGE_2023_M4_Secc1!D63="","",CNGE_2023_M4_Secc1!D63)</f>
        <v/>
      </c>
      <c r="E326" s="249"/>
      <c r="F326" s="249"/>
      <c r="G326" s="249"/>
      <c r="H326" s="249"/>
      <c r="I326" s="249"/>
      <c r="J326" s="249"/>
      <c r="K326" s="249"/>
      <c r="L326" s="249"/>
      <c r="M326" s="249"/>
      <c r="N326" s="249"/>
      <c r="O326" s="249"/>
      <c r="P326" s="249"/>
      <c r="Q326" s="249"/>
      <c r="R326" s="201"/>
      <c r="S326" s="201"/>
      <c r="T326" s="201"/>
      <c r="U326" s="201"/>
      <c r="V326" s="201"/>
      <c r="W326" s="201"/>
      <c r="X326" s="201"/>
      <c r="Y326" s="201"/>
      <c r="Z326" s="201"/>
      <c r="AA326" s="201"/>
      <c r="AB326" s="201"/>
      <c r="AC326" s="201"/>
      <c r="AD326" s="201"/>
      <c r="AH326">
        <f t="shared" si="20"/>
        <v>0</v>
      </c>
    </row>
    <row r="327" spans="1:34" s="4" customFormat="1" ht="15" customHeight="1">
      <c r="A327" s="107"/>
      <c r="C327" s="110" t="s">
        <v>241</v>
      </c>
      <c r="D327" s="368" t="str">
        <f>IF(CNGE_2023_M4_Secc1!D64="","",CNGE_2023_M4_Secc1!D64)</f>
        <v/>
      </c>
      <c r="E327" s="249"/>
      <c r="F327" s="249"/>
      <c r="G327" s="249"/>
      <c r="H327" s="249"/>
      <c r="I327" s="249"/>
      <c r="J327" s="249"/>
      <c r="K327" s="249"/>
      <c r="L327" s="249"/>
      <c r="M327" s="249"/>
      <c r="N327" s="249"/>
      <c r="O327" s="249"/>
      <c r="P327" s="249"/>
      <c r="Q327" s="249"/>
      <c r="R327" s="201"/>
      <c r="S327" s="201"/>
      <c r="T327" s="201"/>
      <c r="U327" s="201"/>
      <c r="V327" s="201"/>
      <c r="W327" s="201"/>
      <c r="X327" s="201"/>
      <c r="Y327" s="201"/>
      <c r="Z327" s="201"/>
      <c r="AA327" s="201"/>
      <c r="AB327" s="201"/>
      <c r="AC327" s="201"/>
      <c r="AD327" s="201"/>
      <c r="AH327">
        <f t="shared" si="20"/>
        <v>0</v>
      </c>
    </row>
    <row r="328" spans="1:34" s="4" customFormat="1" ht="15" customHeight="1">
      <c r="A328" s="107"/>
      <c r="C328" s="110" t="s">
        <v>242</v>
      </c>
      <c r="D328" s="368" t="str">
        <f>IF(CNGE_2023_M4_Secc1!D65="","",CNGE_2023_M4_Secc1!D65)</f>
        <v/>
      </c>
      <c r="E328" s="249"/>
      <c r="F328" s="249"/>
      <c r="G328" s="249"/>
      <c r="H328" s="249"/>
      <c r="I328" s="249"/>
      <c r="J328" s="249"/>
      <c r="K328" s="249"/>
      <c r="L328" s="249"/>
      <c r="M328" s="249"/>
      <c r="N328" s="249"/>
      <c r="O328" s="249"/>
      <c r="P328" s="249"/>
      <c r="Q328" s="249"/>
      <c r="R328" s="201"/>
      <c r="S328" s="201"/>
      <c r="T328" s="201"/>
      <c r="U328" s="201"/>
      <c r="V328" s="201"/>
      <c r="W328" s="201"/>
      <c r="X328" s="201"/>
      <c r="Y328" s="201"/>
      <c r="Z328" s="201"/>
      <c r="AA328" s="201"/>
      <c r="AB328" s="201"/>
      <c r="AC328" s="201"/>
      <c r="AD328" s="201"/>
      <c r="AH328">
        <f t="shared" si="20"/>
        <v>0</v>
      </c>
    </row>
    <row r="329" spans="1:34" s="4" customFormat="1" ht="15" customHeight="1">
      <c r="A329" s="107"/>
      <c r="C329" s="110" t="s">
        <v>243</v>
      </c>
      <c r="D329" s="368" t="str">
        <f>IF(CNGE_2023_M4_Secc1!D66="","",CNGE_2023_M4_Secc1!D66)</f>
        <v/>
      </c>
      <c r="E329" s="249"/>
      <c r="F329" s="249"/>
      <c r="G329" s="249"/>
      <c r="H329" s="249"/>
      <c r="I329" s="249"/>
      <c r="J329" s="249"/>
      <c r="K329" s="249"/>
      <c r="L329" s="249"/>
      <c r="M329" s="249"/>
      <c r="N329" s="249"/>
      <c r="O329" s="249"/>
      <c r="P329" s="249"/>
      <c r="Q329" s="249"/>
      <c r="R329" s="201"/>
      <c r="S329" s="201"/>
      <c r="T329" s="201"/>
      <c r="U329" s="201"/>
      <c r="V329" s="201"/>
      <c r="W329" s="201"/>
      <c r="X329" s="201"/>
      <c r="Y329" s="201"/>
      <c r="Z329" s="201"/>
      <c r="AA329" s="201"/>
      <c r="AB329" s="201"/>
      <c r="AC329" s="201"/>
      <c r="AD329" s="201"/>
      <c r="AH329">
        <f t="shared" si="20"/>
        <v>0</v>
      </c>
    </row>
    <row r="330" spans="1:34" s="4" customFormat="1" ht="15" customHeight="1">
      <c r="A330" s="107"/>
      <c r="C330" s="110" t="s">
        <v>244</v>
      </c>
      <c r="D330" s="368" t="str">
        <f>IF(CNGE_2023_M4_Secc1!D67="","",CNGE_2023_M4_Secc1!D67)</f>
        <v/>
      </c>
      <c r="E330" s="249"/>
      <c r="F330" s="249"/>
      <c r="G330" s="249"/>
      <c r="H330" s="249"/>
      <c r="I330" s="249"/>
      <c r="J330" s="249"/>
      <c r="K330" s="249"/>
      <c r="L330" s="249"/>
      <c r="M330" s="249"/>
      <c r="N330" s="249"/>
      <c r="O330" s="249"/>
      <c r="P330" s="249"/>
      <c r="Q330" s="249"/>
      <c r="R330" s="201"/>
      <c r="S330" s="201"/>
      <c r="T330" s="201"/>
      <c r="U330" s="201"/>
      <c r="V330" s="201"/>
      <c r="W330" s="201"/>
      <c r="X330" s="201"/>
      <c r="Y330" s="201"/>
      <c r="Z330" s="201"/>
      <c r="AA330" s="201"/>
      <c r="AB330" s="201"/>
      <c r="AC330" s="201"/>
      <c r="AD330" s="201"/>
      <c r="AH330">
        <f t="shared" si="20"/>
        <v>0</v>
      </c>
    </row>
    <row r="331" spans="1:34" s="4" customFormat="1" ht="15" customHeight="1">
      <c r="A331" s="107"/>
      <c r="C331" s="110" t="s">
        <v>245</v>
      </c>
      <c r="D331" s="368" t="str">
        <f>IF(CNGE_2023_M4_Secc1!D68="","",CNGE_2023_M4_Secc1!D68)</f>
        <v/>
      </c>
      <c r="E331" s="249"/>
      <c r="F331" s="249"/>
      <c r="G331" s="249"/>
      <c r="H331" s="249"/>
      <c r="I331" s="249"/>
      <c r="J331" s="249"/>
      <c r="K331" s="249"/>
      <c r="L331" s="249"/>
      <c r="M331" s="249"/>
      <c r="N331" s="249"/>
      <c r="O331" s="249"/>
      <c r="P331" s="249"/>
      <c r="Q331" s="249"/>
      <c r="R331" s="201"/>
      <c r="S331" s="201"/>
      <c r="T331" s="201"/>
      <c r="U331" s="201"/>
      <c r="V331" s="201"/>
      <c r="W331" s="201"/>
      <c r="X331" s="201"/>
      <c r="Y331" s="201"/>
      <c r="Z331" s="201"/>
      <c r="AA331" s="201"/>
      <c r="AB331" s="201"/>
      <c r="AC331" s="201"/>
      <c r="AD331" s="201"/>
      <c r="AH331">
        <f t="shared" si="20"/>
        <v>0</v>
      </c>
    </row>
    <row r="332" spans="1:34" s="4" customFormat="1" ht="15" customHeight="1">
      <c r="A332" s="107"/>
      <c r="C332" s="110" t="s">
        <v>246</v>
      </c>
      <c r="D332" s="368" t="str">
        <f>IF(CNGE_2023_M4_Secc1!D69="","",CNGE_2023_M4_Secc1!D69)</f>
        <v/>
      </c>
      <c r="E332" s="249"/>
      <c r="F332" s="249"/>
      <c r="G332" s="249"/>
      <c r="H332" s="249"/>
      <c r="I332" s="249"/>
      <c r="J332" s="249"/>
      <c r="K332" s="249"/>
      <c r="L332" s="249"/>
      <c r="M332" s="249"/>
      <c r="N332" s="249"/>
      <c r="O332" s="249"/>
      <c r="P332" s="249"/>
      <c r="Q332" s="249"/>
      <c r="R332" s="201"/>
      <c r="S332" s="201"/>
      <c r="T332" s="201"/>
      <c r="U332" s="201"/>
      <c r="V332" s="201"/>
      <c r="W332" s="201"/>
      <c r="X332" s="201"/>
      <c r="Y332" s="201"/>
      <c r="Z332" s="201"/>
      <c r="AA332" s="201"/>
      <c r="AB332" s="201"/>
      <c r="AC332" s="201"/>
      <c r="AD332" s="201"/>
      <c r="AH332">
        <f t="shared" si="20"/>
        <v>0</v>
      </c>
    </row>
    <row r="333" spans="1:34" s="4" customFormat="1" ht="15" customHeight="1">
      <c r="A333" s="107"/>
      <c r="C333" s="110" t="s">
        <v>247</v>
      </c>
      <c r="D333" s="368" t="str">
        <f>IF(CNGE_2023_M4_Secc1!D70="","",CNGE_2023_M4_Secc1!D70)</f>
        <v/>
      </c>
      <c r="E333" s="249"/>
      <c r="F333" s="249"/>
      <c r="G333" s="249"/>
      <c r="H333" s="249"/>
      <c r="I333" s="249"/>
      <c r="J333" s="249"/>
      <c r="K333" s="249"/>
      <c r="L333" s="249"/>
      <c r="M333" s="249"/>
      <c r="N333" s="249"/>
      <c r="O333" s="249"/>
      <c r="P333" s="249"/>
      <c r="Q333" s="249"/>
      <c r="R333" s="201"/>
      <c r="S333" s="201"/>
      <c r="T333" s="201"/>
      <c r="U333" s="201"/>
      <c r="V333" s="201"/>
      <c r="W333" s="201"/>
      <c r="X333" s="201"/>
      <c r="Y333" s="201"/>
      <c r="Z333" s="201"/>
      <c r="AA333" s="201"/>
      <c r="AB333" s="201"/>
      <c r="AC333" s="201"/>
      <c r="AD333" s="201"/>
      <c r="AH333">
        <f t="shared" si="20"/>
        <v>0</v>
      </c>
    </row>
    <row r="334" spans="1:34" s="4" customFormat="1" ht="15" customHeight="1">
      <c r="A334" s="107"/>
      <c r="C334" s="110" t="s">
        <v>248</v>
      </c>
      <c r="D334" s="368" t="str">
        <f>IF(CNGE_2023_M4_Secc1!D71="","",CNGE_2023_M4_Secc1!D71)</f>
        <v/>
      </c>
      <c r="E334" s="249"/>
      <c r="F334" s="249"/>
      <c r="G334" s="249"/>
      <c r="H334" s="249"/>
      <c r="I334" s="249"/>
      <c r="J334" s="249"/>
      <c r="K334" s="249"/>
      <c r="L334" s="249"/>
      <c r="M334" s="249"/>
      <c r="N334" s="249"/>
      <c r="O334" s="249"/>
      <c r="P334" s="249"/>
      <c r="Q334" s="249"/>
      <c r="R334" s="201"/>
      <c r="S334" s="201"/>
      <c r="T334" s="201"/>
      <c r="U334" s="201"/>
      <c r="V334" s="201"/>
      <c r="W334" s="201"/>
      <c r="X334" s="201"/>
      <c r="Y334" s="201"/>
      <c r="Z334" s="201"/>
      <c r="AA334" s="201"/>
      <c r="AB334" s="201"/>
      <c r="AC334" s="201"/>
      <c r="AD334" s="201"/>
      <c r="AH334">
        <f t="shared" ref="AH334:AH362" si="21">IF(COUNTIF(R334:AD334,"NS"),1,0)</f>
        <v>0</v>
      </c>
    </row>
    <row r="335" spans="1:34" s="4" customFormat="1" ht="15" customHeight="1">
      <c r="A335" s="107"/>
      <c r="C335" s="110" t="s">
        <v>249</v>
      </c>
      <c r="D335" s="368" t="str">
        <f>IF(CNGE_2023_M4_Secc1!D72="","",CNGE_2023_M4_Secc1!D72)</f>
        <v/>
      </c>
      <c r="E335" s="249"/>
      <c r="F335" s="249"/>
      <c r="G335" s="249"/>
      <c r="H335" s="249"/>
      <c r="I335" s="249"/>
      <c r="J335" s="249"/>
      <c r="K335" s="249"/>
      <c r="L335" s="249"/>
      <c r="M335" s="249"/>
      <c r="N335" s="249"/>
      <c r="O335" s="249"/>
      <c r="P335" s="249"/>
      <c r="Q335" s="249"/>
      <c r="R335" s="201"/>
      <c r="S335" s="201"/>
      <c r="T335" s="201"/>
      <c r="U335" s="201"/>
      <c r="V335" s="201"/>
      <c r="W335" s="201"/>
      <c r="X335" s="201"/>
      <c r="Y335" s="201"/>
      <c r="Z335" s="201"/>
      <c r="AA335" s="201"/>
      <c r="AB335" s="201"/>
      <c r="AC335" s="201"/>
      <c r="AD335" s="201"/>
      <c r="AH335">
        <f t="shared" si="21"/>
        <v>0</v>
      </c>
    </row>
    <row r="336" spans="1:34" s="4" customFormat="1" ht="15" customHeight="1">
      <c r="A336" s="107"/>
      <c r="C336" s="110" t="s">
        <v>250</v>
      </c>
      <c r="D336" s="368" t="str">
        <f>IF(CNGE_2023_M4_Secc1!D73="","",CNGE_2023_M4_Secc1!D73)</f>
        <v/>
      </c>
      <c r="E336" s="249"/>
      <c r="F336" s="249"/>
      <c r="G336" s="249"/>
      <c r="H336" s="249"/>
      <c r="I336" s="249"/>
      <c r="J336" s="249"/>
      <c r="K336" s="249"/>
      <c r="L336" s="249"/>
      <c r="M336" s="249"/>
      <c r="N336" s="249"/>
      <c r="O336" s="249"/>
      <c r="P336" s="249"/>
      <c r="Q336" s="249"/>
      <c r="R336" s="201"/>
      <c r="S336" s="201"/>
      <c r="T336" s="201"/>
      <c r="U336" s="201"/>
      <c r="V336" s="201"/>
      <c r="W336" s="201"/>
      <c r="X336" s="201"/>
      <c r="Y336" s="201"/>
      <c r="Z336" s="201"/>
      <c r="AA336" s="201"/>
      <c r="AB336" s="201"/>
      <c r="AC336" s="201"/>
      <c r="AD336" s="201"/>
      <c r="AH336">
        <f t="shared" si="21"/>
        <v>0</v>
      </c>
    </row>
    <row r="337" spans="1:34" s="4" customFormat="1" ht="15" customHeight="1">
      <c r="A337" s="107"/>
      <c r="C337" s="110" t="s">
        <v>251</v>
      </c>
      <c r="D337" s="368" t="str">
        <f>IF(CNGE_2023_M4_Secc1!D74="","",CNGE_2023_M4_Secc1!D74)</f>
        <v/>
      </c>
      <c r="E337" s="249"/>
      <c r="F337" s="249"/>
      <c r="G337" s="249"/>
      <c r="H337" s="249"/>
      <c r="I337" s="249"/>
      <c r="J337" s="249"/>
      <c r="K337" s="249"/>
      <c r="L337" s="249"/>
      <c r="M337" s="249"/>
      <c r="N337" s="249"/>
      <c r="O337" s="249"/>
      <c r="P337" s="249"/>
      <c r="Q337" s="249"/>
      <c r="R337" s="201"/>
      <c r="S337" s="201"/>
      <c r="T337" s="201"/>
      <c r="U337" s="201"/>
      <c r="V337" s="201"/>
      <c r="W337" s="201"/>
      <c r="X337" s="201"/>
      <c r="Y337" s="201"/>
      <c r="Z337" s="201"/>
      <c r="AA337" s="201"/>
      <c r="AB337" s="201"/>
      <c r="AC337" s="201"/>
      <c r="AD337" s="201"/>
      <c r="AH337">
        <f t="shared" si="21"/>
        <v>0</v>
      </c>
    </row>
    <row r="338" spans="1:34" s="4" customFormat="1" ht="15" customHeight="1">
      <c r="A338" s="107"/>
      <c r="C338" s="110" t="s">
        <v>284</v>
      </c>
      <c r="D338" s="368" t="str">
        <f>IF(CNGE_2023_M4_Secc1!D75="","",CNGE_2023_M4_Secc1!D75)</f>
        <v/>
      </c>
      <c r="E338" s="249"/>
      <c r="F338" s="249"/>
      <c r="G338" s="249"/>
      <c r="H338" s="249"/>
      <c r="I338" s="249"/>
      <c r="J338" s="249"/>
      <c r="K338" s="249"/>
      <c r="L338" s="249"/>
      <c r="M338" s="249"/>
      <c r="N338" s="249"/>
      <c r="O338" s="249"/>
      <c r="P338" s="249"/>
      <c r="Q338" s="249"/>
      <c r="R338" s="201"/>
      <c r="S338" s="201"/>
      <c r="T338" s="201"/>
      <c r="U338" s="201"/>
      <c r="V338" s="201"/>
      <c r="W338" s="201"/>
      <c r="X338" s="201"/>
      <c r="Y338" s="201"/>
      <c r="Z338" s="201"/>
      <c r="AA338" s="201"/>
      <c r="AB338" s="201"/>
      <c r="AC338" s="201"/>
      <c r="AD338" s="201"/>
      <c r="AH338">
        <f t="shared" si="21"/>
        <v>0</v>
      </c>
    </row>
    <row r="339" spans="1:34" s="4" customFormat="1" ht="15" customHeight="1">
      <c r="A339" s="107"/>
      <c r="C339" s="110" t="s">
        <v>285</v>
      </c>
      <c r="D339" s="368" t="str">
        <f>IF(CNGE_2023_M4_Secc1!D76="","",CNGE_2023_M4_Secc1!D76)</f>
        <v/>
      </c>
      <c r="E339" s="249"/>
      <c r="F339" s="249"/>
      <c r="G339" s="249"/>
      <c r="H339" s="249"/>
      <c r="I339" s="249"/>
      <c r="J339" s="249"/>
      <c r="K339" s="249"/>
      <c r="L339" s="249"/>
      <c r="M339" s="249"/>
      <c r="N339" s="249"/>
      <c r="O339" s="249"/>
      <c r="P339" s="249"/>
      <c r="Q339" s="249"/>
      <c r="R339" s="201"/>
      <c r="S339" s="201"/>
      <c r="T339" s="201"/>
      <c r="U339" s="201"/>
      <c r="V339" s="201"/>
      <c r="W339" s="201"/>
      <c r="X339" s="201"/>
      <c r="Y339" s="201"/>
      <c r="Z339" s="201"/>
      <c r="AA339" s="201"/>
      <c r="AB339" s="201"/>
      <c r="AC339" s="201"/>
      <c r="AD339" s="201"/>
      <c r="AH339">
        <f t="shared" si="21"/>
        <v>0</v>
      </c>
    </row>
    <row r="340" spans="1:34" s="4" customFormat="1" ht="15" customHeight="1">
      <c r="A340" s="107"/>
      <c r="C340" s="110" t="s">
        <v>286</v>
      </c>
      <c r="D340" s="368" t="str">
        <f>IF(CNGE_2023_M4_Secc1!D77="","",CNGE_2023_M4_Secc1!D77)</f>
        <v/>
      </c>
      <c r="E340" s="249"/>
      <c r="F340" s="249"/>
      <c r="G340" s="249"/>
      <c r="H340" s="249"/>
      <c r="I340" s="249"/>
      <c r="J340" s="249"/>
      <c r="K340" s="249"/>
      <c r="L340" s="249"/>
      <c r="M340" s="249"/>
      <c r="N340" s="249"/>
      <c r="O340" s="249"/>
      <c r="P340" s="249"/>
      <c r="Q340" s="249"/>
      <c r="R340" s="201"/>
      <c r="S340" s="201"/>
      <c r="T340" s="201"/>
      <c r="U340" s="201"/>
      <c r="V340" s="201"/>
      <c r="W340" s="201"/>
      <c r="X340" s="201"/>
      <c r="Y340" s="201"/>
      <c r="Z340" s="201"/>
      <c r="AA340" s="201"/>
      <c r="AB340" s="201"/>
      <c r="AC340" s="201"/>
      <c r="AD340" s="201"/>
      <c r="AH340">
        <f t="shared" si="21"/>
        <v>0</v>
      </c>
    </row>
    <row r="341" spans="1:34" s="4" customFormat="1" ht="15" customHeight="1">
      <c r="A341" s="107"/>
      <c r="C341" s="110" t="s">
        <v>287</v>
      </c>
      <c r="D341" s="368" t="str">
        <f>IF(CNGE_2023_M4_Secc1!D78="","",CNGE_2023_M4_Secc1!D78)</f>
        <v/>
      </c>
      <c r="E341" s="249"/>
      <c r="F341" s="249"/>
      <c r="G341" s="249"/>
      <c r="H341" s="249"/>
      <c r="I341" s="249"/>
      <c r="J341" s="249"/>
      <c r="K341" s="249"/>
      <c r="L341" s="249"/>
      <c r="M341" s="249"/>
      <c r="N341" s="249"/>
      <c r="O341" s="249"/>
      <c r="P341" s="249"/>
      <c r="Q341" s="249"/>
      <c r="R341" s="201"/>
      <c r="S341" s="201"/>
      <c r="T341" s="201"/>
      <c r="U341" s="201"/>
      <c r="V341" s="201"/>
      <c r="W341" s="201"/>
      <c r="X341" s="201"/>
      <c r="Y341" s="201"/>
      <c r="Z341" s="201"/>
      <c r="AA341" s="201"/>
      <c r="AB341" s="201"/>
      <c r="AC341" s="201"/>
      <c r="AD341" s="201"/>
      <c r="AH341">
        <f t="shared" si="21"/>
        <v>0</v>
      </c>
    </row>
    <row r="342" spans="1:34" s="4" customFormat="1" ht="15" customHeight="1">
      <c r="A342" s="107"/>
      <c r="C342" s="110" t="s">
        <v>288</v>
      </c>
      <c r="D342" s="368" t="str">
        <f>IF(CNGE_2023_M4_Secc1!D79="","",CNGE_2023_M4_Secc1!D79)</f>
        <v/>
      </c>
      <c r="E342" s="249"/>
      <c r="F342" s="249"/>
      <c r="G342" s="249"/>
      <c r="H342" s="249"/>
      <c r="I342" s="249"/>
      <c r="J342" s="249"/>
      <c r="K342" s="249"/>
      <c r="L342" s="249"/>
      <c r="M342" s="249"/>
      <c r="N342" s="249"/>
      <c r="O342" s="249"/>
      <c r="P342" s="249"/>
      <c r="Q342" s="249"/>
      <c r="R342" s="201"/>
      <c r="S342" s="201"/>
      <c r="T342" s="201"/>
      <c r="U342" s="201"/>
      <c r="V342" s="201"/>
      <c r="W342" s="201"/>
      <c r="X342" s="201"/>
      <c r="Y342" s="201"/>
      <c r="Z342" s="201"/>
      <c r="AA342" s="201"/>
      <c r="AB342" s="201"/>
      <c r="AC342" s="201"/>
      <c r="AD342" s="201"/>
      <c r="AH342">
        <f t="shared" si="21"/>
        <v>0</v>
      </c>
    </row>
    <row r="343" spans="1:34" s="4" customFormat="1" ht="15" customHeight="1">
      <c r="A343" s="107"/>
      <c r="C343" s="110" t="s">
        <v>289</v>
      </c>
      <c r="D343" s="368" t="str">
        <f>IF(CNGE_2023_M4_Secc1!D80="","",CNGE_2023_M4_Secc1!D80)</f>
        <v/>
      </c>
      <c r="E343" s="249"/>
      <c r="F343" s="249"/>
      <c r="G343" s="249"/>
      <c r="H343" s="249"/>
      <c r="I343" s="249"/>
      <c r="J343" s="249"/>
      <c r="K343" s="249"/>
      <c r="L343" s="249"/>
      <c r="M343" s="249"/>
      <c r="N343" s="249"/>
      <c r="O343" s="249"/>
      <c r="P343" s="249"/>
      <c r="Q343" s="249"/>
      <c r="R343" s="201"/>
      <c r="S343" s="201"/>
      <c r="T343" s="201"/>
      <c r="U343" s="201"/>
      <c r="V343" s="201"/>
      <c r="W343" s="201"/>
      <c r="X343" s="201"/>
      <c r="Y343" s="201"/>
      <c r="Z343" s="201"/>
      <c r="AA343" s="201"/>
      <c r="AB343" s="201"/>
      <c r="AC343" s="201"/>
      <c r="AD343" s="201"/>
      <c r="AH343">
        <f t="shared" si="21"/>
        <v>0</v>
      </c>
    </row>
    <row r="344" spans="1:34" s="4" customFormat="1" ht="15" customHeight="1">
      <c r="A344" s="107"/>
      <c r="C344" s="110" t="s">
        <v>290</v>
      </c>
      <c r="D344" s="368" t="str">
        <f>IF(CNGE_2023_M4_Secc1!D81="","",CNGE_2023_M4_Secc1!D81)</f>
        <v/>
      </c>
      <c r="E344" s="249"/>
      <c r="F344" s="249"/>
      <c r="G344" s="249"/>
      <c r="H344" s="249"/>
      <c r="I344" s="249"/>
      <c r="J344" s="249"/>
      <c r="K344" s="249"/>
      <c r="L344" s="249"/>
      <c r="M344" s="249"/>
      <c r="N344" s="249"/>
      <c r="O344" s="249"/>
      <c r="P344" s="249"/>
      <c r="Q344" s="249"/>
      <c r="R344" s="201"/>
      <c r="S344" s="201"/>
      <c r="T344" s="201"/>
      <c r="U344" s="201"/>
      <c r="V344" s="201"/>
      <c r="W344" s="201"/>
      <c r="X344" s="201"/>
      <c r="Y344" s="201"/>
      <c r="Z344" s="201"/>
      <c r="AA344" s="201"/>
      <c r="AB344" s="201"/>
      <c r="AC344" s="201"/>
      <c r="AD344" s="201"/>
      <c r="AH344">
        <f t="shared" si="21"/>
        <v>0</v>
      </c>
    </row>
    <row r="345" spans="1:34" s="4" customFormat="1" ht="15" customHeight="1">
      <c r="A345" s="107"/>
      <c r="C345" s="110" t="s">
        <v>291</v>
      </c>
      <c r="D345" s="368" t="str">
        <f>IF(CNGE_2023_M4_Secc1!D82="","",CNGE_2023_M4_Secc1!D82)</f>
        <v/>
      </c>
      <c r="E345" s="249"/>
      <c r="F345" s="249"/>
      <c r="G345" s="249"/>
      <c r="H345" s="249"/>
      <c r="I345" s="249"/>
      <c r="J345" s="249"/>
      <c r="K345" s="249"/>
      <c r="L345" s="249"/>
      <c r="M345" s="249"/>
      <c r="N345" s="249"/>
      <c r="O345" s="249"/>
      <c r="P345" s="249"/>
      <c r="Q345" s="249"/>
      <c r="R345" s="201"/>
      <c r="S345" s="201"/>
      <c r="T345" s="201"/>
      <c r="U345" s="201"/>
      <c r="V345" s="201"/>
      <c r="W345" s="201"/>
      <c r="X345" s="201"/>
      <c r="Y345" s="201"/>
      <c r="Z345" s="201"/>
      <c r="AA345" s="201"/>
      <c r="AB345" s="201"/>
      <c r="AC345" s="201"/>
      <c r="AD345" s="201"/>
      <c r="AH345">
        <f t="shared" si="21"/>
        <v>0</v>
      </c>
    </row>
    <row r="346" spans="1:34" s="4" customFormat="1" ht="15" customHeight="1">
      <c r="A346" s="107"/>
      <c r="C346" s="110" t="s">
        <v>292</v>
      </c>
      <c r="D346" s="368" t="str">
        <f>IF(CNGE_2023_M4_Secc1!D83="","",CNGE_2023_M4_Secc1!D83)</f>
        <v/>
      </c>
      <c r="E346" s="249"/>
      <c r="F346" s="249"/>
      <c r="G346" s="249"/>
      <c r="H346" s="249"/>
      <c r="I346" s="249"/>
      <c r="J346" s="249"/>
      <c r="K346" s="249"/>
      <c r="L346" s="249"/>
      <c r="M346" s="249"/>
      <c r="N346" s="249"/>
      <c r="O346" s="249"/>
      <c r="P346" s="249"/>
      <c r="Q346" s="249"/>
      <c r="R346" s="201"/>
      <c r="S346" s="201"/>
      <c r="T346" s="201"/>
      <c r="U346" s="201"/>
      <c r="V346" s="201"/>
      <c r="W346" s="201"/>
      <c r="X346" s="201"/>
      <c r="Y346" s="201"/>
      <c r="Z346" s="201"/>
      <c r="AA346" s="201"/>
      <c r="AB346" s="201"/>
      <c r="AC346" s="201"/>
      <c r="AD346" s="201"/>
      <c r="AH346">
        <f t="shared" si="21"/>
        <v>0</v>
      </c>
    </row>
    <row r="347" spans="1:34" s="4" customFormat="1" ht="15" customHeight="1">
      <c r="A347" s="107"/>
      <c r="C347" s="110" t="s">
        <v>293</v>
      </c>
      <c r="D347" s="368" t="str">
        <f>IF(CNGE_2023_M4_Secc1!D84="","",CNGE_2023_M4_Secc1!D84)</f>
        <v/>
      </c>
      <c r="E347" s="249"/>
      <c r="F347" s="249"/>
      <c r="G347" s="249"/>
      <c r="H347" s="249"/>
      <c r="I347" s="249"/>
      <c r="J347" s="249"/>
      <c r="K347" s="249"/>
      <c r="L347" s="249"/>
      <c r="M347" s="249"/>
      <c r="N347" s="249"/>
      <c r="O347" s="249"/>
      <c r="P347" s="249"/>
      <c r="Q347" s="249"/>
      <c r="R347" s="201"/>
      <c r="S347" s="201"/>
      <c r="T347" s="201"/>
      <c r="U347" s="201"/>
      <c r="V347" s="201"/>
      <c r="W347" s="201"/>
      <c r="X347" s="201"/>
      <c r="Y347" s="201"/>
      <c r="Z347" s="201"/>
      <c r="AA347" s="201"/>
      <c r="AB347" s="201"/>
      <c r="AC347" s="201"/>
      <c r="AD347" s="201"/>
      <c r="AH347">
        <f t="shared" si="21"/>
        <v>0</v>
      </c>
    </row>
    <row r="348" spans="1:34" s="4" customFormat="1" ht="15" customHeight="1">
      <c r="A348" s="107"/>
      <c r="C348" s="110" t="s">
        <v>294</v>
      </c>
      <c r="D348" s="368" t="str">
        <f>IF(CNGE_2023_M4_Secc1!D85="","",CNGE_2023_M4_Secc1!D85)</f>
        <v/>
      </c>
      <c r="E348" s="249"/>
      <c r="F348" s="249"/>
      <c r="G348" s="249"/>
      <c r="H348" s="249"/>
      <c r="I348" s="249"/>
      <c r="J348" s="249"/>
      <c r="K348" s="249"/>
      <c r="L348" s="249"/>
      <c r="M348" s="249"/>
      <c r="N348" s="249"/>
      <c r="O348" s="249"/>
      <c r="P348" s="249"/>
      <c r="Q348" s="249"/>
      <c r="R348" s="201"/>
      <c r="S348" s="201"/>
      <c r="T348" s="201"/>
      <c r="U348" s="201"/>
      <c r="V348" s="201"/>
      <c r="W348" s="201"/>
      <c r="X348" s="201"/>
      <c r="Y348" s="201"/>
      <c r="Z348" s="201"/>
      <c r="AA348" s="201"/>
      <c r="AB348" s="201"/>
      <c r="AC348" s="201"/>
      <c r="AD348" s="201"/>
      <c r="AH348">
        <f t="shared" si="21"/>
        <v>0</v>
      </c>
    </row>
    <row r="349" spans="1:34" s="4" customFormat="1" ht="15" customHeight="1">
      <c r="A349" s="107"/>
      <c r="C349" s="110" t="s">
        <v>295</v>
      </c>
      <c r="D349" s="368" t="str">
        <f>IF(CNGE_2023_M4_Secc1!D86="","",CNGE_2023_M4_Secc1!D86)</f>
        <v/>
      </c>
      <c r="E349" s="249"/>
      <c r="F349" s="249"/>
      <c r="G349" s="249"/>
      <c r="H349" s="249"/>
      <c r="I349" s="249"/>
      <c r="J349" s="249"/>
      <c r="K349" s="249"/>
      <c r="L349" s="249"/>
      <c r="M349" s="249"/>
      <c r="N349" s="249"/>
      <c r="O349" s="249"/>
      <c r="P349" s="249"/>
      <c r="Q349" s="249"/>
      <c r="R349" s="201"/>
      <c r="S349" s="201"/>
      <c r="T349" s="201"/>
      <c r="U349" s="201"/>
      <c r="V349" s="201"/>
      <c r="W349" s="201"/>
      <c r="X349" s="201"/>
      <c r="Y349" s="201"/>
      <c r="Z349" s="201"/>
      <c r="AA349" s="201"/>
      <c r="AB349" s="201"/>
      <c r="AC349" s="201"/>
      <c r="AD349" s="201"/>
      <c r="AH349">
        <f t="shared" si="21"/>
        <v>0</v>
      </c>
    </row>
    <row r="350" spans="1:34" s="4" customFormat="1" ht="15" customHeight="1">
      <c r="A350" s="107"/>
      <c r="C350" s="110" t="s">
        <v>296</v>
      </c>
      <c r="D350" s="368" t="str">
        <f>IF(CNGE_2023_M4_Secc1!D87="","",CNGE_2023_M4_Secc1!D87)</f>
        <v/>
      </c>
      <c r="E350" s="249"/>
      <c r="F350" s="249"/>
      <c r="G350" s="249"/>
      <c r="H350" s="249"/>
      <c r="I350" s="249"/>
      <c r="J350" s="249"/>
      <c r="K350" s="249"/>
      <c r="L350" s="249"/>
      <c r="M350" s="249"/>
      <c r="N350" s="249"/>
      <c r="O350" s="249"/>
      <c r="P350" s="249"/>
      <c r="Q350" s="249"/>
      <c r="R350" s="201"/>
      <c r="S350" s="201"/>
      <c r="T350" s="201"/>
      <c r="U350" s="201"/>
      <c r="V350" s="201"/>
      <c r="W350" s="201"/>
      <c r="X350" s="201"/>
      <c r="Y350" s="201"/>
      <c r="Z350" s="201"/>
      <c r="AA350" s="201"/>
      <c r="AB350" s="201"/>
      <c r="AC350" s="201"/>
      <c r="AD350" s="201"/>
      <c r="AH350">
        <f t="shared" si="21"/>
        <v>0</v>
      </c>
    </row>
    <row r="351" spans="1:34" s="4" customFormat="1" ht="15" customHeight="1">
      <c r="A351" s="107"/>
      <c r="C351" s="110" t="s">
        <v>297</v>
      </c>
      <c r="D351" s="368" t="str">
        <f>IF(CNGE_2023_M4_Secc1!D88="","",CNGE_2023_M4_Secc1!D88)</f>
        <v/>
      </c>
      <c r="E351" s="249"/>
      <c r="F351" s="249"/>
      <c r="G351" s="249"/>
      <c r="H351" s="249"/>
      <c r="I351" s="249"/>
      <c r="J351" s="249"/>
      <c r="K351" s="249"/>
      <c r="L351" s="249"/>
      <c r="M351" s="249"/>
      <c r="N351" s="249"/>
      <c r="O351" s="249"/>
      <c r="P351" s="249"/>
      <c r="Q351" s="249"/>
      <c r="R351" s="201"/>
      <c r="S351" s="201"/>
      <c r="T351" s="201"/>
      <c r="U351" s="201"/>
      <c r="V351" s="201"/>
      <c r="W351" s="201"/>
      <c r="X351" s="201"/>
      <c r="Y351" s="201"/>
      <c r="Z351" s="201"/>
      <c r="AA351" s="201"/>
      <c r="AB351" s="201"/>
      <c r="AC351" s="201"/>
      <c r="AD351" s="201"/>
      <c r="AH351">
        <f t="shared" si="21"/>
        <v>0</v>
      </c>
    </row>
    <row r="352" spans="1:34" s="4" customFormat="1" ht="15" customHeight="1">
      <c r="A352" s="107"/>
      <c r="C352" s="110" t="s">
        <v>298</v>
      </c>
      <c r="D352" s="368" t="str">
        <f>IF(CNGE_2023_M4_Secc1!D89="","",CNGE_2023_M4_Secc1!D89)</f>
        <v/>
      </c>
      <c r="E352" s="249"/>
      <c r="F352" s="249"/>
      <c r="G352" s="249"/>
      <c r="H352" s="249"/>
      <c r="I352" s="249"/>
      <c r="J352" s="249"/>
      <c r="K352" s="249"/>
      <c r="L352" s="249"/>
      <c r="M352" s="249"/>
      <c r="N352" s="249"/>
      <c r="O352" s="249"/>
      <c r="P352" s="249"/>
      <c r="Q352" s="249"/>
      <c r="R352" s="201"/>
      <c r="S352" s="201"/>
      <c r="T352" s="201"/>
      <c r="U352" s="201"/>
      <c r="V352" s="201"/>
      <c r="W352" s="201"/>
      <c r="X352" s="201"/>
      <c r="Y352" s="201"/>
      <c r="Z352" s="201"/>
      <c r="AA352" s="201"/>
      <c r="AB352" s="201"/>
      <c r="AC352" s="201"/>
      <c r="AD352" s="201"/>
      <c r="AH352">
        <f t="shared" si="21"/>
        <v>0</v>
      </c>
    </row>
    <row r="353" spans="1:34" s="4" customFormat="1" ht="15" customHeight="1">
      <c r="A353" s="107"/>
      <c r="C353" s="110" t="s">
        <v>299</v>
      </c>
      <c r="D353" s="368" t="str">
        <f>IF(CNGE_2023_M4_Secc1!D90="","",CNGE_2023_M4_Secc1!D90)</f>
        <v/>
      </c>
      <c r="E353" s="249"/>
      <c r="F353" s="249"/>
      <c r="G353" s="249"/>
      <c r="H353" s="249"/>
      <c r="I353" s="249"/>
      <c r="J353" s="249"/>
      <c r="K353" s="249"/>
      <c r="L353" s="249"/>
      <c r="M353" s="249"/>
      <c r="N353" s="249"/>
      <c r="O353" s="249"/>
      <c r="P353" s="249"/>
      <c r="Q353" s="249"/>
      <c r="R353" s="201"/>
      <c r="S353" s="201"/>
      <c r="T353" s="201"/>
      <c r="U353" s="201"/>
      <c r="V353" s="201"/>
      <c r="W353" s="201"/>
      <c r="X353" s="201"/>
      <c r="Y353" s="201"/>
      <c r="Z353" s="201"/>
      <c r="AA353" s="201"/>
      <c r="AB353" s="201"/>
      <c r="AC353" s="201"/>
      <c r="AD353" s="201"/>
      <c r="AH353">
        <f t="shared" si="21"/>
        <v>0</v>
      </c>
    </row>
    <row r="354" spans="1:34" s="4" customFormat="1" ht="15" customHeight="1">
      <c r="A354" s="107"/>
      <c r="C354" s="110" t="s">
        <v>300</v>
      </c>
      <c r="D354" s="368" t="str">
        <f>IF(CNGE_2023_M4_Secc1!D91="","",CNGE_2023_M4_Secc1!D91)</f>
        <v/>
      </c>
      <c r="E354" s="249"/>
      <c r="F354" s="249"/>
      <c r="G354" s="249"/>
      <c r="H354" s="249"/>
      <c r="I354" s="249"/>
      <c r="J354" s="249"/>
      <c r="K354" s="249"/>
      <c r="L354" s="249"/>
      <c r="M354" s="249"/>
      <c r="N354" s="249"/>
      <c r="O354" s="249"/>
      <c r="P354" s="249"/>
      <c r="Q354" s="249"/>
      <c r="R354" s="201"/>
      <c r="S354" s="201"/>
      <c r="T354" s="201"/>
      <c r="U354" s="201"/>
      <c r="V354" s="201"/>
      <c r="W354" s="201"/>
      <c r="X354" s="201"/>
      <c r="Y354" s="201"/>
      <c r="Z354" s="201"/>
      <c r="AA354" s="201"/>
      <c r="AB354" s="201"/>
      <c r="AC354" s="201"/>
      <c r="AD354" s="201"/>
      <c r="AH354">
        <f t="shared" si="21"/>
        <v>0</v>
      </c>
    </row>
    <row r="355" spans="1:34" s="4" customFormat="1" ht="15" customHeight="1">
      <c r="A355" s="107"/>
      <c r="C355" s="110" t="s">
        <v>301</v>
      </c>
      <c r="D355" s="368" t="str">
        <f>IF(CNGE_2023_M4_Secc1!D92="","",CNGE_2023_M4_Secc1!D92)</f>
        <v/>
      </c>
      <c r="E355" s="249"/>
      <c r="F355" s="249"/>
      <c r="G355" s="249"/>
      <c r="H355" s="249"/>
      <c r="I355" s="249"/>
      <c r="J355" s="249"/>
      <c r="K355" s="249"/>
      <c r="L355" s="249"/>
      <c r="M355" s="249"/>
      <c r="N355" s="249"/>
      <c r="O355" s="249"/>
      <c r="P355" s="249"/>
      <c r="Q355" s="249"/>
      <c r="R355" s="201"/>
      <c r="S355" s="201"/>
      <c r="T355" s="201"/>
      <c r="U355" s="201"/>
      <c r="V355" s="201"/>
      <c r="W355" s="201"/>
      <c r="X355" s="201"/>
      <c r="Y355" s="201"/>
      <c r="Z355" s="201"/>
      <c r="AA355" s="201"/>
      <c r="AB355" s="201"/>
      <c r="AC355" s="201"/>
      <c r="AD355" s="201"/>
      <c r="AH355">
        <f t="shared" si="21"/>
        <v>0</v>
      </c>
    </row>
    <row r="356" spans="1:34" s="4" customFormat="1" ht="15" customHeight="1">
      <c r="A356" s="107"/>
      <c r="C356" s="110" t="s">
        <v>302</v>
      </c>
      <c r="D356" s="368" t="str">
        <f>IF(CNGE_2023_M4_Secc1!D93="","",CNGE_2023_M4_Secc1!D93)</f>
        <v/>
      </c>
      <c r="E356" s="249"/>
      <c r="F356" s="249"/>
      <c r="G356" s="249"/>
      <c r="H356" s="249"/>
      <c r="I356" s="249"/>
      <c r="J356" s="249"/>
      <c r="K356" s="249"/>
      <c r="L356" s="249"/>
      <c r="M356" s="249"/>
      <c r="N356" s="249"/>
      <c r="O356" s="249"/>
      <c r="P356" s="249"/>
      <c r="Q356" s="249"/>
      <c r="R356" s="201"/>
      <c r="S356" s="201"/>
      <c r="T356" s="201"/>
      <c r="U356" s="201"/>
      <c r="V356" s="201"/>
      <c r="W356" s="201"/>
      <c r="X356" s="201"/>
      <c r="Y356" s="201"/>
      <c r="Z356" s="201"/>
      <c r="AA356" s="201"/>
      <c r="AB356" s="201"/>
      <c r="AC356" s="201"/>
      <c r="AD356" s="201"/>
      <c r="AH356">
        <f t="shared" si="21"/>
        <v>0</v>
      </c>
    </row>
    <row r="357" spans="1:34" s="4" customFormat="1" ht="15" customHeight="1">
      <c r="A357" s="107"/>
      <c r="C357" s="110" t="s">
        <v>303</v>
      </c>
      <c r="D357" s="368" t="str">
        <f>IF(CNGE_2023_M4_Secc1!D94="","",CNGE_2023_M4_Secc1!D94)</f>
        <v/>
      </c>
      <c r="E357" s="249"/>
      <c r="F357" s="249"/>
      <c r="G357" s="249"/>
      <c r="H357" s="249"/>
      <c r="I357" s="249"/>
      <c r="J357" s="249"/>
      <c r="K357" s="249"/>
      <c r="L357" s="249"/>
      <c r="M357" s="249"/>
      <c r="N357" s="249"/>
      <c r="O357" s="249"/>
      <c r="P357" s="249"/>
      <c r="Q357" s="249"/>
      <c r="R357" s="201"/>
      <c r="S357" s="201"/>
      <c r="T357" s="201"/>
      <c r="U357" s="201"/>
      <c r="V357" s="201"/>
      <c r="W357" s="201"/>
      <c r="X357" s="201"/>
      <c r="Y357" s="201"/>
      <c r="Z357" s="201"/>
      <c r="AA357" s="201"/>
      <c r="AB357" s="201"/>
      <c r="AC357" s="201"/>
      <c r="AD357" s="201"/>
      <c r="AH357">
        <f t="shared" si="21"/>
        <v>0</v>
      </c>
    </row>
    <row r="358" spans="1:34" s="4" customFormat="1" ht="15" customHeight="1">
      <c r="A358" s="107"/>
      <c r="C358" s="110" t="s">
        <v>304</v>
      </c>
      <c r="D358" s="368" t="str">
        <f>IF(CNGE_2023_M4_Secc1!D95="","",CNGE_2023_M4_Secc1!D95)</f>
        <v/>
      </c>
      <c r="E358" s="249"/>
      <c r="F358" s="249"/>
      <c r="G358" s="249"/>
      <c r="H358" s="249"/>
      <c r="I358" s="249"/>
      <c r="J358" s="249"/>
      <c r="K358" s="249"/>
      <c r="L358" s="249"/>
      <c r="M358" s="249"/>
      <c r="N358" s="249"/>
      <c r="O358" s="249"/>
      <c r="P358" s="249"/>
      <c r="Q358" s="249"/>
      <c r="R358" s="201"/>
      <c r="S358" s="201"/>
      <c r="T358" s="201"/>
      <c r="U358" s="201"/>
      <c r="V358" s="201"/>
      <c r="W358" s="201"/>
      <c r="X358" s="201"/>
      <c r="Y358" s="201"/>
      <c r="Z358" s="201"/>
      <c r="AA358" s="201"/>
      <c r="AB358" s="201"/>
      <c r="AC358" s="201"/>
      <c r="AD358" s="201"/>
      <c r="AH358">
        <f t="shared" si="21"/>
        <v>0</v>
      </c>
    </row>
    <row r="359" spans="1:34" s="4" customFormat="1" ht="15" customHeight="1">
      <c r="A359" s="107"/>
      <c r="C359" s="110" t="s">
        <v>305</v>
      </c>
      <c r="D359" s="368" t="str">
        <f>IF(CNGE_2023_M4_Secc1!D96="","",CNGE_2023_M4_Secc1!D96)</f>
        <v/>
      </c>
      <c r="E359" s="249"/>
      <c r="F359" s="249"/>
      <c r="G359" s="249"/>
      <c r="H359" s="249"/>
      <c r="I359" s="249"/>
      <c r="J359" s="249"/>
      <c r="K359" s="249"/>
      <c r="L359" s="249"/>
      <c r="M359" s="249"/>
      <c r="N359" s="249"/>
      <c r="O359" s="249"/>
      <c r="P359" s="249"/>
      <c r="Q359" s="249"/>
      <c r="R359" s="201"/>
      <c r="S359" s="201"/>
      <c r="T359" s="201"/>
      <c r="U359" s="201"/>
      <c r="V359" s="201"/>
      <c r="W359" s="201"/>
      <c r="X359" s="201"/>
      <c r="Y359" s="201"/>
      <c r="Z359" s="201"/>
      <c r="AA359" s="201"/>
      <c r="AB359" s="201"/>
      <c r="AC359" s="201"/>
      <c r="AD359" s="201"/>
      <c r="AH359">
        <f t="shared" si="21"/>
        <v>0</v>
      </c>
    </row>
    <row r="360" spans="1:34" s="4" customFormat="1" ht="15" customHeight="1">
      <c r="A360" s="107"/>
      <c r="C360" s="110" t="s">
        <v>306</v>
      </c>
      <c r="D360" s="368" t="str">
        <f>IF(CNGE_2023_M4_Secc1!D97="","",CNGE_2023_M4_Secc1!D97)</f>
        <v/>
      </c>
      <c r="E360" s="249"/>
      <c r="F360" s="249"/>
      <c r="G360" s="249"/>
      <c r="H360" s="249"/>
      <c r="I360" s="249"/>
      <c r="J360" s="249"/>
      <c r="K360" s="249"/>
      <c r="L360" s="249"/>
      <c r="M360" s="249"/>
      <c r="N360" s="249"/>
      <c r="O360" s="249"/>
      <c r="P360" s="249"/>
      <c r="Q360" s="249"/>
      <c r="R360" s="201"/>
      <c r="S360" s="201"/>
      <c r="T360" s="201"/>
      <c r="U360" s="201"/>
      <c r="V360" s="201"/>
      <c r="W360" s="201"/>
      <c r="X360" s="201"/>
      <c r="Y360" s="201"/>
      <c r="Z360" s="201"/>
      <c r="AA360" s="201"/>
      <c r="AB360" s="201"/>
      <c r="AC360" s="201"/>
      <c r="AD360" s="201"/>
      <c r="AH360">
        <f t="shared" si="21"/>
        <v>0</v>
      </c>
    </row>
    <row r="361" spans="1:34" s="4" customFormat="1" ht="15" customHeight="1">
      <c r="A361" s="107"/>
      <c r="C361" s="110" t="s">
        <v>307</v>
      </c>
      <c r="D361" s="368" t="str">
        <f>IF(CNGE_2023_M4_Secc1!D98="","",CNGE_2023_M4_Secc1!D98)</f>
        <v/>
      </c>
      <c r="E361" s="249"/>
      <c r="F361" s="249"/>
      <c r="G361" s="249"/>
      <c r="H361" s="249"/>
      <c r="I361" s="249"/>
      <c r="J361" s="249"/>
      <c r="K361" s="249"/>
      <c r="L361" s="249"/>
      <c r="M361" s="249"/>
      <c r="N361" s="249"/>
      <c r="O361" s="249"/>
      <c r="P361" s="249"/>
      <c r="Q361" s="249"/>
      <c r="R361" s="201"/>
      <c r="S361" s="201"/>
      <c r="T361" s="201"/>
      <c r="U361" s="201"/>
      <c r="V361" s="201"/>
      <c r="W361" s="201"/>
      <c r="X361" s="201"/>
      <c r="Y361" s="201"/>
      <c r="Z361" s="201"/>
      <c r="AA361" s="201"/>
      <c r="AB361" s="201"/>
      <c r="AC361" s="201"/>
      <c r="AD361" s="201"/>
      <c r="AH361">
        <f t="shared" si="21"/>
        <v>0</v>
      </c>
    </row>
    <row r="362" spans="1:34" s="4" customFormat="1" ht="15" customHeight="1">
      <c r="A362" s="107"/>
      <c r="C362" s="110" t="s">
        <v>308</v>
      </c>
      <c r="D362" s="368" t="str">
        <f>IF(CNGE_2023_M4_Secc1!D99="","",CNGE_2023_M4_Secc1!D99)</f>
        <v/>
      </c>
      <c r="E362" s="249"/>
      <c r="F362" s="249"/>
      <c r="G362" s="249"/>
      <c r="H362" s="249"/>
      <c r="I362" s="249"/>
      <c r="J362" s="249"/>
      <c r="K362" s="249"/>
      <c r="L362" s="249"/>
      <c r="M362" s="249"/>
      <c r="N362" s="249"/>
      <c r="O362" s="249"/>
      <c r="P362" s="249"/>
      <c r="Q362" s="249"/>
      <c r="R362" s="201"/>
      <c r="S362" s="201"/>
      <c r="T362" s="201"/>
      <c r="U362" s="201"/>
      <c r="V362" s="201"/>
      <c r="W362" s="201"/>
      <c r="X362" s="201"/>
      <c r="Y362" s="201"/>
      <c r="Z362" s="201"/>
      <c r="AA362" s="201"/>
      <c r="AB362" s="201"/>
      <c r="AC362" s="201"/>
      <c r="AD362" s="201"/>
      <c r="AH362">
        <f t="shared" si="21"/>
        <v>0</v>
      </c>
    </row>
    <row r="363" spans="1:34" s="4" customFormat="1" ht="15" customHeight="1">
      <c r="A363" s="107"/>
      <c r="C363" s="9"/>
      <c r="D363" s="9"/>
      <c r="E363" s="9"/>
      <c r="Q363" s="122" t="s">
        <v>456</v>
      </c>
      <c r="R363" s="126">
        <f t="shared" ref="R363:AD363" si="22">IF(AND(SUM(R302:R362)=0,COUNTIF(R302:R362,"NS")&gt;0),"NS",IF(AND(SUM(R302:R362)=0,COUNTIF(R302:R362,0)&gt;0),0,IF(AND(SUM(R302:R362)=0,COUNTIF(R302:R362,"NA")&gt;0),"NA",SUM(R302:R362))))</f>
        <v>0</v>
      </c>
      <c r="S363" s="126">
        <f t="shared" si="22"/>
        <v>0</v>
      </c>
      <c r="T363" s="126">
        <f t="shared" si="22"/>
        <v>0</v>
      </c>
      <c r="U363" s="126">
        <f t="shared" si="22"/>
        <v>0</v>
      </c>
      <c r="V363" s="126">
        <f t="shared" si="22"/>
        <v>0</v>
      </c>
      <c r="W363" s="126">
        <f t="shared" si="22"/>
        <v>0</v>
      </c>
      <c r="X363" s="126">
        <f t="shared" si="22"/>
        <v>0</v>
      </c>
      <c r="Y363" s="126">
        <f t="shared" si="22"/>
        <v>0</v>
      </c>
      <c r="Z363" s="126">
        <f t="shared" si="22"/>
        <v>0</v>
      </c>
      <c r="AA363" s="126">
        <f t="shared" si="22"/>
        <v>0</v>
      </c>
      <c r="AB363" s="126">
        <f t="shared" si="22"/>
        <v>0</v>
      </c>
      <c r="AC363" s="126">
        <f t="shared" si="22"/>
        <v>0</v>
      </c>
      <c r="AD363" s="126">
        <f t="shared" si="22"/>
        <v>0</v>
      </c>
      <c r="AH363" s="198">
        <f>SUM(AH302:AH362)</f>
        <v>0</v>
      </c>
    </row>
    <row r="364" spans="1:34" ht="15" customHeight="1"/>
    <row r="365" spans="1:34" s="4" customFormat="1" ht="24" customHeight="1">
      <c r="A365" s="107"/>
      <c r="C365" s="333" t="s">
        <v>310</v>
      </c>
      <c r="D365" s="231"/>
      <c r="E365" s="231"/>
      <c r="F365" s="231"/>
      <c r="G365" s="231"/>
      <c r="H365" s="231"/>
      <c r="I365" s="231"/>
      <c r="J365" s="231"/>
      <c r="K365" s="231"/>
      <c r="L365" s="231"/>
      <c r="M365" s="231"/>
      <c r="N365" s="231"/>
      <c r="O365" s="231"/>
      <c r="P365" s="231"/>
      <c r="Q365" s="231"/>
      <c r="R365" s="231"/>
      <c r="S365" s="231"/>
      <c r="T365" s="231"/>
      <c r="U365" s="231"/>
      <c r="V365" s="231"/>
      <c r="W365" s="231"/>
      <c r="X365" s="231"/>
      <c r="Y365" s="231"/>
      <c r="Z365" s="231"/>
      <c r="AA365" s="231"/>
      <c r="AB365" s="231"/>
      <c r="AC365" s="231"/>
      <c r="AD365" s="231"/>
    </row>
    <row r="366" spans="1:34" s="4" customFormat="1" ht="60" customHeight="1">
      <c r="A366" s="107"/>
      <c r="C366" s="323"/>
      <c r="D366" s="249"/>
      <c r="E366" s="249"/>
      <c r="F366" s="249"/>
      <c r="G366" s="249"/>
      <c r="H366" s="249"/>
      <c r="I366" s="249"/>
      <c r="J366" s="249"/>
      <c r="K366" s="249"/>
      <c r="L366" s="249"/>
      <c r="M366" s="249"/>
      <c r="N366" s="249"/>
      <c r="O366" s="249"/>
      <c r="P366" s="249"/>
      <c r="Q366" s="249"/>
      <c r="R366" s="249"/>
      <c r="S366" s="249"/>
      <c r="T366" s="249"/>
      <c r="U366" s="249"/>
      <c r="V366" s="249"/>
      <c r="W366" s="249"/>
      <c r="X366" s="249"/>
      <c r="Y366" s="249"/>
      <c r="Z366" s="249"/>
      <c r="AA366" s="249"/>
      <c r="AB366" s="249"/>
      <c r="AC366" s="249"/>
      <c r="AD366" s="250"/>
    </row>
    <row r="367" spans="1:34" ht="15" customHeight="1">
      <c r="B367" s="199"/>
      <c r="C367" s="199"/>
    </row>
    <row r="368" spans="1:34" ht="15" customHeight="1">
      <c r="B368" s="199" t="str">
        <f>IF(AND(AH363&lt;&gt;0,C366=""),"Alerta: Debido a que cuenta con registros NS, debe proporcionar una justificación en el area de comentarios al final de la pregunta.","")</f>
        <v/>
      </c>
      <c r="C368" s="199"/>
    </row>
    <row r="369" spans="1:30" ht="15" customHeight="1">
      <c r="B369" s="199" t="str">
        <f>IF(AND(SUM(R363)=SUM(W208),SUM(S363)=SUM(W196),SUM(T363)=SUM(W197),SUM(U363)=SUM(W198),SUM(V363)=SUM(W199),SUM(W363)=SUM(W200),SUM(X363)=SUM(W201),SUM(Y363)=SUM(W202),SUM(Z363)=SUM(W203),SUM(AA363)=SUM(W204),SUM(AB363)=SUM(W205),SUM(AC363)=SUM(W206),SUM(AD363)=SUM(W207)),"","Revise la instrucción 6, ya que los totales de la tabla 2 deben coincidir con lo reportado en el apartado Atendidos de la pregunta anterior")</f>
        <v/>
      </c>
      <c r="C369" s="199"/>
    </row>
    <row r="370" spans="1:30" ht="15" customHeight="1">
      <c r="B370" s="199"/>
      <c r="C370" s="199"/>
    </row>
    <row r="371" spans="1:30" ht="15" customHeight="1">
      <c r="B371" s="199"/>
      <c r="C371" s="199"/>
    </row>
    <row r="372" spans="1:30" ht="15" customHeight="1">
      <c r="B372" s="199"/>
      <c r="C372" s="199"/>
    </row>
    <row r="373" spans="1:30" s="4" customFormat="1" ht="24" customHeight="1">
      <c r="A373" s="105" t="s">
        <v>1113</v>
      </c>
      <c r="B373" s="326" t="s">
        <v>1114</v>
      </c>
      <c r="C373" s="231"/>
      <c r="D373" s="231"/>
      <c r="E373" s="231"/>
      <c r="F373" s="231"/>
      <c r="G373" s="231"/>
      <c r="H373" s="231"/>
      <c r="I373" s="231"/>
      <c r="J373" s="231"/>
      <c r="K373" s="231"/>
      <c r="L373" s="231"/>
      <c r="M373" s="231"/>
      <c r="N373" s="231"/>
      <c r="O373" s="231"/>
      <c r="P373" s="231"/>
      <c r="Q373" s="231"/>
      <c r="R373" s="231"/>
      <c r="S373" s="231"/>
      <c r="T373" s="231"/>
      <c r="U373" s="231"/>
      <c r="V373" s="231"/>
      <c r="W373" s="231"/>
      <c r="X373" s="231"/>
      <c r="Y373" s="231"/>
      <c r="Z373" s="231"/>
      <c r="AA373" s="231"/>
      <c r="AB373" s="231"/>
      <c r="AC373" s="231"/>
      <c r="AD373" s="231"/>
    </row>
    <row r="374" spans="1:30" s="4" customFormat="1" ht="24" customHeight="1">
      <c r="A374" s="107"/>
      <c r="C374" s="333" t="s">
        <v>1115</v>
      </c>
      <c r="D374" s="231"/>
      <c r="E374" s="231"/>
      <c r="F374" s="231"/>
      <c r="G374" s="231"/>
      <c r="H374" s="231"/>
      <c r="I374" s="231"/>
      <c r="J374" s="231"/>
      <c r="K374" s="231"/>
      <c r="L374" s="231"/>
      <c r="M374" s="231"/>
      <c r="N374" s="231"/>
      <c r="O374" s="231"/>
      <c r="P374" s="231"/>
      <c r="Q374" s="231"/>
      <c r="R374" s="231"/>
      <c r="S374" s="231"/>
      <c r="T374" s="231"/>
      <c r="U374" s="231"/>
      <c r="V374" s="231"/>
      <c r="W374" s="231"/>
      <c r="X374" s="231"/>
      <c r="Y374" s="231"/>
      <c r="Z374" s="231"/>
      <c r="AA374" s="231"/>
      <c r="AB374" s="231"/>
      <c r="AC374" s="231"/>
      <c r="AD374" s="231"/>
    </row>
    <row r="375" spans="1:30" s="4" customFormat="1" ht="24" customHeight="1">
      <c r="A375" s="107"/>
      <c r="C375" s="333" t="s">
        <v>1116</v>
      </c>
      <c r="D375" s="231"/>
      <c r="E375" s="231"/>
      <c r="F375" s="231"/>
      <c r="G375" s="231"/>
      <c r="H375" s="231"/>
      <c r="I375" s="231"/>
      <c r="J375" s="231"/>
      <c r="K375" s="231"/>
      <c r="L375" s="231"/>
      <c r="M375" s="231"/>
      <c r="N375" s="231"/>
      <c r="O375" s="231"/>
      <c r="P375" s="231"/>
      <c r="Q375" s="231"/>
      <c r="R375" s="231"/>
      <c r="S375" s="231"/>
      <c r="T375" s="231"/>
      <c r="U375" s="231"/>
      <c r="V375" s="231"/>
      <c r="W375" s="231"/>
      <c r="X375" s="231"/>
      <c r="Y375" s="231"/>
      <c r="Z375" s="231"/>
      <c r="AA375" s="231"/>
      <c r="AB375" s="231"/>
      <c r="AC375" s="231"/>
      <c r="AD375" s="231"/>
    </row>
    <row r="376" spans="1:30" s="4" customFormat="1" ht="24" customHeight="1">
      <c r="A376" s="107"/>
      <c r="C376" s="333" t="s">
        <v>1117</v>
      </c>
      <c r="D376" s="231"/>
      <c r="E376" s="231"/>
      <c r="F376" s="231"/>
      <c r="G376" s="231"/>
      <c r="H376" s="231"/>
      <c r="I376" s="231"/>
      <c r="J376" s="231"/>
      <c r="K376" s="231"/>
      <c r="L376" s="231"/>
      <c r="M376" s="231"/>
      <c r="N376" s="231"/>
      <c r="O376" s="231"/>
      <c r="P376" s="231"/>
      <c r="Q376" s="231"/>
      <c r="R376" s="231"/>
      <c r="S376" s="231"/>
      <c r="T376" s="231"/>
      <c r="U376" s="231"/>
      <c r="V376" s="231"/>
      <c r="W376" s="231"/>
      <c r="X376" s="231"/>
      <c r="Y376" s="231"/>
      <c r="Z376" s="231"/>
      <c r="AA376" s="231"/>
      <c r="AB376" s="231"/>
      <c r="AC376" s="231"/>
      <c r="AD376" s="231"/>
    </row>
    <row r="377" spans="1:30" s="4" customFormat="1" ht="24" customHeight="1">
      <c r="A377" s="107"/>
      <c r="C377" s="333" t="s">
        <v>913</v>
      </c>
      <c r="D377" s="231"/>
      <c r="E377" s="231"/>
      <c r="F377" s="231"/>
      <c r="G377" s="231"/>
      <c r="H377" s="231"/>
      <c r="I377" s="231"/>
      <c r="J377" s="231"/>
      <c r="K377" s="231"/>
      <c r="L377" s="231"/>
      <c r="M377" s="231"/>
      <c r="N377" s="231"/>
      <c r="O377" s="231"/>
      <c r="P377" s="231"/>
      <c r="Q377" s="231"/>
      <c r="R377" s="231"/>
      <c r="S377" s="231"/>
      <c r="T377" s="231"/>
      <c r="U377" s="231"/>
      <c r="V377" s="231"/>
      <c r="W377" s="231"/>
      <c r="X377" s="231"/>
      <c r="Y377" s="231"/>
      <c r="Z377" s="231"/>
      <c r="AA377" s="231"/>
      <c r="AB377" s="231"/>
      <c r="AC377" s="231"/>
      <c r="AD377" s="231"/>
    </row>
    <row r="378" spans="1:30" s="4" customFormat="1" ht="24" customHeight="1">
      <c r="A378" s="107"/>
      <c r="C378" s="319" t="s">
        <v>1118</v>
      </c>
      <c r="D378" s="231"/>
      <c r="E378" s="231"/>
      <c r="F378" s="231"/>
      <c r="G378" s="231"/>
      <c r="H378" s="231"/>
      <c r="I378" s="231"/>
      <c r="J378" s="231"/>
      <c r="K378" s="231"/>
      <c r="L378" s="231"/>
      <c r="M378" s="231"/>
      <c r="N378" s="231"/>
      <c r="O378" s="231"/>
      <c r="P378" s="231"/>
      <c r="Q378" s="231"/>
      <c r="R378" s="231"/>
      <c r="S378" s="231"/>
      <c r="T378" s="231"/>
      <c r="U378" s="231"/>
      <c r="V378" s="231"/>
      <c r="W378" s="231"/>
      <c r="X378" s="231"/>
      <c r="Y378" s="231"/>
      <c r="Z378" s="231"/>
      <c r="AA378" s="231"/>
      <c r="AB378" s="231"/>
      <c r="AC378" s="231"/>
      <c r="AD378" s="231"/>
    </row>
    <row r="379" spans="1:30" s="4" customFormat="1" ht="24" customHeight="1">
      <c r="A379" s="107"/>
      <c r="C379" s="319" t="s">
        <v>1119</v>
      </c>
      <c r="D379" s="231"/>
      <c r="E379" s="231"/>
      <c r="F379" s="231"/>
      <c r="G379" s="231"/>
      <c r="H379" s="231"/>
      <c r="I379" s="231"/>
      <c r="J379" s="231"/>
      <c r="K379" s="231"/>
      <c r="L379" s="231"/>
      <c r="M379" s="231"/>
      <c r="N379" s="231"/>
      <c r="O379" s="231"/>
      <c r="P379" s="231"/>
      <c r="Q379" s="231"/>
      <c r="R379" s="231"/>
      <c r="S379" s="231"/>
      <c r="T379" s="231"/>
      <c r="U379" s="231"/>
      <c r="V379" s="231"/>
      <c r="W379" s="231"/>
      <c r="X379" s="231"/>
      <c r="Y379" s="231"/>
      <c r="Z379" s="231"/>
      <c r="AA379" s="231"/>
      <c r="AB379" s="231"/>
      <c r="AC379" s="231"/>
      <c r="AD379" s="231"/>
    </row>
    <row r="380" spans="1:30" ht="24" customHeight="1">
      <c r="C380" s="319" t="s">
        <v>1120</v>
      </c>
      <c r="D380" s="231"/>
      <c r="E380" s="231"/>
      <c r="F380" s="231"/>
      <c r="G380" s="231"/>
      <c r="H380" s="231"/>
      <c r="I380" s="231"/>
      <c r="J380" s="231"/>
      <c r="K380" s="231"/>
      <c r="L380" s="231"/>
      <c r="M380" s="231"/>
      <c r="N380" s="231"/>
      <c r="O380" s="231"/>
      <c r="P380" s="231"/>
      <c r="Q380" s="231"/>
      <c r="R380" s="231"/>
      <c r="S380" s="231"/>
      <c r="T380" s="231"/>
      <c r="U380" s="231"/>
      <c r="V380" s="231"/>
      <c r="W380" s="231"/>
      <c r="X380" s="231"/>
      <c r="Y380" s="231"/>
      <c r="Z380" s="231"/>
      <c r="AA380" s="231"/>
      <c r="AB380" s="231"/>
      <c r="AC380" s="231"/>
      <c r="AD380" s="231"/>
    </row>
    <row r="381" spans="1:30" ht="24" customHeight="1">
      <c r="C381" s="319" t="s">
        <v>1121</v>
      </c>
      <c r="D381" s="231"/>
      <c r="E381" s="231"/>
      <c r="F381" s="231"/>
      <c r="G381" s="231"/>
      <c r="H381" s="231"/>
      <c r="I381" s="231"/>
      <c r="J381" s="231"/>
      <c r="K381" s="231"/>
      <c r="L381" s="231"/>
      <c r="M381" s="231"/>
      <c r="N381" s="231"/>
      <c r="O381" s="231"/>
      <c r="P381" s="231"/>
      <c r="Q381" s="231"/>
      <c r="R381" s="231"/>
      <c r="S381" s="231"/>
      <c r="T381" s="231"/>
      <c r="U381" s="231"/>
      <c r="V381" s="231"/>
      <c r="W381" s="231"/>
      <c r="X381" s="231"/>
      <c r="Y381" s="231"/>
      <c r="Z381" s="231"/>
      <c r="AA381" s="231"/>
      <c r="AB381" s="231"/>
      <c r="AC381" s="231"/>
      <c r="AD381" s="231"/>
    </row>
    <row r="382" spans="1:30" ht="15" customHeight="1"/>
    <row r="383" spans="1:30" ht="15" customHeight="1">
      <c r="C383" s="111" t="s">
        <v>1109</v>
      </c>
    </row>
    <row r="384" spans="1:30" ht="15" customHeight="1"/>
    <row r="385" spans="1:34" s="4" customFormat="1" ht="15" customHeight="1">
      <c r="A385" s="107"/>
      <c r="C385" s="316" t="s">
        <v>1122</v>
      </c>
      <c r="D385" s="249"/>
      <c r="E385" s="249"/>
      <c r="F385" s="249"/>
      <c r="G385" s="249"/>
      <c r="H385" s="249"/>
      <c r="I385" s="249"/>
      <c r="J385" s="249"/>
      <c r="K385" s="249"/>
      <c r="L385" s="249"/>
      <c r="M385" s="249"/>
      <c r="N385" s="249"/>
      <c r="O385" s="249"/>
      <c r="P385" s="249"/>
      <c r="Q385" s="249"/>
      <c r="R385" s="249"/>
      <c r="S385" s="249"/>
      <c r="T385" s="249"/>
      <c r="U385" s="249"/>
      <c r="V385" s="249"/>
      <c r="W385" s="249"/>
      <c r="X385" s="249"/>
      <c r="Y385" s="249"/>
      <c r="Z385" s="249"/>
      <c r="AA385" s="249"/>
      <c r="AB385" s="249"/>
      <c r="AC385" s="249"/>
      <c r="AD385" s="250"/>
    </row>
    <row r="386" spans="1:34" s="4" customFormat="1" ht="15" customHeight="1">
      <c r="A386" s="107"/>
      <c r="C386" s="325" t="s">
        <v>919</v>
      </c>
      <c r="D386" s="249"/>
      <c r="E386" s="249"/>
      <c r="F386" s="249"/>
      <c r="G386" s="249"/>
      <c r="H386" s="249"/>
      <c r="I386" s="249"/>
      <c r="J386" s="249"/>
      <c r="K386" s="249"/>
      <c r="L386" s="249"/>
      <c r="M386" s="249"/>
      <c r="N386" s="249"/>
      <c r="O386" s="249"/>
      <c r="P386" s="250"/>
      <c r="Q386" s="325" t="s">
        <v>575</v>
      </c>
      <c r="R386" s="249"/>
      <c r="S386" s="249"/>
      <c r="T386" s="249"/>
      <c r="U386" s="249"/>
      <c r="V386" s="249"/>
      <c r="W386" s="249"/>
      <c r="X386" s="249"/>
      <c r="Y386" s="249"/>
      <c r="Z386" s="249"/>
      <c r="AA386" s="249"/>
      <c r="AB386" s="249"/>
      <c r="AC386" s="249"/>
      <c r="AD386" s="250"/>
    </row>
    <row r="387" spans="1:34" s="4" customFormat="1" ht="24" customHeight="1">
      <c r="A387" s="107"/>
      <c r="C387" s="325" t="s">
        <v>877</v>
      </c>
      <c r="D387" s="249"/>
      <c r="E387" s="249"/>
      <c r="F387" s="249"/>
      <c r="G387" s="249"/>
      <c r="H387" s="249"/>
      <c r="I387" s="250"/>
      <c r="J387" s="325" t="s">
        <v>691</v>
      </c>
      <c r="K387" s="249"/>
      <c r="L387" s="249"/>
      <c r="M387" s="249"/>
      <c r="N387" s="249"/>
      <c r="O387" s="249"/>
      <c r="P387" s="250"/>
      <c r="Q387" s="325" t="s">
        <v>920</v>
      </c>
      <c r="R387" s="249"/>
      <c r="S387" s="249"/>
      <c r="T387" s="249"/>
      <c r="U387" s="249"/>
      <c r="V387" s="249"/>
      <c r="W387" s="250"/>
      <c r="X387" s="325" t="s">
        <v>690</v>
      </c>
      <c r="Y387" s="249"/>
      <c r="Z387" s="249"/>
      <c r="AA387" s="249"/>
      <c r="AB387" s="249"/>
      <c r="AC387" s="249"/>
      <c r="AD387" s="250"/>
      <c r="AH387" t="s">
        <v>283</v>
      </c>
    </row>
    <row r="388" spans="1:34" s="4" customFormat="1" ht="15" customHeight="1">
      <c r="A388" s="107"/>
      <c r="C388" s="317"/>
      <c r="D388" s="249"/>
      <c r="E388" s="249"/>
      <c r="F388" s="249"/>
      <c r="G388" s="249"/>
      <c r="H388" s="249"/>
      <c r="I388" s="250"/>
      <c r="J388" s="317"/>
      <c r="K388" s="249"/>
      <c r="L388" s="249"/>
      <c r="M388" s="249"/>
      <c r="N388" s="249"/>
      <c r="O388" s="249"/>
      <c r="P388" s="250"/>
      <c r="Q388" s="317"/>
      <c r="R388" s="249"/>
      <c r="S388" s="249"/>
      <c r="T388" s="249"/>
      <c r="U388" s="249"/>
      <c r="V388" s="249"/>
      <c r="W388" s="250"/>
      <c r="X388" s="317"/>
      <c r="Y388" s="249"/>
      <c r="Z388" s="249"/>
      <c r="AA388" s="249"/>
      <c r="AB388" s="249"/>
      <c r="AC388" s="249"/>
      <c r="AD388" s="250"/>
      <c r="AH388">
        <f>IF(COUNTIF(C388:AD388,"NS"),1,0)</f>
        <v>0</v>
      </c>
    </row>
    <row r="389" spans="1:34" ht="15" customHeight="1">
      <c r="AH389" s="198">
        <f>SUM(AH388:AH388)</f>
        <v>0</v>
      </c>
    </row>
    <row r="390" spans="1:34" ht="15" customHeight="1">
      <c r="B390" s="199" t="str">
        <f>IF(AND(AH388&lt;&gt;0,C403=""),"Alerta: Debido a que cuenta con registros NS, debe proporcionar una justificación en el area de comentarios al final de la pregunta.","")</f>
        <v/>
      </c>
    </row>
    <row r="391" spans="1:34" ht="15" customHeight="1">
      <c r="B391" s="199" t="str">
        <f>IF(SUM(C388:P388)=SUM(S208),"","Favor de revisar la instrucción 5, debido a que no se cumplen con los criterios mencionados.")</f>
        <v/>
      </c>
    </row>
    <row r="392" spans="1:34" ht="15" customHeight="1">
      <c r="B392" s="199" t="str">
        <f>IF(SUM(Q388:AD388)=SUM(S208),"","Favor de revisar la instrucción 6, debido a que no se cumplen con los criterios mencionados.")</f>
        <v/>
      </c>
    </row>
    <row r="393" spans="1:34" ht="15" customHeight="1"/>
    <row r="394" spans="1:34" ht="15" customHeight="1"/>
    <row r="395" spans="1:34" ht="15" customHeight="1">
      <c r="C395" s="111" t="s">
        <v>1111</v>
      </c>
    </row>
    <row r="396" spans="1:34" ht="15" customHeight="1"/>
    <row r="397" spans="1:34" ht="15" customHeight="1">
      <c r="C397" s="316" t="s">
        <v>1123</v>
      </c>
      <c r="D397" s="249"/>
      <c r="E397" s="249"/>
      <c r="F397" s="249"/>
      <c r="G397" s="249"/>
      <c r="H397" s="249"/>
      <c r="I397" s="249"/>
      <c r="J397" s="249"/>
      <c r="K397" s="249"/>
      <c r="L397" s="249"/>
      <c r="M397" s="249"/>
      <c r="N397" s="249"/>
      <c r="O397" s="249"/>
      <c r="P397" s="249"/>
      <c r="Q397" s="249"/>
      <c r="R397" s="249"/>
      <c r="S397" s="249"/>
      <c r="T397" s="249"/>
      <c r="U397" s="249"/>
      <c r="V397" s="249"/>
      <c r="W397" s="249"/>
      <c r="X397" s="249"/>
      <c r="Y397" s="249"/>
      <c r="Z397" s="249"/>
      <c r="AA397" s="249"/>
      <c r="AB397" s="249"/>
      <c r="AC397" s="249"/>
      <c r="AD397" s="250"/>
    </row>
    <row r="398" spans="1:34" ht="15" customHeight="1">
      <c r="C398" s="325" t="s">
        <v>919</v>
      </c>
      <c r="D398" s="249"/>
      <c r="E398" s="249"/>
      <c r="F398" s="249"/>
      <c r="G398" s="249"/>
      <c r="H398" s="249"/>
      <c r="I398" s="249"/>
      <c r="J398" s="249"/>
      <c r="K398" s="249"/>
      <c r="L398" s="249"/>
      <c r="M398" s="249"/>
      <c r="N398" s="249"/>
      <c r="O398" s="249"/>
      <c r="P398" s="250"/>
      <c r="Q398" s="325" t="s">
        <v>575</v>
      </c>
      <c r="R398" s="249"/>
      <c r="S398" s="249"/>
      <c r="T398" s="249"/>
      <c r="U398" s="249"/>
      <c r="V398" s="249"/>
      <c r="W398" s="249"/>
      <c r="X398" s="249"/>
      <c r="Y398" s="249"/>
      <c r="Z398" s="249"/>
      <c r="AA398" s="249"/>
      <c r="AB398" s="249"/>
      <c r="AC398" s="249"/>
      <c r="AD398" s="250"/>
    </row>
    <row r="399" spans="1:34" ht="24" customHeight="1">
      <c r="C399" s="325" t="s">
        <v>877</v>
      </c>
      <c r="D399" s="249"/>
      <c r="E399" s="249"/>
      <c r="F399" s="249"/>
      <c r="G399" s="249"/>
      <c r="H399" s="249"/>
      <c r="I399" s="250"/>
      <c r="J399" s="325" t="s">
        <v>691</v>
      </c>
      <c r="K399" s="249"/>
      <c r="L399" s="249"/>
      <c r="M399" s="249"/>
      <c r="N399" s="249"/>
      <c r="O399" s="249"/>
      <c r="P399" s="250"/>
      <c r="Q399" s="325" t="s">
        <v>920</v>
      </c>
      <c r="R399" s="249"/>
      <c r="S399" s="249"/>
      <c r="T399" s="249"/>
      <c r="U399" s="249"/>
      <c r="V399" s="249"/>
      <c r="W399" s="250"/>
      <c r="X399" s="325" t="s">
        <v>690</v>
      </c>
      <c r="Y399" s="249"/>
      <c r="Z399" s="249"/>
      <c r="AA399" s="249"/>
      <c r="AB399" s="249"/>
      <c r="AC399" s="249"/>
      <c r="AD399" s="250"/>
      <c r="AH399" t="s">
        <v>283</v>
      </c>
    </row>
    <row r="400" spans="1:34" ht="15" customHeight="1">
      <c r="C400" s="317"/>
      <c r="D400" s="249"/>
      <c r="E400" s="249"/>
      <c r="F400" s="249"/>
      <c r="G400" s="249"/>
      <c r="H400" s="249"/>
      <c r="I400" s="250"/>
      <c r="J400" s="317"/>
      <c r="K400" s="249"/>
      <c r="L400" s="249"/>
      <c r="M400" s="249"/>
      <c r="N400" s="249"/>
      <c r="O400" s="249"/>
      <c r="P400" s="250"/>
      <c r="Q400" s="317"/>
      <c r="R400" s="249"/>
      <c r="S400" s="249"/>
      <c r="T400" s="249"/>
      <c r="U400" s="249"/>
      <c r="V400" s="249"/>
      <c r="W400" s="250"/>
      <c r="X400" s="317"/>
      <c r="Y400" s="249"/>
      <c r="Z400" s="249"/>
      <c r="AA400" s="249"/>
      <c r="AB400" s="249"/>
      <c r="AC400" s="249"/>
      <c r="AD400" s="250"/>
      <c r="AH400">
        <f>IF(COUNTIF(C400:AD400,"NS"),1,0)</f>
        <v>0</v>
      </c>
    </row>
    <row r="401" spans="1:34" ht="15" customHeight="1">
      <c r="AH401" s="198">
        <f>SUM(AH400:AH400)</f>
        <v>0</v>
      </c>
    </row>
    <row r="402" spans="1:34" s="4" customFormat="1" ht="24" customHeight="1">
      <c r="A402" s="107"/>
      <c r="C402" s="333" t="s">
        <v>310</v>
      </c>
      <c r="D402" s="231"/>
      <c r="E402" s="231"/>
      <c r="F402" s="231"/>
      <c r="G402" s="231"/>
      <c r="H402" s="231"/>
      <c r="I402" s="231"/>
      <c r="J402" s="231"/>
      <c r="K402" s="231"/>
      <c r="L402" s="231"/>
      <c r="M402" s="231"/>
      <c r="N402" s="231"/>
      <c r="O402" s="231"/>
      <c r="P402" s="231"/>
      <c r="Q402" s="231"/>
      <c r="R402" s="231"/>
      <c r="S402" s="231"/>
      <c r="T402" s="231"/>
      <c r="U402" s="231"/>
      <c r="V402" s="231"/>
      <c r="W402" s="231"/>
      <c r="X402" s="231"/>
      <c r="Y402" s="231"/>
      <c r="Z402" s="231"/>
      <c r="AA402" s="231"/>
      <c r="AB402" s="231"/>
      <c r="AC402" s="231"/>
      <c r="AD402" s="231"/>
    </row>
    <row r="403" spans="1:34" s="4" customFormat="1" ht="60" customHeight="1">
      <c r="A403" s="107"/>
      <c r="C403" s="323"/>
      <c r="D403" s="249"/>
      <c r="E403" s="249"/>
      <c r="F403" s="249"/>
      <c r="G403" s="249"/>
      <c r="H403" s="249"/>
      <c r="I403" s="249"/>
      <c r="J403" s="249"/>
      <c r="K403" s="249"/>
      <c r="L403" s="249"/>
      <c r="M403" s="249"/>
      <c r="N403" s="249"/>
      <c r="O403" s="249"/>
      <c r="P403" s="249"/>
      <c r="Q403" s="249"/>
      <c r="R403" s="249"/>
      <c r="S403" s="249"/>
      <c r="T403" s="249"/>
      <c r="U403" s="249"/>
      <c r="V403" s="249"/>
      <c r="W403" s="249"/>
      <c r="X403" s="249"/>
      <c r="Y403" s="249"/>
      <c r="Z403" s="249"/>
      <c r="AA403" s="249"/>
      <c r="AB403" s="249"/>
      <c r="AC403" s="249"/>
      <c r="AD403" s="250"/>
    </row>
    <row r="404" spans="1:34" ht="15" customHeight="1">
      <c r="B404" s="199"/>
      <c r="C404" s="199"/>
    </row>
    <row r="405" spans="1:34" ht="15" customHeight="1">
      <c r="B405" s="199" t="str">
        <f>IF(AND(AH400&lt;&gt;0,C403=""),"Alerta: Debido a que cuenta con registros NS, debe proporcionar una justificación en el area de comentarios al final de la pregunta.","")</f>
        <v/>
      </c>
      <c r="C405" s="199"/>
    </row>
    <row r="406" spans="1:34" ht="15" customHeight="1">
      <c r="B406" s="199" t="str">
        <f>IF(SUM(C400:P400)=SUM(W208),"","Favor de revisar la instrucción 7, debido a que no se cumplen con los criterios mencionados.")</f>
        <v/>
      </c>
      <c r="C406" s="199"/>
    </row>
    <row r="407" spans="1:34" ht="15" customHeight="1">
      <c r="B407" s="199" t="str">
        <f>IF(SUM(Q400:AD400)=SUM(W208),"","Favor de revisar la instrucción 8, debido a que no se cumplen con los criterios mencionados.")</f>
        <v/>
      </c>
      <c r="C407" s="199"/>
    </row>
    <row r="408" spans="1:34" ht="15" customHeight="1">
      <c r="B408" s="199"/>
      <c r="C408" s="199"/>
    </row>
    <row r="409" spans="1:34" ht="15" customHeight="1">
      <c r="B409" s="199"/>
      <c r="C409" s="199"/>
    </row>
    <row r="410" spans="1:34" s="4" customFormat="1" ht="24" customHeight="1">
      <c r="A410" s="105" t="s">
        <v>1124</v>
      </c>
      <c r="B410" s="338" t="s">
        <v>1125</v>
      </c>
      <c r="C410" s="231"/>
      <c r="D410" s="231"/>
      <c r="E410" s="231"/>
      <c r="F410" s="231"/>
      <c r="G410" s="231"/>
      <c r="H410" s="231"/>
      <c r="I410" s="231"/>
      <c r="J410" s="231"/>
      <c r="K410" s="231"/>
      <c r="L410" s="231"/>
      <c r="M410" s="231"/>
      <c r="N410" s="231"/>
      <c r="O410" s="231"/>
      <c r="P410" s="231"/>
      <c r="Q410" s="231"/>
      <c r="R410" s="231"/>
      <c r="S410" s="231"/>
      <c r="T410" s="231"/>
      <c r="U410" s="231"/>
      <c r="V410" s="231"/>
      <c r="W410" s="231"/>
      <c r="X410" s="231"/>
      <c r="Y410" s="231"/>
      <c r="Z410" s="231"/>
      <c r="AA410" s="231"/>
      <c r="AB410" s="231"/>
      <c r="AC410" s="231"/>
      <c r="AD410" s="231"/>
    </row>
    <row r="411" spans="1:34" s="4" customFormat="1" ht="36" customHeight="1">
      <c r="A411" s="105"/>
      <c r="B411" s="137"/>
      <c r="C411" s="390" t="s">
        <v>1126</v>
      </c>
      <c r="D411" s="231"/>
      <c r="E411" s="231"/>
      <c r="F411" s="231"/>
      <c r="G411" s="231"/>
      <c r="H411" s="231"/>
      <c r="I411" s="231"/>
      <c r="J411" s="231"/>
      <c r="K411" s="231"/>
      <c r="L411" s="231"/>
      <c r="M411" s="231"/>
      <c r="N411" s="231"/>
      <c r="O411" s="231"/>
      <c r="P411" s="231"/>
      <c r="Q411" s="231"/>
      <c r="R411" s="231"/>
      <c r="S411" s="231"/>
      <c r="T411" s="231"/>
      <c r="U411" s="231"/>
      <c r="V411" s="231"/>
      <c r="W411" s="231"/>
      <c r="X411" s="231"/>
      <c r="Y411" s="231"/>
      <c r="Z411" s="231"/>
      <c r="AA411" s="231"/>
      <c r="AB411" s="231"/>
      <c r="AC411" s="231"/>
      <c r="AD411" s="231"/>
    </row>
    <row r="412" spans="1:34" s="4" customFormat="1" ht="24" customHeight="1">
      <c r="A412" s="105"/>
      <c r="B412" s="137"/>
      <c r="C412" s="319" t="s">
        <v>1127</v>
      </c>
      <c r="D412" s="231"/>
      <c r="E412" s="231"/>
      <c r="F412" s="231"/>
      <c r="G412" s="231"/>
      <c r="H412" s="231"/>
      <c r="I412" s="231"/>
      <c r="J412" s="231"/>
      <c r="K412" s="231"/>
      <c r="L412" s="231"/>
      <c r="M412" s="231"/>
      <c r="N412" s="231"/>
      <c r="O412" s="231"/>
      <c r="P412" s="231"/>
      <c r="Q412" s="231"/>
      <c r="R412" s="231"/>
      <c r="S412" s="231"/>
      <c r="T412" s="231"/>
      <c r="U412" s="231"/>
      <c r="V412" s="231"/>
      <c r="W412" s="231"/>
      <c r="X412" s="231"/>
      <c r="Y412" s="231"/>
      <c r="Z412" s="231"/>
      <c r="AA412" s="231"/>
      <c r="AB412" s="231"/>
      <c r="AC412" s="231"/>
      <c r="AD412" s="231"/>
    </row>
    <row r="413" spans="1:34" s="4" customFormat="1" ht="24" customHeight="1">
      <c r="A413" s="105"/>
      <c r="B413" s="137"/>
      <c r="C413" s="319" t="s">
        <v>1128</v>
      </c>
      <c r="D413" s="231"/>
      <c r="E413" s="231"/>
      <c r="F413" s="231"/>
      <c r="G413" s="231"/>
      <c r="H413" s="231"/>
      <c r="I413" s="231"/>
      <c r="J413" s="231"/>
      <c r="K413" s="231"/>
      <c r="L413" s="231"/>
      <c r="M413" s="231"/>
      <c r="N413" s="231"/>
      <c r="O413" s="231"/>
      <c r="P413" s="231"/>
      <c r="Q413" s="231"/>
      <c r="R413" s="231"/>
      <c r="S413" s="231"/>
      <c r="T413" s="231"/>
      <c r="U413" s="231"/>
      <c r="V413" s="231"/>
      <c r="W413" s="231"/>
      <c r="X413" s="231"/>
      <c r="Y413" s="231"/>
      <c r="Z413" s="231"/>
      <c r="AA413" s="231"/>
      <c r="AB413" s="231"/>
      <c r="AC413" s="231"/>
      <c r="AD413" s="231"/>
    </row>
    <row r="414" spans="1:34" s="4" customFormat="1" ht="36" customHeight="1">
      <c r="A414" s="107"/>
      <c r="C414" s="333" t="s">
        <v>1129</v>
      </c>
      <c r="D414" s="231"/>
      <c r="E414" s="231"/>
      <c r="F414" s="231"/>
      <c r="G414" s="231"/>
      <c r="H414" s="231"/>
      <c r="I414" s="231"/>
      <c r="J414" s="231"/>
      <c r="K414" s="231"/>
      <c r="L414" s="231"/>
      <c r="M414" s="231"/>
      <c r="N414" s="231"/>
      <c r="O414" s="231"/>
      <c r="P414" s="231"/>
      <c r="Q414" s="231"/>
      <c r="R414" s="231"/>
      <c r="S414" s="231"/>
      <c r="T414" s="231"/>
      <c r="U414" s="231"/>
      <c r="V414" s="231"/>
      <c r="W414" s="231"/>
      <c r="X414" s="231"/>
      <c r="Y414" s="231"/>
      <c r="Z414" s="231"/>
      <c r="AA414" s="231"/>
      <c r="AB414" s="231"/>
      <c r="AC414" s="231"/>
      <c r="AD414" s="231"/>
    </row>
    <row r="415" spans="1:34" s="4" customFormat="1" ht="36" customHeight="1">
      <c r="A415" s="107"/>
      <c r="C415" s="333" t="s">
        <v>1130</v>
      </c>
      <c r="D415" s="231"/>
      <c r="E415" s="231"/>
      <c r="F415" s="231"/>
      <c r="G415" s="231"/>
      <c r="H415" s="231"/>
      <c r="I415" s="231"/>
      <c r="J415" s="231"/>
      <c r="K415" s="231"/>
      <c r="L415" s="231"/>
      <c r="M415" s="231"/>
      <c r="N415" s="231"/>
      <c r="O415" s="231"/>
      <c r="P415" s="231"/>
      <c r="Q415" s="231"/>
      <c r="R415" s="231"/>
      <c r="S415" s="231"/>
      <c r="T415" s="231"/>
      <c r="U415" s="231"/>
      <c r="V415" s="231"/>
      <c r="W415" s="231"/>
      <c r="X415" s="231"/>
      <c r="Y415" s="231"/>
      <c r="Z415" s="231"/>
      <c r="AA415" s="231"/>
      <c r="AB415" s="231"/>
      <c r="AC415" s="231"/>
      <c r="AD415" s="231"/>
    </row>
    <row r="416" spans="1:34" s="4" customFormat="1" ht="36" customHeight="1">
      <c r="A416" s="107"/>
      <c r="C416" s="333" t="s">
        <v>1131</v>
      </c>
      <c r="D416" s="231"/>
      <c r="E416" s="231"/>
      <c r="F416" s="231"/>
      <c r="G416" s="231"/>
      <c r="H416" s="231"/>
      <c r="I416" s="231"/>
      <c r="J416" s="231"/>
      <c r="K416" s="231"/>
      <c r="L416" s="231"/>
      <c r="M416" s="231"/>
      <c r="N416" s="231"/>
      <c r="O416" s="231"/>
      <c r="P416" s="231"/>
      <c r="Q416" s="231"/>
      <c r="R416" s="231"/>
      <c r="S416" s="231"/>
      <c r="T416" s="231"/>
      <c r="U416" s="231"/>
      <c r="V416" s="231"/>
      <c r="W416" s="231"/>
      <c r="X416" s="231"/>
      <c r="Y416" s="231"/>
      <c r="Z416" s="231"/>
      <c r="AA416" s="231"/>
      <c r="AB416" s="231"/>
      <c r="AC416" s="231"/>
      <c r="AD416" s="231"/>
    </row>
    <row r="417" spans="1:34" s="4" customFormat="1" ht="36" customHeight="1">
      <c r="A417" s="107"/>
      <c r="C417" s="333" t="s">
        <v>1132</v>
      </c>
      <c r="D417" s="231"/>
      <c r="E417" s="231"/>
      <c r="F417" s="231"/>
      <c r="G417" s="231"/>
      <c r="H417" s="231"/>
      <c r="I417" s="231"/>
      <c r="J417" s="231"/>
      <c r="K417" s="231"/>
      <c r="L417" s="231"/>
      <c r="M417" s="231"/>
      <c r="N417" s="231"/>
      <c r="O417" s="231"/>
      <c r="P417" s="231"/>
      <c r="Q417" s="231"/>
      <c r="R417" s="231"/>
      <c r="S417" s="231"/>
      <c r="T417" s="231"/>
      <c r="U417" s="231"/>
      <c r="V417" s="231"/>
      <c r="W417" s="231"/>
      <c r="X417" s="231"/>
      <c r="Y417" s="231"/>
      <c r="Z417" s="231"/>
      <c r="AA417" s="231"/>
      <c r="AB417" s="231"/>
      <c r="AC417" s="231"/>
      <c r="AD417" s="231"/>
    </row>
    <row r="418" spans="1:34" s="4" customFormat="1" ht="36" customHeight="1">
      <c r="A418" s="107"/>
      <c r="C418" s="333" t="s">
        <v>1133</v>
      </c>
      <c r="D418" s="231"/>
      <c r="E418" s="231"/>
      <c r="F418" s="231"/>
      <c r="G418" s="231"/>
      <c r="H418" s="231"/>
      <c r="I418" s="231"/>
      <c r="J418" s="231"/>
      <c r="K418" s="231"/>
      <c r="L418" s="231"/>
      <c r="M418" s="231"/>
      <c r="N418" s="231"/>
      <c r="O418" s="231"/>
      <c r="P418" s="231"/>
      <c r="Q418" s="231"/>
      <c r="R418" s="231"/>
      <c r="S418" s="231"/>
      <c r="T418" s="231"/>
      <c r="U418" s="231"/>
      <c r="V418" s="231"/>
      <c r="W418" s="231"/>
      <c r="X418" s="231"/>
      <c r="Y418" s="231"/>
      <c r="Z418" s="231"/>
      <c r="AA418" s="231"/>
      <c r="AB418" s="231"/>
      <c r="AC418" s="231"/>
      <c r="AD418" s="231"/>
    </row>
    <row r="419" spans="1:34" s="4" customFormat="1" ht="24" customHeight="1">
      <c r="A419" s="107"/>
      <c r="C419" s="333" t="s">
        <v>1134</v>
      </c>
      <c r="D419" s="231"/>
      <c r="E419" s="231"/>
      <c r="F419" s="231"/>
      <c r="G419" s="231"/>
      <c r="H419" s="231"/>
      <c r="I419" s="231"/>
      <c r="J419" s="231"/>
      <c r="K419" s="231"/>
      <c r="L419" s="231"/>
      <c r="M419" s="231"/>
      <c r="N419" s="231"/>
      <c r="O419" s="231"/>
      <c r="P419" s="231"/>
      <c r="Q419" s="231"/>
      <c r="R419" s="231"/>
      <c r="S419" s="231"/>
      <c r="T419" s="231"/>
      <c r="U419" s="231"/>
      <c r="V419" s="231"/>
      <c r="W419" s="231"/>
      <c r="X419" s="231"/>
      <c r="Y419" s="231"/>
      <c r="Z419" s="231"/>
      <c r="AA419" s="231"/>
      <c r="AB419" s="231"/>
      <c r="AC419" s="231"/>
      <c r="AD419" s="231"/>
    </row>
    <row r="420" spans="1:34" ht="15" customHeight="1"/>
    <row r="421" spans="1:34" s="4" customFormat="1" ht="36" customHeight="1">
      <c r="A421" s="107"/>
      <c r="B421" s="123"/>
      <c r="C421" s="316" t="s">
        <v>936</v>
      </c>
      <c r="D421" s="249"/>
      <c r="E421" s="249"/>
      <c r="F421" s="249"/>
      <c r="G421" s="249"/>
      <c r="H421" s="249"/>
      <c r="I421" s="249"/>
      <c r="J421" s="249"/>
      <c r="K421" s="249"/>
      <c r="L421" s="249"/>
      <c r="M421" s="249"/>
      <c r="N421" s="249"/>
      <c r="O421" s="249"/>
      <c r="P421" s="249"/>
      <c r="Q421" s="249"/>
      <c r="R421" s="249"/>
      <c r="S421" s="249"/>
      <c r="T421" s="249"/>
      <c r="U421" s="249"/>
      <c r="V421" s="249"/>
      <c r="W421" s="249"/>
      <c r="X421" s="250"/>
      <c r="Y421" s="248" t="s">
        <v>1135</v>
      </c>
      <c r="Z421" s="249"/>
      <c r="AA421" s="249"/>
      <c r="AB421" s="249"/>
      <c r="AC421" s="249"/>
      <c r="AD421" s="250"/>
      <c r="AG421" t="s">
        <v>282</v>
      </c>
      <c r="AH421" t="s">
        <v>283</v>
      </c>
    </row>
    <row r="422" spans="1:34" s="4" customFormat="1" ht="15" customHeight="1">
      <c r="A422" s="107"/>
      <c r="C422" s="381" t="s">
        <v>1136</v>
      </c>
      <c r="D422" s="263"/>
      <c r="E422" s="185" t="s">
        <v>592</v>
      </c>
      <c r="F422" s="318" t="s">
        <v>1137</v>
      </c>
      <c r="G422" s="249"/>
      <c r="H422" s="249"/>
      <c r="I422" s="249"/>
      <c r="J422" s="249"/>
      <c r="K422" s="249"/>
      <c r="L422" s="249"/>
      <c r="M422" s="249"/>
      <c r="N422" s="249"/>
      <c r="O422" s="249"/>
      <c r="P422" s="249"/>
      <c r="Q422" s="249"/>
      <c r="R422" s="249"/>
      <c r="S422" s="249"/>
      <c r="T422" s="249"/>
      <c r="U422" s="249"/>
      <c r="V422" s="249"/>
      <c r="W422" s="249"/>
      <c r="X422" s="250"/>
      <c r="Y422" s="317"/>
      <c r="Z422" s="249"/>
      <c r="AA422" s="249"/>
      <c r="AB422" s="249"/>
      <c r="AC422" s="249"/>
      <c r="AD422" s="250"/>
      <c r="AG422">
        <f>IF(AND(SUM(S208)&gt;0,COUNTA(Y422)=1),0,IF(AND(SUM(S208)=0,COUNTA(Y422)=0),0,1))</f>
        <v>0</v>
      </c>
      <c r="AH422">
        <f t="shared" ref="AH422:AH444" si="23">IF(COUNTIF(Y422:AD422,"NS"),1,0)</f>
        <v>0</v>
      </c>
    </row>
    <row r="423" spans="1:34" s="4" customFormat="1" ht="15" customHeight="1">
      <c r="A423" s="107"/>
      <c r="C423" s="264"/>
      <c r="D423" s="265"/>
      <c r="E423" s="185" t="s">
        <v>594</v>
      </c>
      <c r="F423" s="318" t="s">
        <v>1138</v>
      </c>
      <c r="G423" s="249"/>
      <c r="H423" s="249"/>
      <c r="I423" s="249"/>
      <c r="J423" s="249"/>
      <c r="K423" s="249"/>
      <c r="L423" s="249"/>
      <c r="M423" s="249"/>
      <c r="N423" s="249"/>
      <c r="O423" s="249"/>
      <c r="P423" s="249"/>
      <c r="Q423" s="249"/>
      <c r="R423" s="249"/>
      <c r="S423" s="249"/>
      <c r="T423" s="249"/>
      <c r="U423" s="249"/>
      <c r="V423" s="249"/>
      <c r="W423" s="249"/>
      <c r="X423" s="250"/>
      <c r="Y423" s="317"/>
      <c r="Z423" s="249"/>
      <c r="AA423" s="249"/>
      <c r="AB423" s="249"/>
      <c r="AC423" s="249"/>
      <c r="AD423" s="250"/>
      <c r="AG423">
        <f>IF(AND(SUM(S208)&gt;0,COUNTA(Y423)=1),0,IF(AND(SUM(S208)=0,COUNTA(Y423)=0),0,1))</f>
        <v>0</v>
      </c>
      <c r="AH423">
        <f t="shared" si="23"/>
        <v>0</v>
      </c>
    </row>
    <row r="424" spans="1:34" s="4" customFormat="1" ht="15" customHeight="1">
      <c r="A424" s="107"/>
      <c r="C424" s="264"/>
      <c r="D424" s="265"/>
      <c r="E424" s="185" t="s">
        <v>596</v>
      </c>
      <c r="F424" s="318" t="s">
        <v>1139</v>
      </c>
      <c r="G424" s="249"/>
      <c r="H424" s="249"/>
      <c r="I424" s="249"/>
      <c r="J424" s="249"/>
      <c r="K424" s="249"/>
      <c r="L424" s="249"/>
      <c r="M424" s="249"/>
      <c r="N424" s="249"/>
      <c r="O424" s="249"/>
      <c r="P424" s="249"/>
      <c r="Q424" s="249"/>
      <c r="R424" s="249"/>
      <c r="S424" s="249"/>
      <c r="T424" s="249"/>
      <c r="U424" s="249"/>
      <c r="V424" s="249"/>
      <c r="W424" s="249"/>
      <c r="X424" s="250"/>
      <c r="Y424" s="317"/>
      <c r="Z424" s="249"/>
      <c r="AA424" s="249"/>
      <c r="AB424" s="249"/>
      <c r="AC424" s="249"/>
      <c r="AD424" s="250"/>
      <c r="AG424">
        <f>IF(AND(SUM(S208)&gt;0,COUNTA(Y424)=1),0,IF(AND(SUM(S208)=0,COUNTA(Y424)=0),0,1))</f>
        <v>0</v>
      </c>
      <c r="AH424">
        <f t="shared" si="23"/>
        <v>0</v>
      </c>
    </row>
    <row r="425" spans="1:34" s="4" customFormat="1" ht="15" customHeight="1">
      <c r="A425" s="107"/>
      <c r="C425" s="264"/>
      <c r="D425" s="265"/>
      <c r="E425" s="185" t="s">
        <v>598</v>
      </c>
      <c r="F425" s="318" t="s">
        <v>1140</v>
      </c>
      <c r="G425" s="249"/>
      <c r="H425" s="249"/>
      <c r="I425" s="249"/>
      <c r="J425" s="249"/>
      <c r="K425" s="249"/>
      <c r="L425" s="249"/>
      <c r="M425" s="249"/>
      <c r="N425" s="249"/>
      <c r="O425" s="249"/>
      <c r="P425" s="249"/>
      <c r="Q425" s="249"/>
      <c r="R425" s="249"/>
      <c r="S425" s="249"/>
      <c r="T425" s="249"/>
      <c r="U425" s="249"/>
      <c r="V425" s="249"/>
      <c r="W425" s="249"/>
      <c r="X425" s="250"/>
      <c r="Y425" s="317"/>
      <c r="Z425" s="249"/>
      <c r="AA425" s="249"/>
      <c r="AB425" s="249"/>
      <c r="AC425" s="249"/>
      <c r="AD425" s="250"/>
      <c r="AG425">
        <f>IF(AND(SUM(S208)&gt;0,COUNTA(Y425)=1),0,IF(AND(SUM(S208)=0,COUNTA(Y425)=0),0,1))</f>
        <v>0</v>
      </c>
      <c r="AH425">
        <f t="shared" si="23"/>
        <v>0</v>
      </c>
    </row>
    <row r="426" spans="1:34" s="4" customFormat="1" ht="15" customHeight="1">
      <c r="A426" s="107"/>
      <c r="C426" s="264"/>
      <c r="D426" s="265"/>
      <c r="E426" s="185" t="s">
        <v>600</v>
      </c>
      <c r="F426" s="318" t="s">
        <v>1141</v>
      </c>
      <c r="G426" s="249"/>
      <c r="H426" s="249"/>
      <c r="I426" s="249"/>
      <c r="J426" s="249"/>
      <c r="K426" s="249"/>
      <c r="L426" s="249"/>
      <c r="M426" s="249"/>
      <c r="N426" s="249"/>
      <c r="O426" s="249"/>
      <c r="P426" s="249"/>
      <c r="Q426" s="249"/>
      <c r="R426" s="249"/>
      <c r="S426" s="249"/>
      <c r="T426" s="249"/>
      <c r="U426" s="249"/>
      <c r="V426" s="249"/>
      <c r="W426" s="249"/>
      <c r="X426" s="250"/>
      <c r="Y426" s="317"/>
      <c r="Z426" s="249"/>
      <c r="AA426" s="249"/>
      <c r="AB426" s="249"/>
      <c r="AC426" s="249"/>
      <c r="AD426" s="250"/>
      <c r="AG426">
        <f>IF(AND(SUM(S208)&gt;0,COUNTA(Y426)=1),0,IF(AND(SUM(S208)=0,COUNTA(Y426)=0),0,1))</f>
        <v>0</v>
      </c>
      <c r="AH426">
        <f t="shared" si="23"/>
        <v>0</v>
      </c>
    </row>
    <row r="427" spans="1:34" s="4" customFormat="1" ht="15" customHeight="1">
      <c r="A427" s="107"/>
      <c r="C427" s="264"/>
      <c r="D427" s="265"/>
      <c r="E427" s="121" t="s">
        <v>602</v>
      </c>
      <c r="F427" s="318" t="s">
        <v>1142</v>
      </c>
      <c r="G427" s="249"/>
      <c r="H427" s="249"/>
      <c r="I427" s="249"/>
      <c r="J427" s="249"/>
      <c r="K427" s="249"/>
      <c r="L427" s="249"/>
      <c r="M427" s="249"/>
      <c r="N427" s="249"/>
      <c r="O427" s="249"/>
      <c r="P427" s="249"/>
      <c r="Q427" s="249"/>
      <c r="R427" s="249"/>
      <c r="S427" s="249"/>
      <c r="T427" s="249"/>
      <c r="U427" s="249"/>
      <c r="V427" s="249"/>
      <c r="W427" s="249"/>
      <c r="X427" s="250"/>
      <c r="Y427" s="317"/>
      <c r="Z427" s="249"/>
      <c r="AA427" s="249"/>
      <c r="AB427" s="249"/>
      <c r="AC427" s="249"/>
      <c r="AD427" s="250"/>
      <c r="AG427">
        <f>IF(AND(SUM(S208)&gt;0,COUNTA(Y427)=1),0,IF(AND(SUM(S208)=0,COUNTA(Y427)=0),0,1))</f>
        <v>0</v>
      </c>
      <c r="AH427">
        <f t="shared" si="23"/>
        <v>0</v>
      </c>
    </row>
    <row r="428" spans="1:34" s="4" customFormat="1" ht="24" customHeight="1">
      <c r="A428" s="107"/>
      <c r="C428" s="264"/>
      <c r="D428" s="265"/>
      <c r="E428" s="121" t="s">
        <v>945</v>
      </c>
      <c r="F428" s="318" t="s">
        <v>1143</v>
      </c>
      <c r="G428" s="249"/>
      <c r="H428" s="249"/>
      <c r="I428" s="249"/>
      <c r="J428" s="249"/>
      <c r="K428" s="249"/>
      <c r="L428" s="249"/>
      <c r="M428" s="249"/>
      <c r="N428" s="249"/>
      <c r="O428" s="249"/>
      <c r="P428" s="249"/>
      <c r="Q428" s="249"/>
      <c r="R428" s="249"/>
      <c r="S428" s="249"/>
      <c r="T428" s="249"/>
      <c r="U428" s="249"/>
      <c r="V428" s="249"/>
      <c r="W428" s="249"/>
      <c r="X428" s="250"/>
      <c r="Y428" s="317"/>
      <c r="Z428" s="249"/>
      <c r="AA428" s="249"/>
      <c r="AB428" s="249"/>
      <c r="AC428" s="249"/>
      <c r="AD428" s="250"/>
      <c r="AG428">
        <f>IF(AND(SUM(S208)&gt;0,COUNTA(Y428)=1),0,IF(AND(SUM(S208)=0,COUNTA(Y428)=0),0,1))</f>
        <v>0</v>
      </c>
      <c r="AH428">
        <f t="shared" si="23"/>
        <v>0</v>
      </c>
    </row>
    <row r="429" spans="1:34" s="4" customFormat="1" ht="15" customHeight="1">
      <c r="A429" s="107"/>
      <c r="C429" s="264"/>
      <c r="D429" s="265"/>
      <c r="E429" s="121" t="s">
        <v>947</v>
      </c>
      <c r="F429" s="318" t="s">
        <v>1144</v>
      </c>
      <c r="G429" s="249"/>
      <c r="H429" s="249"/>
      <c r="I429" s="249"/>
      <c r="J429" s="249"/>
      <c r="K429" s="249"/>
      <c r="L429" s="249"/>
      <c r="M429" s="249"/>
      <c r="N429" s="249"/>
      <c r="O429" s="249"/>
      <c r="P429" s="249"/>
      <c r="Q429" s="249"/>
      <c r="R429" s="249"/>
      <c r="S429" s="249"/>
      <c r="T429" s="249"/>
      <c r="U429" s="249"/>
      <c r="V429" s="249"/>
      <c r="W429" s="249"/>
      <c r="X429" s="250"/>
      <c r="Y429" s="317"/>
      <c r="Z429" s="249"/>
      <c r="AA429" s="249"/>
      <c r="AB429" s="249"/>
      <c r="AC429" s="249"/>
      <c r="AD429" s="250"/>
      <c r="AG429">
        <f>IF(AND(SUM(S208)&gt;0,COUNTA(Y429)=1),0,IF(AND(SUM(S208)=0,COUNTA(Y429)=0),0,1))</f>
        <v>0</v>
      </c>
      <c r="AH429">
        <f t="shared" si="23"/>
        <v>0</v>
      </c>
    </row>
    <row r="430" spans="1:34" s="4" customFormat="1" ht="15" customHeight="1">
      <c r="A430" s="107"/>
      <c r="C430" s="264"/>
      <c r="D430" s="265"/>
      <c r="E430" s="121" t="s">
        <v>949</v>
      </c>
      <c r="F430" s="318" t="s">
        <v>1145</v>
      </c>
      <c r="G430" s="249"/>
      <c r="H430" s="249"/>
      <c r="I430" s="249"/>
      <c r="J430" s="249"/>
      <c r="K430" s="249"/>
      <c r="L430" s="249"/>
      <c r="M430" s="249"/>
      <c r="N430" s="249"/>
      <c r="O430" s="249"/>
      <c r="P430" s="249"/>
      <c r="Q430" s="249"/>
      <c r="R430" s="249"/>
      <c r="S430" s="249"/>
      <c r="T430" s="249"/>
      <c r="U430" s="249"/>
      <c r="V430" s="249"/>
      <c r="W430" s="249"/>
      <c r="X430" s="250"/>
      <c r="Y430" s="317"/>
      <c r="Z430" s="249"/>
      <c r="AA430" s="249"/>
      <c r="AB430" s="249"/>
      <c r="AC430" s="249"/>
      <c r="AD430" s="250"/>
      <c r="AG430">
        <f>IF(AND(SUM(S208)&gt;0,COUNTA(Y430)=1),0,IF(AND(SUM(S208)=0,COUNTA(Y430)=0),0,1))</f>
        <v>0</v>
      </c>
      <c r="AH430">
        <f t="shared" si="23"/>
        <v>0</v>
      </c>
    </row>
    <row r="431" spans="1:34" s="4" customFormat="1" ht="15" customHeight="1">
      <c r="A431" s="107"/>
      <c r="C431" s="266"/>
      <c r="D431" s="267"/>
      <c r="E431" s="172" t="s">
        <v>951</v>
      </c>
      <c r="F431" s="318" t="s">
        <v>1146</v>
      </c>
      <c r="G431" s="249"/>
      <c r="H431" s="249"/>
      <c r="I431" s="249"/>
      <c r="J431" s="249"/>
      <c r="K431" s="249"/>
      <c r="L431" s="249"/>
      <c r="M431" s="249"/>
      <c r="N431" s="249"/>
      <c r="O431" s="249"/>
      <c r="P431" s="249"/>
      <c r="Q431" s="249"/>
      <c r="R431" s="249"/>
      <c r="S431" s="249"/>
      <c r="T431" s="249"/>
      <c r="U431" s="249"/>
      <c r="V431" s="249"/>
      <c r="W431" s="249"/>
      <c r="X431" s="250"/>
      <c r="Y431" s="317"/>
      <c r="Z431" s="249"/>
      <c r="AA431" s="249"/>
      <c r="AB431" s="249"/>
      <c r="AC431" s="249"/>
      <c r="AD431" s="250"/>
      <c r="AG431">
        <f>IF(AND(SUM(S208)&gt;0,COUNTA(Y431)=1),0,IF(AND(SUM(S208)=0,COUNTA(Y431)=0),0,1))</f>
        <v>0</v>
      </c>
      <c r="AH431">
        <f t="shared" si="23"/>
        <v>0</v>
      </c>
    </row>
    <row r="432" spans="1:34" s="4" customFormat="1" ht="15" customHeight="1">
      <c r="A432" s="107"/>
      <c r="C432" s="381" t="s">
        <v>955</v>
      </c>
      <c r="D432" s="263"/>
      <c r="E432" s="121" t="s">
        <v>956</v>
      </c>
      <c r="F432" s="318" t="s">
        <v>1147</v>
      </c>
      <c r="G432" s="249"/>
      <c r="H432" s="249"/>
      <c r="I432" s="249"/>
      <c r="J432" s="249"/>
      <c r="K432" s="249"/>
      <c r="L432" s="249"/>
      <c r="M432" s="249"/>
      <c r="N432" s="249"/>
      <c r="O432" s="249"/>
      <c r="P432" s="249"/>
      <c r="Q432" s="249"/>
      <c r="R432" s="249"/>
      <c r="S432" s="249"/>
      <c r="T432" s="249"/>
      <c r="U432" s="249"/>
      <c r="V432" s="249"/>
      <c r="W432" s="249"/>
      <c r="X432" s="250"/>
      <c r="Y432" s="317"/>
      <c r="Z432" s="249"/>
      <c r="AA432" s="249"/>
      <c r="AB432" s="249"/>
      <c r="AC432" s="249"/>
      <c r="AD432" s="250"/>
      <c r="AG432">
        <f>IF(AND(SUM(S208)&gt;0,COUNTA(Y432)=1),0,IF(AND(SUM(S208)=0,COUNTA(Y432)=0),0,1))</f>
        <v>0</v>
      </c>
      <c r="AH432">
        <f t="shared" si="23"/>
        <v>0</v>
      </c>
    </row>
    <row r="433" spans="1:34" s="4" customFormat="1" ht="24" customHeight="1">
      <c r="A433" s="107"/>
      <c r="C433" s="264"/>
      <c r="D433" s="265"/>
      <c r="E433" s="121" t="s">
        <v>958</v>
      </c>
      <c r="F433" s="318" t="s">
        <v>1148</v>
      </c>
      <c r="G433" s="249"/>
      <c r="H433" s="249"/>
      <c r="I433" s="249"/>
      <c r="J433" s="249"/>
      <c r="K433" s="249"/>
      <c r="L433" s="249"/>
      <c r="M433" s="249"/>
      <c r="N433" s="249"/>
      <c r="O433" s="249"/>
      <c r="P433" s="249"/>
      <c r="Q433" s="249"/>
      <c r="R433" s="249"/>
      <c r="S433" s="249"/>
      <c r="T433" s="249"/>
      <c r="U433" s="249"/>
      <c r="V433" s="249"/>
      <c r="W433" s="249"/>
      <c r="X433" s="250"/>
      <c r="Y433" s="317"/>
      <c r="Z433" s="249"/>
      <c r="AA433" s="249"/>
      <c r="AB433" s="249"/>
      <c r="AC433" s="249"/>
      <c r="AD433" s="250"/>
      <c r="AG433">
        <f>IF(AND(SUM(S208)&gt;0,COUNTA(Y433)=1),0,IF(AND(SUM(S208)=0,COUNTA(Y433)=0),0,1))</f>
        <v>0</v>
      </c>
      <c r="AH433">
        <f t="shared" si="23"/>
        <v>0</v>
      </c>
    </row>
    <row r="434" spans="1:34" s="4" customFormat="1" ht="24" customHeight="1">
      <c r="A434" s="107"/>
      <c r="C434" s="264"/>
      <c r="D434" s="265"/>
      <c r="E434" s="121" t="s">
        <v>960</v>
      </c>
      <c r="F434" s="318" t="s">
        <v>1149</v>
      </c>
      <c r="G434" s="249"/>
      <c r="H434" s="249"/>
      <c r="I434" s="249"/>
      <c r="J434" s="249"/>
      <c r="K434" s="249"/>
      <c r="L434" s="249"/>
      <c r="M434" s="249"/>
      <c r="N434" s="249"/>
      <c r="O434" s="249"/>
      <c r="P434" s="249"/>
      <c r="Q434" s="249"/>
      <c r="R434" s="249"/>
      <c r="S434" s="249"/>
      <c r="T434" s="249"/>
      <c r="U434" s="249"/>
      <c r="V434" s="249"/>
      <c r="W434" s="249"/>
      <c r="X434" s="250"/>
      <c r="Y434" s="317"/>
      <c r="Z434" s="249"/>
      <c r="AA434" s="249"/>
      <c r="AB434" s="249"/>
      <c r="AC434" s="249"/>
      <c r="AD434" s="250"/>
      <c r="AG434">
        <f>IF(AND(SUM(S208)&gt;0,COUNTA(Y434)=1),0,IF(AND(SUM(S208)=0,COUNTA(Y434)=0),0,1))</f>
        <v>0</v>
      </c>
      <c r="AH434">
        <f t="shared" si="23"/>
        <v>0</v>
      </c>
    </row>
    <row r="435" spans="1:34" s="4" customFormat="1" ht="24" customHeight="1">
      <c r="A435" s="107"/>
      <c r="C435" s="264"/>
      <c r="D435" s="265"/>
      <c r="E435" s="121" t="s">
        <v>962</v>
      </c>
      <c r="F435" s="318" t="s">
        <v>1150</v>
      </c>
      <c r="G435" s="249"/>
      <c r="H435" s="249"/>
      <c r="I435" s="249"/>
      <c r="J435" s="249"/>
      <c r="K435" s="249"/>
      <c r="L435" s="249"/>
      <c r="M435" s="249"/>
      <c r="N435" s="249"/>
      <c r="O435" s="249"/>
      <c r="P435" s="249"/>
      <c r="Q435" s="249"/>
      <c r="R435" s="249"/>
      <c r="S435" s="249"/>
      <c r="T435" s="249"/>
      <c r="U435" s="249"/>
      <c r="V435" s="249"/>
      <c r="W435" s="249"/>
      <c r="X435" s="250"/>
      <c r="Y435" s="317"/>
      <c r="Z435" s="249"/>
      <c r="AA435" s="249"/>
      <c r="AB435" s="249"/>
      <c r="AC435" s="249"/>
      <c r="AD435" s="250"/>
      <c r="AG435">
        <f>IF(AND(SUM(S208)&gt;0,COUNTA(Y435)=1),0,IF(AND(SUM(S208)=0,COUNTA(Y435)=0),0,1))</f>
        <v>0</v>
      </c>
      <c r="AH435">
        <f t="shared" si="23"/>
        <v>0</v>
      </c>
    </row>
    <row r="436" spans="1:34" s="4" customFormat="1" ht="15" customHeight="1">
      <c r="A436" s="107"/>
      <c r="C436" s="264"/>
      <c r="D436" s="265"/>
      <c r="E436" s="121" t="s">
        <v>964</v>
      </c>
      <c r="F436" s="318" t="s">
        <v>975</v>
      </c>
      <c r="G436" s="249"/>
      <c r="H436" s="249"/>
      <c r="I436" s="249"/>
      <c r="J436" s="249"/>
      <c r="K436" s="249"/>
      <c r="L436" s="249"/>
      <c r="M436" s="249"/>
      <c r="N436" s="249"/>
      <c r="O436" s="249"/>
      <c r="P436" s="249"/>
      <c r="Q436" s="249"/>
      <c r="R436" s="249"/>
      <c r="S436" s="249"/>
      <c r="T436" s="249"/>
      <c r="U436" s="249"/>
      <c r="V436" s="249"/>
      <c r="W436" s="249"/>
      <c r="X436" s="250"/>
      <c r="Y436" s="317"/>
      <c r="Z436" s="249"/>
      <c r="AA436" s="249"/>
      <c r="AB436" s="249"/>
      <c r="AC436" s="249"/>
      <c r="AD436" s="250"/>
      <c r="AG436">
        <f>IF(AND(SUM(S208)&gt;0,COUNTA(Y436)=1),0,IF(AND(SUM(S208)=0,COUNTA(Y436)=0),0,1))</f>
        <v>0</v>
      </c>
      <c r="AH436">
        <f t="shared" si="23"/>
        <v>0</v>
      </c>
    </row>
    <row r="437" spans="1:34" s="4" customFormat="1" ht="15" customHeight="1">
      <c r="A437" s="107"/>
      <c r="C437" s="266"/>
      <c r="D437" s="267"/>
      <c r="E437" s="121" t="s">
        <v>966</v>
      </c>
      <c r="F437" s="318" t="s">
        <v>977</v>
      </c>
      <c r="G437" s="249"/>
      <c r="H437" s="249"/>
      <c r="I437" s="249"/>
      <c r="J437" s="249"/>
      <c r="K437" s="249"/>
      <c r="L437" s="249"/>
      <c r="M437" s="249"/>
      <c r="N437" s="249"/>
      <c r="O437" s="249"/>
      <c r="P437" s="249"/>
      <c r="Q437" s="249"/>
      <c r="R437" s="249"/>
      <c r="S437" s="249"/>
      <c r="T437" s="249"/>
      <c r="U437" s="249"/>
      <c r="V437" s="249"/>
      <c r="W437" s="249"/>
      <c r="X437" s="250"/>
      <c r="Y437" s="317"/>
      <c r="Z437" s="249"/>
      <c r="AA437" s="249"/>
      <c r="AB437" s="249"/>
      <c r="AC437" s="249"/>
      <c r="AD437" s="250"/>
      <c r="AG437">
        <f>IF(AND(SUM(S208)&gt;0,COUNTA(Y437)=1),0,IF(AND(SUM(S208)=0,COUNTA(Y437)=0),0,1))</f>
        <v>0</v>
      </c>
      <c r="AH437">
        <f t="shared" si="23"/>
        <v>0</v>
      </c>
    </row>
    <row r="438" spans="1:34" s="4" customFormat="1" ht="24" customHeight="1">
      <c r="A438" s="107"/>
      <c r="C438" s="381" t="s">
        <v>978</v>
      </c>
      <c r="D438" s="263"/>
      <c r="E438" s="121" t="s">
        <v>979</v>
      </c>
      <c r="F438" s="318" t="s">
        <v>1151</v>
      </c>
      <c r="G438" s="249"/>
      <c r="H438" s="249"/>
      <c r="I438" s="249"/>
      <c r="J438" s="249"/>
      <c r="K438" s="249"/>
      <c r="L438" s="249"/>
      <c r="M438" s="249"/>
      <c r="N438" s="249"/>
      <c r="O438" s="249"/>
      <c r="P438" s="249"/>
      <c r="Q438" s="249"/>
      <c r="R438" s="249"/>
      <c r="S438" s="249"/>
      <c r="T438" s="249"/>
      <c r="U438" s="249"/>
      <c r="V438" s="249"/>
      <c r="W438" s="249"/>
      <c r="X438" s="250"/>
      <c r="Y438" s="317"/>
      <c r="Z438" s="249"/>
      <c r="AA438" s="249"/>
      <c r="AB438" s="249"/>
      <c r="AC438" s="249"/>
      <c r="AD438" s="250"/>
      <c r="AG438">
        <f>IF(AND(SUM(S208)&gt;0,COUNTA(Y438)=1),0,IF(AND(SUM(S208)=0,COUNTA(Y438)=0),0,1))</f>
        <v>0</v>
      </c>
      <c r="AH438">
        <f t="shared" si="23"/>
        <v>0</v>
      </c>
    </row>
    <row r="439" spans="1:34" s="4" customFormat="1" ht="24" customHeight="1">
      <c r="A439" s="107"/>
      <c r="C439" s="264"/>
      <c r="D439" s="265"/>
      <c r="E439" s="121" t="s">
        <v>981</v>
      </c>
      <c r="F439" s="318" t="s">
        <v>1152</v>
      </c>
      <c r="G439" s="249"/>
      <c r="H439" s="249"/>
      <c r="I439" s="249"/>
      <c r="J439" s="249"/>
      <c r="K439" s="249"/>
      <c r="L439" s="249"/>
      <c r="M439" s="249"/>
      <c r="N439" s="249"/>
      <c r="O439" s="249"/>
      <c r="P439" s="249"/>
      <c r="Q439" s="249"/>
      <c r="R439" s="249"/>
      <c r="S439" s="249"/>
      <c r="T439" s="249"/>
      <c r="U439" s="249"/>
      <c r="V439" s="249"/>
      <c r="W439" s="249"/>
      <c r="X439" s="250"/>
      <c r="Y439" s="317"/>
      <c r="Z439" s="249"/>
      <c r="AA439" s="249"/>
      <c r="AB439" s="249"/>
      <c r="AC439" s="249"/>
      <c r="AD439" s="250"/>
      <c r="AG439">
        <f>IF(AND(SUM(S208)&gt;0,COUNTA(Y439)=1),0,IF(AND(SUM(S208)=0,COUNTA(Y439)=0),0,1))</f>
        <v>0</v>
      </c>
      <c r="AH439">
        <f t="shared" si="23"/>
        <v>0</v>
      </c>
    </row>
    <row r="440" spans="1:34" s="4" customFormat="1" ht="24" customHeight="1">
      <c r="A440" s="107"/>
      <c r="C440" s="264"/>
      <c r="D440" s="265"/>
      <c r="E440" s="121" t="s">
        <v>983</v>
      </c>
      <c r="F440" s="318" t="s">
        <v>1153</v>
      </c>
      <c r="G440" s="249"/>
      <c r="H440" s="249"/>
      <c r="I440" s="249"/>
      <c r="J440" s="249"/>
      <c r="K440" s="249"/>
      <c r="L440" s="249"/>
      <c r="M440" s="249"/>
      <c r="N440" s="249"/>
      <c r="O440" s="249"/>
      <c r="P440" s="249"/>
      <c r="Q440" s="249"/>
      <c r="R440" s="249"/>
      <c r="S440" s="249"/>
      <c r="T440" s="249"/>
      <c r="U440" s="249"/>
      <c r="V440" s="249"/>
      <c r="W440" s="249"/>
      <c r="X440" s="250"/>
      <c r="Y440" s="317"/>
      <c r="Z440" s="249"/>
      <c r="AA440" s="249"/>
      <c r="AB440" s="249"/>
      <c r="AC440" s="249"/>
      <c r="AD440" s="250"/>
      <c r="AG440">
        <f>IF(AND(SUM(S208)&gt;0,COUNTA(Y440)=1),0,IF(AND(SUM(S208)=0,COUNTA(Y440)=0),0,1))</f>
        <v>0</v>
      </c>
      <c r="AH440">
        <f t="shared" si="23"/>
        <v>0</v>
      </c>
    </row>
    <row r="441" spans="1:34" s="4" customFormat="1" ht="24" customHeight="1">
      <c r="A441" s="107"/>
      <c r="C441" s="264"/>
      <c r="D441" s="265"/>
      <c r="E441" s="121" t="s">
        <v>985</v>
      </c>
      <c r="F441" s="318" t="s">
        <v>1154</v>
      </c>
      <c r="G441" s="249"/>
      <c r="H441" s="249"/>
      <c r="I441" s="249"/>
      <c r="J441" s="249"/>
      <c r="K441" s="249"/>
      <c r="L441" s="249"/>
      <c r="M441" s="249"/>
      <c r="N441" s="249"/>
      <c r="O441" s="249"/>
      <c r="P441" s="249"/>
      <c r="Q441" s="249"/>
      <c r="R441" s="249"/>
      <c r="S441" s="249"/>
      <c r="T441" s="249"/>
      <c r="U441" s="249"/>
      <c r="V441" s="249"/>
      <c r="W441" s="249"/>
      <c r="X441" s="250"/>
      <c r="Y441" s="317"/>
      <c r="Z441" s="249"/>
      <c r="AA441" s="249"/>
      <c r="AB441" s="249"/>
      <c r="AC441" s="249"/>
      <c r="AD441" s="250"/>
      <c r="AG441">
        <f>IF(AND(SUM(S208)&gt;0,COUNTA(Y441)=1),0,IF(AND(SUM(S208)=0,COUNTA(Y441)=0),0,1))</f>
        <v>0</v>
      </c>
      <c r="AH441">
        <f t="shared" si="23"/>
        <v>0</v>
      </c>
    </row>
    <row r="442" spans="1:34" s="4" customFormat="1" ht="24" customHeight="1">
      <c r="A442" s="107"/>
      <c r="C442" s="264"/>
      <c r="D442" s="265"/>
      <c r="E442" s="121" t="s">
        <v>987</v>
      </c>
      <c r="F442" s="318" t="s">
        <v>996</v>
      </c>
      <c r="G442" s="249"/>
      <c r="H442" s="249"/>
      <c r="I442" s="249"/>
      <c r="J442" s="249"/>
      <c r="K442" s="249"/>
      <c r="L442" s="249"/>
      <c r="M442" s="249"/>
      <c r="N442" s="249"/>
      <c r="O442" s="249"/>
      <c r="P442" s="249"/>
      <c r="Q442" s="249"/>
      <c r="R442" s="249"/>
      <c r="S442" s="249"/>
      <c r="T442" s="249"/>
      <c r="U442" s="249"/>
      <c r="V442" s="249"/>
      <c r="W442" s="249"/>
      <c r="X442" s="250"/>
      <c r="Y442" s="317"/>
      <c r="Z442" s="249"/>
      <c r="AA442" s="249"/>
      <c r="AB442" s="249"/>
      <c r="AC442" s="249"/>
      <c r="AD442" s="250"/>
      <c r="AG442">
        <f>IF(AND(SUM(S208)&gt;0,COUNTA(Y442)=1),0,IF(AND(SUM(S208)=0,COUNTA(Y442)=0),0,1))</f>
        <v>0</v>
      </c>
      <c r="AH442">
        <f t="shared" si="23"/>
        <v>0</v>
      </c>
    </row>
    <row r="443" spans="1:34" s="4" customFormat="1" ht="15" customHeight="1">
      <c r="A443" s="107"/>
      <c r="C443" s="266"/>
      <c r="D443" s="267"/>
      <c r="E443" s="121" t="s">
        <v>989</v>
      </c>
      <c r="F443" s="318" t="s">
        <v>998</v>
      </c>
      <c r="G443" s="249"/>
      <c r="H443" s="249"/>
      <c r="I443" s="249"/>
      <c r="J443" s="249"/>
      <c r="K443" s="249"/>
      <c r="L443" s="249"/>
      <c r="M443" s="249"/>
      <c r="N443" s="249"/>
      <c r="O443" s="249"/>
      <c r="P443" s="249"/>
      <c r="Q443" s="249"/>
      <c r="R443" s="249"/>
      <c r="S443" s="249"/>
      <c r="T443" s="249"/>
      <c r="U443" s="249"/>
      <c r="V443" s="249"/>
      <c r="W443" s="249"/>
      <c r="X443" s="250"/>
      <c r="Y443" s="317"/>
      <c r="Z443" s="249"/>
      <c r="AA443" s="249"/>
      <c r="AB443" s="249"/>
      <c r="AC443" s="249"/>
      <c r="AD443" s="250"/>
      <c r="AG443">
        <f>IF(AND(SUM(S208)&gt;0,COUNTA(Y443)=1),0,IF(AND(SUM(S208)=0,COUNTA(Y443)=0),0,1))</f>
        <v>0</v>
      </c>
      <c r="AH443">
        <f t="shared" si="23"/>
        <v>0</v>
      </c>
    </row>
    <row r="444" spans="1:34" s="4" customFormat="1" ht="15" customHeight="1">
      <c r="A444" s="107"/>
      <c r="C444" s="367" t="s">
        <v>214</v>
      </c>
      <c r="D444" s="249"/>
      <c r="E444" s="250"/>
      <c r="F444" s="318" t="s">
        <v>357</v>
      </c>
      <c r="G444" s="249"/>
      <c r="H444" s="249"/>
      <c r="I444" s="249"/>
      <c r="J444" s="249"/>
      <c r="K444" s="249"/>
      <c r="L444" s="249"/>
      <c r="M444" s="249"/>
      <c r="N444" s="249"/>
      <c r="O444" s="249"/>
      <c r="P444" s="249"/>
      <c r="Q444" s="249"/>
      <c r="R444" s="249"/>
      <c r="S444" s="249"/>
      <c r="T444" s="249"/>
      <c r="U444" s="249"/>
      <c r="V444" s="249"/>
      <c r="W444" s="249"/>
      <c r="X444" s="250"/>
      <c r="Y444" s="317"/>
      <c r="Z444" s="249"/>
      <c r="AA444" s="249"/>
      <c r="AB444" s="249"/>
      <c r="AC444" s="249"/>
      <c r="AD444" s="250"/>
      <c r="AG444">
        <f>IF(AND(SUM(S208)&gt;0,COUNTA(Y444)=1),0,IF(AND(SUM(S208)=0,COUNTA(Y444)=0),0,1))</f>
        <v>0</v>
      </c>
      <c r="AH444">
        <f t="shared" si="23"/>
        <v>0</v>
      </c>
    </row>
    <row r="445" spans="1:34" s="4" customFormat="1" ht="15" customHeight="1">
      <c r="A445" s="107"/>
      <c r="C445" s="9"/>
      <c r="D445" s="9"/>
      <c r="E445" s="9"/>
      <c r="F445" s="9"/>
      <c r="G445" s="9"/>
      <c r="H445" s="9"/>
      <c r="I445" s="9"/>
      <c r="J445" s="9"/>
      <c r="K445" s="9"/>
      <c r="L445" s="174"/>
      <c r="M445" s="1"/>
      <c r="N445" s="1"/>
      <c r="O445" s="1"/>
      <c r="P445" s="1"/>
      <c r="Q445" s="1"/>
      <c r="R445" s="1"/>
      <c r="S445" s="1"/>
      <c r="T445" s="1"/>
      <c r="U445" s="1"/>
      <c r="V445" s="1"/>
      <c r="W445" s="1"/>
      <c r="X445" s="150" t="s">
        <v>456</v>
      </c>
      <c r="Y445" s="325">
        <f>IF(AND(SUM(Y422:Y444)=0,COUNTIF(Y422:Y444,"NS")&gt;0),"NS",IF(AND(SUM(Y422:Y444)=0,COUNTIF(Y422:Y444,0)&gt;0),0,IF(AND(SUM(Y422:Y444)=0,COUNTIF(Y422:Y444,"NA")&gt;0),"NA",SUM(Y422:Y444))))</f>
        <v>0</v>
      </c>
      <c r="Z445" s="249"/>
      <c r="AA445" s="249"/>
      <c r="AB445" s="249"/>
      <c r="AC445" s="249"/>
      <c r="AD445" s="250"/>
      <c r="AG445">
        <f>SUM(AG422:AG444)</f>
        <v>0</v>
      </c>
      <c r="AH445" s="198">
        <f>SUM(AH422:AH444)</f>
        <v>0</v>
      </c>
    </row>
    <row r="446" spans="1:34" ht="15" customHeight="1"/>
    <row r="447" spans="1:34" s="4" customFormat="1" ht="60" customHeight="1">
      <c r="A447" s="107"/>
      <c r="C447" s="387" t="s">
        <v>999</v>
      </c>
      <c r="D447" s="231"/>
      <c r="E447" s="231"/>
      <c r="F447" s="231"/>
      <c r="G447" s="231"/>
      <c r="H447" s="317"/>
      <c r="I447" s="249"/>
      <c r="J447" s="249"/>
      <c r="K447" s="249"/>
      <c r="L447" s="249"/>
      <c r="M447" s="249"/>
      <c r="N447" s="249"/>
      <c r="O447" s="249"/>
      <c r="P447" s="249"/>
      <c r="Q447" s="249"/>
      <c r="R447" s="249"/>
      <c r="S447" s="249"/>
      <c r="T447" s="249"/>
      <c r="U447" s="249"/>
      <c r="V447" s="249"/>
      <c r="W447" s="249"/>
      <c r="X447" s="249"/>
      <c r="Y447" s="249"/>
      <c r="Z447" s="249"/>
      <c r="AA447" s="249"/>
      <c r="AB447" s="249"/>
      <c r="AC447" s="249"/>
      <c r="AD447" s="250"/>
    </row>
    <row r="448" spans="1:34" ht="15" customHeight="1">
      <c r="B448" s="199" t="str">
        <f>IF(AND(SUM(Y436)&gt;0,H447=""),"Alerta: Debido a que cuenta con un valor mayor a cero en el numeral 3.5, debe anotar el nombre de otros(s) tipos(s) de atenciones(es).","")</f>
        <v/>
      </c>
    </row>
    <row r="449" spans="1:30" s="4" customFormat="1" ht="60" customHeight="1">
      <c r="A449" s="107"/>
      <c r="C449" s="387" t="s">
        <v>1000</v>
      </c>
      <c r="D449" s="231"/>
      <c r="E449" s="231"/>
      <c r="F449" s="231"/>
      <c r="G449" s="231"/>
      <c r="H449" s="317"/>
      <c r="I449" s="249"/>
      <c r="J449" s="249"/>
      <c r="K449" s="249"/>
      <c r="L449" s="249"/>
      <c r="M449" s="249"/>
      <c r="N449" s="249"/>
      <c r="O449" s="249"/>
      <c r="P449" s="249"/>
      <c r="Q449" s="249"/>
      <c r="R449" s="249"/>
      <c r="S449" s="249"/>
      <c r="T449" s="249"/>
      <c r="U449" s="249"/>
      <c r="V449" s="249"/>
      <c r="W449" s="249"/>
      <c r="X449" s="249"/>
      <c r="Y449" s="249"/>
      <c r="Z449" s="249"/>
      <c r="AA449" s="249"/>
      <c r="AB449" s="249"/>
      <c r="AC449" s="249"/>
      <c r="AD449" s="250"/>
    </row>
    <row r="450" spans="1:30" ht="15" customHeight="1">
      <c r="B450" s="199" t="str">
        <f>IF(AND(SUM(Y442)&gt;0,H447=""),"Alerta: Debido a que cuenta con un valor mayor a cero en el numeral 3.5, debe anotar el nombre de otros(s) tipos(s) de atenciones(es).","")</f>
        <v/>
      </c>
    </row>
    <row r="451" spans="1:30" s="4" customFormat="1" ht="24" customHeight="1">
      <c r="A451" s="93"/>
      <c r="C451" s="333" t="s">
        <v>310</v>
      </c>
      <c r="D451" s="231"/>
      <c r="E451" s="231"/>
      <c r="F451" s="231"/>
      <c r="G451" s="231"/>
      <c r="H451" s="231"/>
      <c r="I451" s="231"/>
      <c r="J451" s="231"/>
      <c r="K451" s="231"/>
      <c r="L451" s="231"/>
      <c r="M451" s="231"/>
      <c r="N451" s="231"/>
      <c r="O451" s="231"/>
      <c r="P451" s="231"/>
      <c r="Q451" s="231"/>
      <c r="R451" s="231"/>
      <c r="S451" s="231"/>
      <c r="T451" s="231"/>
      <c r="U451" s="231"/>
      <c r="V451" s="231"/>
      <c r="W451" s="231"/>
      <c r="X451" s="231"/>
      <c r="Y451" s="231"/>
      <c r="Z451" s="231"/>
      <c r="AA451" s="231"/>
      <c r="AB451" s="231"/>
      <c r="AC451" s="231"/>
      <c r="AD451" s="231"/>
    </row>
    <row r="452" spans="1:30" s="4" customFormat="1" ht="60" customHeight="1">
      <c r="A452" s="93"/>
      <c r="C452" s="323"/>
      <c r="D452" s="249"/>
      <c r="E452" s="249"/>
      <c r="F452" s="249"/>
      <c r="G452" s="249"/>
      <c r="H452" s="249"/>
      <c r="I452" s="249"/>
      <c r="J452" s="249"/>
      <c r="K452" s="249"/>
      <c r="L452" s="249"/>
      <c r="M452" s="249"/>
      <c r="N452" s="249"/>
      <c r="O452" s="249"/>
      <c r="P452" s="249"/>
      <c r="Q452" s="249"/>
      <c r="R452" s="249"/>
      <c r="S452" s="249"/>
      <c r="T452" s="249"/>
      <c r="U452" s="249"/>
      <c r="V452" s="249"/>
      <c r="W452" s="249"/>
      <c r="X452" s="249"/>
      <c r="Y452" s="249"/>
      <c r="Z452" s="249"/>
      <c r="AA452" s="249"/>
      <c r="AB452" s="249"/>
      <c r="AC452" s="249"/>
      <c r="AD452" s="250"/>
    </row>
    <row r="453" spans="1:30" ht="15" customHeight="1">
      <c r="B453" s="199" t="str">
        <f>IF(SUM(Y436:AD456)&gt;0,"Favor de ingresar toda la información requerida en la pregunta y/o verifique que no tenga información en celdas sombreadas.","")</f>
        <v/>
      </c>
      <c r="C453" s="199"/>
    </row>
    <row r="454" spans="1:30" ht="15" customHeight="1">
      <c r="B454" s="199" t="str">
        <f>IF(AND(AH445&lt;&gt;0,C465=""),"Alerta: Debido a que cuenta con registros NS, debe proporcionar una justificación en el area de comentarios al final de la pregunta.","")</f>
        <v/>
      </c>
      <c r="C454" s="199"/>
    </row>
    <row r="455" spans="1:30" ht="15" customHeight="1">
      <c r="B455" s="199"/>
      <c r="C455" s="199"/>
    </row>
    <row r="456" spans="1:30" ht="15" customHeight="1">
      <c r="B456" s="199"/>
      <c r="C456" s="199"/>
    </row>
    <row r="457" spans="1:30" ht="15" customHeight="1">
      <c r="B457" s="199"/>
      <c r="C457" s="199"/>
    </row>
    <row r="458" spans="1:30" ht="15" customHeight="1">
      <c r="B458" s="199"/>
      <c r="C458" s="199"/>
    </row>
    <row r="459" spans="1:30" s="4" customFormat="1" ht="24" customHeight="1">
      <c r="A459" s="105" t="s">
        <v>1155</v>
      </c>
      <c r="B459" s="338" t="s">
        <v>1156</v>
      </c>
      <c r="C459" s="231"/>
      <c r="D459" s="231"/>
      <c r="E459" s="231"/>
      <c r="F459" s="231"/>
      <c r="G459" s="231"/>
      <c r="H459" s="231"/>
      <c r="I459" s="231"/>
      <c r="J459" s="231"/>
      <c r="K459" s="231"/>
      <c r="L459" s="231"/>
      <c r="M459" s="231"/>
      <c r="N459" s="231"/>
      <c r="O459" s="231"/>
      <c r="P459" s="231"/>
      <c r="Q459" s="231"/>
      <c r="R459" s="231"/>
      <c r="S459" s="231"/>
      <c r="T459" s="231"/>
      <c r="U459" s="231"/>
      <c r="V459" s="231"/>
      <c r="W459" s="231"/>
      <c r="X459" s="231"/>
      <c r="Y459" s="231"/>
      <c r="Z459" s="231"/>
      <c r="AA459" s="231"/>
      <c r="AB459" s="231"/>
      <c r="AC459" s="231"/>
      <c r="AD459" s="231"/>
    </row>
    <row r="460" spans="1:30" s="4" customFormat="1" ht="24" customHeight="1">
      <c r="A460" s="105"/>
      <c r="B460" s="106"/>
      <c r="C460" s="333" t="s">
        <v>1157</v>
      </c>
      <c r="D460" s="231"/>
      <c r="E460" s="231"/>
      <c r="F460" s="231"/>
      <c r="G460" s="231"/>
      <c r="H460" s="231"/>
      <c r="I460" s="231"/>
      <c r="J460" s="231"/>
      <c r="K460" s="231"/>
      <c r="L460" s="231"/>
      <c r="M460" s="231"/>
      <c r="N460" s="231"/>
      <c r="O460" s="231"/>
      <c r="P460" s="231"/>
      <c r="Q460" s="231"/>
      <c r="R460" s="231"/>
      <c r="S460" s="231"/>
      <c r="T460" s="231"/>
      <c r="U460" s="231"/>
      <c r="V460" s="231"/>
      <c r="W460" s="231"/>
      <c r="X460" s="231"/>
      <c r="Y460" s="231"/>
      <c r="Z460" s="231"/>
      <c r="AA460" s="231"/>
      <c r="AB460" s="231"/>
      <c r="AC460" s="231"/>
      <c r="AD460" s="231"/>
    </row>
    <row r="461" spans="1:30" s="4" customFormat="1" ht="15" customHeight="1">
      <c r="A461" s="93"/>
      <c r="B461" s="31"/>
      <c r="C461" s="319" t="s">
        <v>1158</v>
      </c>
      <c r="D461" s="231"/>
      <c r="E461" s="231"/>
      <c r="F461" s="231"/>
      <c r="G461" s="231"/>
      <c r="H461" s="231"/>
      <c r="I461" s="231"/>
      <c r="J461" s="231"/>
      <c r="K461" s="231"/>
      <c r="L461" s="231"/>
      <c r="M461" s="231"/>
      <c r="N461" s="231"/>
      <c r="O461" s="231"/>
      <c r="P461" s="231"/>
      <c r="Q461" s="231"/>
      <c r="R461" s="231"/>
      <c r="S461" s="231"/>
      <c r="T461" s="231"/>
      <c r="U461" s="231"/>
      <c r="V461" s="231"/>
      <c r="W461" s="231"/>
      <c r="X461" s="231"/>
      <c r="Y461" s="231"/>
      <c r="Z461" s="231"/>
      <c r="AA461" s="231"/>
      <c r="AB461" s="231"/>
      <c r="AC461" s="231"/>
      <c r="AD461" s="231"/>
    </row>
    <row r="462" spans="1:30" s="4" customFormat="1" ht="36" customHeight="1">
      <c r="A462" s="93"/>
      <c r="B462" s="31"/>
      <c r="C462" s="333" t="s">
        <v>1159</v>
      </c>
      <c r="D462" s="231"/>
      <c r="E462" s="231"/>
      <c r="F462" s="231"/>
      <c r="G462" s="231"/>
      <c r="H462" s="231"/>
      <c r="I462" s="231"/>
      <c r="J462" s="231"/>
      <c r="K462" s="231"/>
      <c r="L462" s="231"/>
      <c r="M462" s="231"/>
      <c r="N462" s="231"/>
      <c r="O462" s="231"/>
      <c r="P462" s="231"/>
      <c r="Q462" s="231"/>
      <c r="R462" s="231"/>
      <c r="S462" s="231"/>
      <c r="T462" s="231"/>
      <c r="U462" s="231"/>
      <c r="V462" s="231"/>
      <c r="W462" s="231"/>
      <c r="X462" s="231"/>
      <c r="Y462" s="231"/>
      <c r="Z462" s="231"/>
      <c r="AA462" s="231"/>
      <c r="AB462" s="231"/>
      <c r="AC462" s="231"/>
      <c r="AD462" s="231"/>
    </row>
    <row r="463" spans="1:30" s="4" customFormat="1" ht="36" customHeight="1">
      <c r="A463" s="93"/>
      <c r="B463" s="31"/>
      <c r="C463" s="333" t="s">
        <v>1160</v>
      </c>
      <c r="D463" s="231"/>
      <c r="E463" s="231"/>
      <c r="F463" s="231"/>
      <c r="G463" s="231"/>
      <c r="H463" s="231"/>
      <c r="I463" s="231"/>
      <c r="J463" s="231"/>
      <c r="K463" s="231"/>
      <c r="L463" s="231"/>
      <c r="M463" s="231"/>
      <c r="N463" s="231"/>
      <c r="O463" s="231"/>
      <c r="P463" s="231"/>
      <c r="Q463" s="231"/>
      <c r="R463" s="231"/>
      <c r="S463" s="231"/>
      <c r="T463" s="231"/>
      <c r="U463" s="231"/>
      <c r="V463" s="231"/>
      <c r="W463" s="231"/>
      <c r="X463" s="231"/>
      <c r="Y463" s="231"/>
      <c r="Z463" s="231"/>
      <c r="AA463" s="231"/>
      <c r="AB463" s="231"/>
      <c r="AC463" s="231"/>
      <c r="AD463" s="231"/>
    </row>
    <row r="464" spans="1:30" s="4" customFormat="1" ht="24" customHeight="1">
      <c r="A464" s="93"/>
      <c r="B464" s="31"/>
      <c r="C464" s="319" t="s">
        <v>1161</v>
      </c>
      <c r="D464" s="231"/>
      <c r="E464" s="231"/>
      <c r="F464" s="231"/>
      <c r="G464" s="231"/>
      <c r="H464" s="231"/>
      <c r="I464" s="231"/>
      <c r="J464" s="231"/>
      <c r="K464" s="231"/>
      <c r="L464" s="231"/>
      <c r="M464" s="231"/>
      <c r="N464" s="231"/>
      <c r="O464" s="231"/>
      <c r="P464" s="231"/>
      <c r="Q464" s="231"/>
      <c r="R464" s="231"/>
      <c r="S464" s="231"/>
      <c r="T464" s="231"/>
      <c r="U464" s="231"/>
      <c r="V464" s="231"/>
      <c r="W464" s="231"/>
      <c r="X464" s="231"/>
      <c r="Y464" s="231"/>
      <c r="Z464" s="231"/>
      <c r="AA464" s="231"/>
      <c r="AB464" s="231"/>
      <c r="AC464" s="231"/>
      <c r="AD464" s="231"/>
    </row>
    <row r="465" spans="1:34" ht="15" customHeight="1"/>
    <row r="466" spans="1:34" s="4" customFormat="1" ht="36" customHeight="1">
      <c r="A466" s="93"/>
      <c r="C466" s="316" t="s">
        <v>1008</v>
      </c>
      <c r="D466" s="249"/>
      <c r="E466" s="249"/>
      <c r="F466" s="249"/>
      <c r="G466" s="249"/>
      <c r="H466" s="249"/>
      <c r="I466" s="249"/>
      <c r="J466" s="249"/>
      <c r="K466" s="249"/>
      <c r="L466" s="249"/>
      <c r="M466" s="249"/>
      <c r="N466" s="249"/>
      <c r="O466" s="249"/>
      <c r="P466" s="249"/>
      <c r="Q466" s="249"/>
      <c r="R466" s="249"/>
      <c r="S466" s="249"/>
      <c r="T466" s="249"/>
      <c r="U466" s="249"/>
      <c r="V466" s="249"/>
      <c r="W466" s="249"/>
      <c r="X466" s="250"/>
      <c r="Y466" s="316" t="s">
        <v>1135</v>
      </c>
      <c r="Z466" s="249"/>
      <c r="AA466" s="249"/>
      <c r="AB466" s="249"/>
      <c r="AC466" s="249"/>
      <c r="AD466" s="250"/>
      <c r="AG466" t="s">
        <v>282</v>
      </c>
      <c r="AH466" t="s">
        <v>283</v>
      </c>
    </row>
    <row r="467" spans="1:34" s="4" customFormat="1" ht="24" customHeight="1">
      <c r="A467" s="93"/>
      <c r="C467" s="121" t="s">
        <v>209</v>
      </c>
      <c r="D467" s="318" t="s">
        <v>1162</v>
      </c>
      <c r="E467" s="249"/>
      <c r="F467" s="249"/>
      <c r="G467" s="249"/>
      <c r="H467" s="249"/>
      <c r="I467" s="249"/>
      <c r="J467" s="249"/>
      <c r="K467" s="249"/>
      <c r="L467" s="249"/>
      <c r="M467" s="249"/>
      <c r="N467" s="249"/>
      <c r="O467" s="249"/>
      <c r="P467" s="249"/>
      <c r="Q467" s="249"/>
      <c r="R467" s="249"/>
      <c r="S467" s="249"/>
      <c r="T467" s="249"/>
      <c r="U467" s="249"/>
      <c r="V467" s="249"/>
      <c r="W467" s="249"/>
      <c r="X467" s="250"/>
      <c r="Y467" s="317"/>
      <c r="Z467" s="249"/>
      <c r="AA467" s="249"/>
      <c r="AB467" s="249"/>
      <c r="AC467" s="249"/>
      <c r="AD467" s="250"/>
      <c r="AG467">
        <f>IF(AND(SUM(S208)&gt;0,COUNTA(Y467)=1),0,IF(AND(SUM(S208)=0,COUNTA(Y467)=0),0,1))</f>
        <v>0</v>
      </c>
      <c r="AH467">
        <f t="shared" ref="AH467:AH481" si="24">IF(COUNTIF(Y467:AD467,"NS"),1,0)</f>
        <v>0</v>
      </c>
    </row>
    <row r="468" spans="1:34" s="4" customFormat="1" ht="15" customHeight="1">
      <c r="A468" s="93"/>
      <c r="C468" s="121" t="s">
        <v>210</v>
      </c>
      <c r="D468" s="318" t="s">
        <v>1163</v>
      </c>
      <c r="E468" s="249"/>
      <c r="F468" s="249"/>
      <c r="G468" s="249"/>
      <c r="H468" s="249"/>
      <c r="I468" s="249"/>
      <c r="J468" s="249"/>
      <c r="K468" s="249"/>
      <c r="L468" s="249"/>
      <c r="M468" s="249"/>
      <c r="N468" s="249"/>
      <c r="O468" s="249"/>
      <c r="P468" s="249"/>
      <c r="Q468" s="249"/>
      <c r="R468" s="249"/>
      <c r="S468" s="249"/>
      <c r="T468" s="249"/>
      <c r="U468" s="249"/>
      <c r="V468" s="249"/>
      <c r="W468" s="249"/>
      <c r="X468" s="250"/>
      <c r="Y468" s="317"/>
      <c r="Z468" s="249"/>
      <c r="AA468" s="249"/>
      <c r="AB468" s="249"/>
      <c r="AC468" s="249"/>
      <c r="AD468" s="250"/>
      <c r="AG468">
        <f>IF(AND(SUM(S208)&gt;0,COUNTA(Y468)=1),0,IF(AND(SUM(S208)=0,COUNTA(Y468)=0),0,1))</f>
        <v>0</v>
      </c>
      <c r="AH468">
        <f t="shared" si="24"/>
        <v>0</v>
      </c>
    </row>
    <row r="469" spans="1:34" s="4" customFormat="1" ht="15" customHeight="1">
      <c r="A469" s="93"/>
      <c r="C469" s="121" t="s">
        <v>212</v>
      </c>
      <c r="D469" s="318" t="s">
        <v>1164</v>
      </c>
      <c r="E469" s="249"/>
      <c r="F469" s="249"/>
      <c r="G469" s="249"/>
      <c r="H469" s="249"/>
      <c r="I469" s="249"/>
      <c r="J469" s="249"/>
      <c r="K469" s="249"/>
      <c r="L469" s="249"/>
      <c r="M469" s="249"/>
      <c r="N469" s="249"/>
      <c r="O469" s="249"/>
      <c r="P469" s="249"/>
      <c r="Q469" s="249"/>
      <c r="R469" s="249"/>
      <c r="S469" s="249"/>
      <c r="T469" s="249"/>
      <c r="U469" s="249"/>
      <c r="V469" s="249"/>
      <c r="W469" s="249"/>
      <c r="X469" s="250"/>
      <c r="Y469" s="317"/>
      <c r="Z469" s="249"/>
      <c r="AA469" s="249"/>
      <c r="AB469" s="249"/>
      <c r="AC469" s="249"/>
      <c r="AD469" s="250"/>
      <c r="AG469">
        <f>IF(AND(SUM(S208)&gt;0,COUNTA(Y469)=1),0,IF(AND(SUM(S208)=0,COUNTA(Y469)=0),0,1))</f>
        <v>0</v>
      </c>
      <c r="AH469">
        <f t="shared" si="24"/>
        <v>0</v>
      </c>
    </row>
    <row r="470" spans="1:34" s="4" customFormat="1" ht="15" customHeight="1">
      <c r="A470" s="93"/>
      <c r="C470" s="121" t="s">
        <v>214</v>
      </c>
      <c r="D470" s="318" t="s">
        <v>1165</v>
      </c>
      <c r="E470" s="249"/>
      <c r="F470" s="249"/>
      <c r="G470" s="249"/>
      <c r="H470" s="249"/>
      <c r="I470" s="249"/>
      <c r="J470" s="249"/>
      <c r="K470" s="249"/>
      <c r="L470" s="249"/>
      <c r="M470" s="249"/>
      <c r="N470" s="249"/>
      <c r="O470" s="249"/>
      <c r="P470" s="249"/>
      <c r="Q470" s="249"/>
      <c r="R470" s="249"/>
      <c r="S470" s="249"/>
      <c r="T470" s="249"/>
      <c r="U470" s="249"/>
      <c r="V470" s="249"/>
      <c r="W470" s="249"/>
      <c r="X470" s="250"/>
      <c r="Y470" s="317"/>
      <c r="Z470" s="249"/>
      <c r="AA470" s="249"/>
      <c r="AB470" s="249"/>
      <c r="AC470" s="249"/>
      <c r="AD470" s="250"/>
      <c r="AG470">
        <f>IF(AND(SUM(S208)&gt;0,COUNTA(Y470)=1),0,IF(AND(SUM(S208)=0,COUNTA(Y470)=0),0,1))</f>
        <v>0</v>
      </c>
      <c r="AH470">
        <f t="shared" si="24"/>
        <v>0</v>
      </c>
    </row>
    <row r="471" spans="1:34" s="4" customFormat="1" ht="15" customHeight="1">
      <c r="A471" s="93"/>
      <c r="C471" s="121" t="s">
        <v>215</v>
      </c>
      <c r="D471" s="318" t="s">
        <v>1166</v>
      </c>
      <c r="E471" s="249"/>
      <c r="F471" s="249"/>
      <c r="G471" s="249"/>
      <c r="H471" s="249"/>
      <c r="I471" s="249"/>
      <c r="J471" s="249"/>
      <c r="K471" s="249"/>
      <c r="L471" s="249"/>
      <c r="M471" s="249"/>
      <c r="N471" s="249"/>
      <c r="O471" s="249"/>
      <c r="P471" s="249"/>
      <c r="Q471" s="249"/>
      <c r="R471" s="249"/>
      <c r="S471" s="249"/>
      <c r="T471" s="249"/>
      <c r="U471" s="249"/>
      <c r="V471" s="249"/>
      <c r="W471" s="249"/>
      <c r="X471" s="250"/>
      <c r="Y471" s="317"/>
      <c r="Z471" s="249"/>
      <c r="AA471" s="249"/>
      <c r="AB471" s="249"/>
      <c r="AC471" s="249"/>
      <c r="AD471" s="250"/>
      <c r="AG471">
        <f>IF(AND(SUM(S208)&gt;0,COUNTA(Y471)=1),0,IF(AND(SUM(S208)=0,COUNTA(Y471)=0),0,1))</f>
        <v>0</v>
      </c>
      <c r="AH471">
        <f t="shared" si="24"/>
        <v>0</v>
      </c>
    </row>
    <row r="472" spans="1:34" s="4" customFormat="1" ht="15" customHeight="1">
      <c r="A472" s="93"/>
      <c r="C472" s="121" t="s">
        <v>217</v>
      </c>
      <c r="D472" s="318" t="s">
        <v>1167</v>
      </c>
      <c r="E472" s="249"/>
      <c r="F472" s="249"/>
      <c r="G472" s="249"/>
      <c r="H472" s="249"/>
      <c r="I472" s="249"/>
      <c r="J472" s="249"/>
      <c r="K472" s="249"/>
      <c r="L472" s="249"/>
      <c r="M472" s="249"/>
      <c r="N472" s="249"/>
      <c r="O472" s="249"/>
      <c r="P472" s="249"/>
      <c r="Q472" s="249"/>
      <c r="R472" s="249"/>
      <c r="S472" s="249"/>
      <c r="T472" s="249"/>
      <c r="U472" s="249"/>
      <c r="V472" s="249"/>
      <c r="W472" s="249"/>
      <c r="X472" s="250"/>
      <c r="Y472" s="317"/>
      <c r="Z472" s="249"/>
      <c r="AA472" s="249"/>
      <c r="AB472" s="249"/>
      <c r="AC472" s="249"/>
      <c r="AD472" s="250"/>
      <c r="AG472">
        <f>IF(AND(SUM(S208)&gt;0,COUNTA(Y472)=1),0,IF(AND(SUM(S208)=0,COUNTA(Y472)=0),0,1))</f>
        <v>0</v>
      </c>
      <c r="AH472">
        <f t="shared" si="24"/>
        <v>0</v>
      </c>
    </row>
    <row r="473" spans="1:34" s="4" customFormat="1" ht="24" customHeight="1">
      <c r="A473" s="93"/>
      <c r="C473" s="121" t="s">
        <v>219</v>
      </c>
      <c r="D473" s="318" t="s">
        <v>1168</v>
      </c>
      <c r="E473" s="249"/>
      <c r="F473" s="249"/>
      <c r="G473" s="249"/>
      <c r="H473" s="249"/>
      <c r="I473" s="249"/>
      <c r="J473" s="249"/>
      <c r="K473" s="249"/>
      <c r="L473" s="249"/>
      <c r="M473" s="249"/>
      <c r="N473" s="249"/>
      <c r="O473" s="249"/>
      <c r="P473" s="249"/>
      <c r="Q473" s="249"/>
      <c r="R473" s="249"/>
      <c r="S473" s="249"/>
      <c r="T473" s="249"/>
      <c r="U473" s="249"/>
      <c r="V473" s="249"/>
      <c r="W473" s="249"/>
      <c r="X473" s="250"/>
      <c r="Y473" s="317"/>
      <c r="Z473" s="249"/>
      <c r="AA473" s="249"/>
      <c r="AB473" s="249"/>
      <c r="AC473" s="249"/>
      <c r="AD473" s="250"/>
      <c r="AG473">
        <f>IF(AND(SUM(S208)&gt;0,COUNTA(Y473)=1),0,IF(AND(SUM(S208)=0,COUNTA(Y473)=0),0,1))</f>
        <v>0</v>
      </c>
      <c r="AH473">
        <f t="shared" si="24"/>
        <v>0</v>
      </c>
    </row>
    <row r="474" spans="1:34" s="4" customFormat="1" ht="24" customHeight="1">
      <c r="A474" s="93"/>
      <c r="C474" s="121" t="s">
        <v>221</v>
      </c>
      <c r="D474" s="318" t="s">
        <v>1169</v>
      </c>
      <c r="E474" s="249"/>
      <c r="F474" s="249"/>
      <c r="G474" s="249"/>
      <c r="H474" s="249"/>
      <c r="I474" s="249"/>
      <c r="J474" s="249"/>
      <c r="K474" s="249"/>
      <c r="L474" s="249"/>
      <c r="M474" s="249"/>
      <c r="N474" s="249"/>
      <c r="O474" s="249"/>
      <c r="P474" s="249"/>
      <c r="Q474" s="249"/>
      <c r="R474" s="249"/>
      <c r="S474" s="249"/>
      <c r="T474" s="249"/>
      <c r="U474" s="249"/>
      <c r="V474" s="249"/>
      <c r="W474" s="249"/>
      <c r="X474" s="250"/>
      <c r="Y474" s="317"/>
      <c r="Z474" s="249"/>
      <c r="AA474" s="249"/>
      <c r="AB474" s="249"/>
      <c r="AC474" s="249"/>
      <c r="AD474" s="250"/>
      <c r="AG474">
        <f>IF(AND(SUM(S208)&gt;0,COUNTA(Y474)=1),0,IF(AND(SUM(S208)=0,COUNTA(Y474)=0),0,1))</f>
        <v>0</v>
      </c>
      <c r="AH474">
        <f t="shared" si="24"/>
        <v>0</v>
      </c>
    </row>
    <row r="475" spans="1:34" s="4" customFormat="1" ht="15" customHeight="1">
      <c r="A475" s="93"/>
      <c r="C475" s="121" t="s">
        <v>223</v>
      </c>
      <c r="D475" s="318" t="s">
        <v>1027</v>
      </c>
      <c r="E475" s="249"/>
      <c r="F475" s="249"/>
      <c r="G475" s="249"/>
      <c r="H475" s="249"/>
      <c r="I475" s="249"/>
      <c r="J475" s="249"/>
      <c r="K475" s="249"/>
      <c r="L475" s="249"/>
      <c r="M475" s="249"/>
      <c r="N475" s="249"/>
      <c r="O475" s="249"/>
      <c r="P475" s="249"/>
      <c r="Q475" s="249"/>
      <c r="R475" s="249"/>
      <c r="S475" s="249"/>
      <c r="T475" s="249"/>
      <c r="U475" s="249"/>
      <c r="V475" s="249"/>
      <c r="W475" s="249"/>
      <c r="X475" s="250"/>
      <c r="Y475" s="317"/>
      <c r="Z475" s="249"/>
      <c r="AA475" s="249"/>
      <c r="AB475" s="249"/>
      <c r="AC475" s="249"/>
      <c r="AD475" s="250"/>
      <c r="AG475">
        <f>IF(AND(SUM(S208)&gt;0,COUNTA(Y475)=1),0,IF(AND(SUM(S208)=0,COUNTA(Y475)=0),0,1))</f>
        <v>0</v>
      </c>
      <c r="AH475">
        <f t="shared" si="24"/>
        <v>0</v>
      </c>
    </row>
    <row r="476" spans="1:34" s="4" customFormat="1" ht="15" customHeight="1">
      <c r="A476" s="93"/>
      <c r="C476" s="121" t="s">
        <v>225</v>
      </c>
      <c r="D476" s="318" t="s">
        <v>1028</v>
      </c>
      <c r="E476" s="249"/>
      <c r="F476" s="249"/>
      <c r="G476" s="249"/>
      <c r="H476" s="249"/>
      <c r="I476" s="249"/>
      <c r="J476" s="249"/>
      <c r="K476" s="249"/>
      <c r="L476" s="249"/>
      <c r="M476" s="249"/>
      <c r="N476" s="249"/>
      <c r="O476" s="249"/>
      <c r="P476" s="249"/>
      <c r="Q476" s="249"/>
      <c r="R476" s="249"/>
      <c r="S476" s="249"/>
      <c r="T476" s="249"/>
      <c r="U476" s="249"/>
      <c r="V476" s="249"/>
      <c r="W476" s="249"/>
      <c r="X476" s="250"/>
      <c r="Y476" s="317"/>
      <c r="Z476" s="249"/>
      <c r="AA476" s="249"/>
      <c r="AB476" s="249"/>
      <c r="AC476" s="249"/>
      <c r="AD476" s="250"/>
      <c r="AG476">
        <f>IF(AND(SUM(S208)&gt;0,COUNTA(Y476)=1),0,IF(AND(SUM(S208)=0,COUNTA(Y476)=0),0,1))</f>
        <v>0</v>
      </c>
      <c r="AH476">
        <f t="shared" si="24"/>
        <v>0</v>
      </c>
    </row>
    <row r="477" spans="1:34" s="4" customFormat="1" ht="15" customHeight="1">
      <c r="A477" s="93"/>
      <c r="C477" s="121" t="s">
        <v>227</v>
      </c>
      <c r="D477" s="318" t="s">
        <v>1029</v>
      </c>
      <c r="E477" s="249"/>
      <c r="F477" s="249"/>
      <c r="G477" s="249"/>
      <c r="H477" s="249"/>
      <c r="I477" s="249"/>
      <c r="J477" s="249"/>
      <c r="K477" s="249"/>
      <c r="L477" s="249"/>
      <c r="M477" s="249"/>
      <c r="N477" s="249"/>
      <c r="O477" s="249"/>
      <c r="P477" s="249"/>
      <c r="Q477" s="249"/>
      <c r="R477" s="249"/>
      <c r="S477" s="249"/>
      <c r="T477" s="249"/>
      <c r="U477" s="249"/>
      <c r="V477" s="249"/>
      <c r="W477" s="249"/>
      <c r="X477" s="250"/>
      <c r="Y477" s="317"/>
      <c r="Z477" s="249"/>
      <c r="AA477" s="249"/>
      <c r="AB477" s="249"/>
      <c r="AC477" s="249"/>
      <c r="AD477" s="250"/>
      <c r="AG477">
        <f>IF(AND(SUM(S208)&gt;0,COUNTA(Y477)=1),0,IF(AND(SUM(S208)=0,COUNTA(Y477)=0),0,1))</f>
        <v>0</v>
      </c>
      <c r="AH477">
        <f t="shared" si="24"/>
        <v>0</v>
      </c>
    </row>
    <row r="478" spans="1:34" s="4" customFormat="1" ht="15" customHeight="1">
      <c r="A478" s="93"/>
      <c r="C478" s="121" t="s">
        <v>228</v>
      </c>
      <c r="D478" s="318" t="s">
        <v>1030</v>
      </c>
      <c r="E478" s="249"/>
      <c r="F478" s="249"/>
      <c r="G478" s="249"/>
      <c r="H478" s="249"/>
      <c r="I478" s="249"/>
      <c r="J478" s="249"/>
      <c r="K478" s="249"/>
      <c r="L478" s="249"/>
      <c r="M478" s="249"/>
      <c r="N478" s="249"/>
      <c r="O478" s="249"/>
      <c r="P478" s="249"/>
      <c r="Q478" s="249"/>
      <c r="R478" s="249"/>
      <c r="S478" s="249"/>
      <c r="T478" s="249"/>
      <c r="U478" s="249"/>
      <c r="V478" s="249"/>
      <c r="W478" s="249"/>
      <c r="X478" s="250"/>
      <c r="Y478" s="317"/>
      <c r="Z478" s="249"/>
      <c r="AA478" s="249"/>
      <c r="AB478" s="249"/>
      <c r="AC478" s="249"/>
      <c r="AD478" s="250"/>
      <c r="AG478">
        <f>IF(AND(SUM(S208)&gt;0,COUNTA(Y478)=1),0,IF(AND(SUM(S208)=0,COUNTA(Y478)=0),0,1))</f>
        <v>0</v>
      </c>
      <c r="AH478">
        <f t="shared" si="24"/>
        <v>0</v>
      </c>
    </row>
    <row r="479" spans="1:34" s="4" customFormat="1" ht="15" customHeight="1">
      <c r="A479" s="93"/>
      <c r="C479" s="121" t="s">
        <v>229</v>
      </c>
      <c r="D479" s="318" t="s">
        <v>1170</v>
      </c>
      <c r="E479" s="249"/>
      <c r="F479" s="249"/>
      <c r="G479" s="249"/>
      <c r="H479" s="249"/>
      <c r="I479" s="249"/>
      <c r="J479" s="249"/>
      <c r="K479" s="249"/>
      <c r="L479" s="249"/>
      <c r="M479" s="249"/>
      <c r="N479" s="249"/>
      <c r="O479" s="249"/>
      <c r="P479" s="249"/>
      <c r="Q479" s="249"/>
      <c r="R479" s="249"/>
      <c r="S479" s="249"/>
      <c r="T479" s="249"/>
      <c r="U479" s="249"/>
      <c r="V479" s="249"/>
      <c r="W479" s="249"/>
      <c r="X479" s="250"/>
      <c r="Y479" s="317"/>
      <c r="Z479" s="249"/>
      <c r="AA479" s="249"/>
      <c r="AB479" s="249"/>
      <c r="AC479" s="249"/>
      <c r="AD479" s="250"/>
      <c r="AG479">
        <f>IF(AND(SUM(S208)&gt;0,COUNTA(Y479)=1),0,IF(AND(SUM(S208)=0,COUNTA(Y479)=0),0,1))</f>
        <v>0</v>
      </c>
      <c r="AH479">
        <f t="shared" si="24"/>
        <v>0</v>
      </c>
    </row>
    <row r="480" spans="1:34" s="4" customFormat="1" ht="15" customHeight="1">
      <c r="A480" s="93"/>
      <c r="C480" s="121" t="s">
        <v>230</v>
      </c>
      <c r="D480" s="318" t="s">
        <v>1034</v>
      </c>
      <c r="E480" s="249"/>
      <c r="F480" s="249"/>
      <c r="G480" s="249"/>
      <c r="H480" s="249"/>
      <c r="I480" s="249"/>
      <c r="J480" s="249"/>
      <c r="K480" s="249"/>
      <c r="L480" s="249"/>
      <c r="M480" s="249"/>
      <c r="N480" s="249"/>
      <c r="O480" s="249"/>
      <c r="P480" s="249"/>
      <c r="Q480" s="249"/>
      <c r="R480" s="249"/>
      <c r="S480" s="249"/>
      <c r="T480" s="249"/>
      <c r="U480" s="249"/>
      <c r="V480" s="249"/>
      <c r="W480" s="249"/>
      <c r="X480" s="250"/>
      <c r="Y480" s="317"/>
      <c r="Z480" s="249"/>
      <c r="AA480" s="249"/>
      <c r="AB480" s="249"/>
      <c r="AC480" s="249"/>
      <c r="AD480" s="250"/>
      <c r="AG480">
        <f>IF(AND(SUM(S208)&gt;0,COUNTA(Y480)=1),0,IF(AND(SUM(S208)=0,COUNTA(Y480)=0),0,1))</f>
        <v>0</v>
      </c>
      <c r="AH480">
        <f t="shared" si="24"/>
        <v>0</v>
      </c>
    </row>
    <row r="481" spans="1:34" s="4" customFormat="1" ht="15" customHeight="1">
      <c r="A481" s="93"/>
      <c r="C481" s="121" t="s">
        <v>231</v>
      </c>
      <c r="D481" s="318" t="s">
        <v>357</v>
      </c>
      <c r="E481" s="249"/>
      <c r="F481" s="249"/>
      <c r="G481" s="249"/>
      <c r="H481" s="249"/>
      <c r="I481" s="249"/>
      <c r="J481" s="249"/>
      <c r="K481" s="249"/>
      <c r="L481" s="249"/>
      <c r="M481" s="249"/>
      <c r="N481" s="249"/>
      <c r="O481" s="249"/>
      <c r="P481" s="249"/>
      <c r="Q481" s="249"/>
      <c r="R481" s="249"/>
      <c r="S481" s="249"/>
      <c r="T481" s="249"/>
      <c r="U481" s="249"/>
      <c r="V481" s="249"/>
      <c r="W481" s="249"/>
      <c r="X481" s="250"/>
      <c r="Y481" s="317"/>
      <c r="Z481" s="249"/>
      <c r="AA481" s="249"/>
      <c r="AB481" s="249"/>
      <c r="AC481" s="249"/>
      <c r="AD481" s="250"/>
      <c r="AG481">
        <f>IF(AND(SUM(S208)&gt;0,COUNTA(Y481)=1),0,IF(AND(SUM(S208)=0,COUNTA(Y481)=0),0,1))</f>
        <v>0</v>
      </c>
      <c r="AH481">
        <f t="shared" si="24"/>
        <v>0</v>
      </c>
    </row>
    <row r="482" spans="1:34" s="4" customFormat="1" ht="15" customHeight="1">
      <c r="A482" s="93"/>
      <c r="C482" s="167"/>
      <c r="D482" s="6"/>
      <c r="E482" s="6"/>
      <c r="F482" s="6"/>
      <c r="G482" s="6"/>
      <c r="H482" s="6"/>
      <c r="I482" s="6"/>
      <c r="J482" s="6"/>
      <c r="K482" s="6"/>
      <c r="L482" s="6"/>
      <c r="M482" s="6"/>
      <c r="N482" s="6"/>
      <c r="O482" s="6"/>
      <c r="P482" s="6"/>
      <c r="Q482" s="6"/>
      <c r="R482" s="6"/>
      <c r="S482" s="6"/>
      <c r="T482" s="6"/>
      <c r="U482" s="6"/>
      <c r="V482" s="6"/>
      <c r="W482" s="6"/>
      <c r="X482" s="150" t="s">
        <v>456</v>
      </c>
      <c r="Y482" s="325">
        <f>IF(AND(SUM(Y467:Y481)=0,COUNTIF(Y467:Y481,"NS")&gt;0),"NS",IF(AND(SUM(Y467:Y481)=0,COUNTIF(Y467:Y481,0)&gt;0),0,IF(AND(SUM(Y467:Y481)=0,COUNTIF(Y467:Y481,"NA")&gt;0),"NA",SUM(Y467:Y481))))</f>
        <v>0</v>
      </c>
      <c r="Z482" s="249"/>
      <c r="AA482" s="249"/>
      <c r="AB482" s="249"/>
      <c r="AC482" s="249"/>
      <c r="AD482" s="250"/>
      <c r="AG482">
        <f>SUM(AG467:AG481)</f>
        <v>0</v>
      </c>
      <c r="AH482" s="198">
        <f>SUM(AH467:AH481)</f>
        <v>0</v>
      </c>
    </row>
    <row r="483" spans="1:34" ht="15" customHeight="1"/>
    <row r="484" spans="1:34" s="4" customFormat="1" ht="45" customHeight="1">
      <c r="A484" s="93"/>
      <c r="C484" s="387" t="s">
        <v>1035</v>
      </c>
      <c r="D484" s="231"/>
      <c r="E484" s="231"/>
      <c r="F484" s="317"/>
      <c r="G484" s="249"/>
      <c r="H484" s="249"/>
      <c r="I484" s="249"/>
      <c r="J484" s="249"/>
      <c r="K484" s="249"/>
      <c r="L484" s="249"/>
      <c r="M484" s="249"/>
      <c r="N484" s="249"/>
      <c r="O484" s="249"/>
      <c r="P484" s="249"/>
      <c r="Q484" s="249"/>
      <c r="R484" s="249"/>
      <c r="S484" s="249"/>
      <c r="T484" s="249"/>
      <c r="U484" s="249"/>
      <c r="V484" s="249"/>
      <c r="W484" s="249"/>
      <c r="X484" s="249"/>
      <c r="Y484" s="249"/>
      <c r="Z484" s="249"/>
      <c r="AA484" s="249"/>
      <c r="AB484" s="249"/>
      <c r="AC484" s="249"/>
      <c r="AD484" s="250"/>
    </row>
    <row r="485" spans="1:34" ht="15" customHeight="1">
      <c r="B485" s="199" t="str">
        <f>IF(AND(SUM(Y480)&gt;0,F484=""),"Alerta: Debido a que cuenta con un valor mayor a cero en el numeral 26, debe anotar el nombre dicho(s) tipo(s) de acto(s) procesal(es).","")</f>
        <v/>
      </c>
    </row>
    <row r="486" spans="1:34" s="4" customFormat="1" ht="24" customHeight="1">
      <c r="A486" s="93"/>
      <c r="C486" s="333" t="s">
        <v>310</v>
      </c>
      <c r="D486" s="231"/>
      <c r="E486" s="231"/>
      <c r="F486" s="231"/>
      <c r="G486" s="231"/>
      <c r="H486" s="231"/>
      <c r="I486" s="231"/>
      <c r="J486" s="231"/>
      <c r="K486" s="231"/>
      <c r="L486" s="231"/>
      <c r="M486" s="231"/>
      <c r="N486" s="231"/>
      <c r="O486" s="231"/>
      <c r="P486" s="231"/>
      <c r="Q486" s="231"/>
      <c r="R486" s="231"/>
      <c r="S486" s="231"/>
      <c r="T486" s="231"/>
      <c r="U486" s="231"/>
      <c r="V486" s="231"/>
      <c r="W486" s="231"/>
      <c r="X486" s="231"/>
      <c r="Y486" s="231"/>
      <c r="Z486" s="231"/>
      <c r="AA486" s="231"/>
      <c r="AB486" s="231"/>
      <c r="AC486" s="231"/>
      <c r="AD486" s="231"/>
    </row>
    <row r="487" spans="1:34" s="4" customFormat="1" ht="60" customHeight="1">
      <c r="A487" s="93"/>
      <c r="C487" s="323"/>
      <c r="D487" s="249"/>
      <c r="E487" s="249"/>
      <c r="F487" s="249"/>
      <c r="G487" s="249"/>
      <c r="H487" s="249"/>
      <c r="I487" s="249"/>
      <c r="J487" s="249"/>
      <c r="K487" s="249"/>
      <c r="L487" s="249"/>
      <c r="M487" s="249"/>
      <c r="N487" s="249"/>
      <c r="O487" s="249"/>
      <c r="P487" s="249"/>
      <c r="Q487" s="249"/>
      <c r="R487" s="249"/>
      <c r="S487" s="249"/>
      <c r="T487" s="249"/>
      <c r="U487" s="249"/>
      <c r="V487" s="249"/>
      <c r="W487" s="249"/>
      <c r="X487" s="249"/>
      <c r="Y487" s="249"/>
      <c r="Z487" s="249"/>
      <c r="AA487" s="249"/>
      <c r="AB487" s="249"/>
      <c r="AC487" s="249"/>
      <c r="AD487" s="250"/>
    </row>
    <row r="488" spans="1:34" ht="15" customHeight="1">
      <c r="B488" s="199" t="str">
        <f>IF(SUM(Y436:AD456)&gt;0,"Favor de ingresar toda la información requerida en la pregunta y/o verifique que no tenga información en celdas sombreadas.","")</f>
        <v/>
      </c>
      <c r="C488" s="199"/>
    </row>
    <row r="489" spans="1:34" ht="15" customHeight="1">
      <c r="B489" s="199" t="str">
        <f>IF(AND(AH482&lt;&gt;0,C487=""),"Alerta: Debido a que cuenta con registros NS, debe proporcionar una justificación en el area de comentarios al final de la pregunta.","")</f>
        <v/>
      </c>
      <c r="C489" s="199"/>
    </row>
    <row r="490" spans="1:34" ht="15" customHeight="1">
      <c r="B490" s="199"/>
      <c r="C490" s="199"/>
    </row>
    <row r="491" spans="1:34" ht="15" customHeight="1">
      <c r="B491" s="199"/>
      <c r="C491" s="199"/>
    </row>
    <row r="492" spans="1:34" ht="15" customHeight="1">
      <c r="B492" s="199"/>
      <c r="C492" s="199"/>
    </row>
    <row r="493" spans="1:34" ht="15" customHeight="1" thickBot="1">
      <c r="B493" s="199"/>
      <c r="C493" s="199"/>
    </row>
    <row r="494" spans="1:34" s="4" customFormat="1" ht="15" customHeight="1" thickBot="1">
      <c r="A494" s="188" t="s">
        <v>264</v>
      </c>
      <c r="B494" s="361" t="s">
        <v>1171</v>
      </c>
      <c r="C494" s="328"/>
      <c r="D494" s="328"/>
      <c r="E494" s="328"/>
      <c r="F494" s="328"/>
      <c r="G494" s="328"/>
      <c r="H494" s="328"/>
      <c r="I494" s="328"/>
      <c r="J494" s="328"/>
      <c r="K494" s="328"/>
      <c r="L494" s="328"/>
      <c r="M494" s="328"/>
      <c r="N494" s="328"/>
      <c r="O494" s="328"/>
      <c r="P494" s="328"/>
      <c r="Q494" s="328"/>
      <c r="R494" s="328"/>
      <c r="S494" s="328"/>
      <c r="T494" s="328"/>
      <c r="U494" s="328"/>
      <c r="V494" s="328"/>
      <c r="W494" s="328"/>
      <c r="X494" s="328"/>
      <c r="Y494" s="328"/>
      <c r="Z494" s="328"/>
      <c r="AA494" s="328"/>
      <c r="AB494" s="328"/>
      <c r="AC494" s="328"/>
      <c r="AD494" s="329"/>
    </row>
    <row r="495" spans="1:34" s="168" customFormat="1" ht="15" customHeight="1">
      <c r="A495" s="102"/>
      <c r="B495" s="393" t="s">
        <v>701</v>
      </c>
      <c r="C495" s="331"/>
      <c r="D495" s="331"/>
      <c r="E495" s="331"/>
      <c r="F495" s="331"/>
      <c r="G495" s="331"/>
      <c r="H495" s="331"/>
      <c r="I495" s="331"/>
      <c r="J495" s="331"/>
      <c r="K495" s="331"/>
      <c r="L495" s="331"/>
      <c r="M495" s="331"/>
      <c r="N495" s="331"/>
      <c r="O495" s="331"/>
      <c r="P495" s="331"/>
      <c r="Q495" s="331"/>
      <c r="R495" s="331"/>
      <c r="S495" s="331"/>
      <c r="T495" s="331"/>
      <c r="U495" s="331"/>
      <c r="V495" s="331"/>
      <c r="W495" s="331"/>
      <c r="X495" s="331"/>
      <c r="Y495" s="331"/>
      <c r="Z495" s="331"/>
      <c r="AA495" s="331"/>
      <c r="AB495" s="331"/>
      <c r="AC495" s="331"/>
      <c r="AD495" s="351"/>
      <c r="AE495" s="73"/>
    </row>
    <row r="496" spans="1:34" s="168" customFormat="1" ht="24" customHeight="1">
      <c r="A496" s="102"/>
      <c r="B496" s="175"/>
      <c r="C496" s="394" t="s">
        <v>1172</v>
      </c>
      <c r="D496" s="231"/>
      <c r="E496" s="231"/>
      <c r="F496" s="231"/>
      <c r="G496" s="231"/>
      <c r="H496" s="231"/>
      <c r="I496" s="231"/>
      <c r="J496" s="231"/>
      <c r="K496" s="231"/>
      <c r="L496" s="231"/>
      <c r="M496" s="231"/>
      <c r="N496" s="231"/>
      <c r="O496" s="231"/>
      <c r="P496" s="231"/>
      <c r="Q496" s="231"/>
      <c r="R496" s="231"/>
      <c r="S496" s="231"/>
      <c r="T496" s="231"/>
      <c r="U496" s="231"/>
      <c r="V496" s="231"/>
      <c r="W496" s="231"/>
      <c r="X496" s="231"/>
      <c r="Y496" s="231"/>
      <c r="Z496" s="231"/>
      <c r="AA496" s="231"/>
      <c r="AB496" s="231"/>
      <c r="AC496" s="231"/>
      <c r="AD496" s="377"/>
      <c r="AE496" s="73"/>
    </row>
    <row r="497" spans="1:37" s="168" customFormat="1" ht="36" customHeight="1">
      <c r="A497" s="4"/>
      <c r="B497" s="169"/>
      <c r="C497" s="359" t="s">
        <v>1173</v>
      </c>
      <c r="D497" s="252"/>
      <c r="E497" s="252"/>
      <c r="F497" s="252"/>
      <c r="G497" s="252"/>
      <c r="H497" s="252"/>
      <c r="I497" s="252"/>
      <c r="J497" s="252"/>
      <c r="K497" s="252"/>
      <c r="L497" s="252"/>
      <c r="M497" s="252"/>
      <c r="N497" s="252"/>
      <c r="O497" s="252"/>
      <c r="P497" s="252"/>
      <c r="Q497" s="252"/>
      <c r="R497" s="252"/>
      <c r="S497" s="252"/>
      <c r="T497" s="252"/>
      <c r="U497" s="252"/>
      <c r="V497" s="252"/>
      <c r="W497" s="252"/>
      <c r="X497" s="252"/>
      <c r="Y497" s="252"/>
      <c r="Z497" s="252"/>
      <c r="AA497" s="252"/>
      <c r="AB497" s="252"/>
      <c r="AC497" s="252"/>
      <c r="AD497" s="353"/>
      <c r="AE497" s="73"/>
    </row>
    <row r="498" spans="1:37" ht="15" customHeight="1"/>
    <row r="499" spans="1:37" s="4" customFormat="1" ht="24" customHeight="1">
      <c r="A499" s="105" t="s">
        <v>1174</v>
      </c>
      <c r="B499" s="338" t="s">
        <v>1175</v>
      </c>
      <c r="C499" s="231"/>
      <c r="D499" s="231"/>
      <c r="E499" s="231"/>
      <c r="F499" s="231"/>
      <c r="G499" s="231"/>
      <c r="H499" s="231"/>
      <c r="I499" s="231"/>
      <c r="J499" s="231"/>
      <c r="K499" s="231"/>
      <c r="L499" s="231"/>
      <c r="M499" s="231"/>
      <c r="N499" s="231"/>
      <c r="O499" s="231"/>
      <c r="P499" s="231"/>
      <c r="Q499" s="231"/>
      <c r="R499" s="231"/>
      <c r="S499" s="231"/>
      <c r="T499" s="231"/>
      <c r="U499" s="231"/>
      <c r="V499" s="231"/>
      <c r="W499" s="231"/>
      <c r="X499" s="231"/>
      <c r="Y499" s="231"/>
      <c r="Z499" s="231"/>
      <c r="AA499" s="231"/>
      <c r="AB499" s="231"/>
      <c r="AC499" s="231"/>
      <c r="AD499" s="231"/>
    </row>
    <row r="500" spans="1:37" s="4" customFormat="1" ht="24" customHeight="1">
      <c r="A500" s="105"/>
      <c r="B500" s="106"/>
      <c r="C500" s="341" t="s">
        <v>1176</v>
      </c>
      <c r="D500" s="231"/>
      <c r="E500" s="231"/>
      <c r="F500" s="231"/>
      <c r="G500" s="231"/>
      <c r="H500" s="231"/>
      <c r="I500" s="231"/>
      <c r="J500" s="231"/>
      <c r="K500" s="231"/>
      <c r="L500" s="231"/>
      <c r="M500" s="231"/>
      <c r="N500" s="231"/>
      <c r="O500" s="231"/>
      <c r="P500" s="231"/>
      <c r="Q500" s="231"/>
      <c r="R500" s="231"/>
      <c r="S500" s="231"/>
      <c r="T500" s="231"/>
      <c r="U500" s="231"/>
      <c r="V500" s="231"/>
      <c r="W500" s="231"/>
      <c r="X500" s="231"/>
      <c r="Y500" s="231"/>
      <c r="Z500" s="231"/>
      <c r="AA500" s="231"/>
      <c r="AB500" s="231"/>
      <c r="AC500" s="231"/>
      <c r="AD500" s="231"/>
    </row>
    <row r="501" spans="1:37" s="4" customFormat="1" ht="24" customHeight="1">
      <c r="A501" s="105"/>
      <c r="B501" s="106"/>
      <c r="C501" s="341" t="s">
        <v>1177</v>
      </c>
      <c r="D501" s="231"/>
      <c r="E501" s="231"/>
      <c r="F501" s="231"/>
      <c r="G501" s="231"/>
      <c r="H501" s="231"/>
      <c r="I501" s="231"/>
      <c r="J501" s="231"/>
      <c r="K501" s="231"/>
      <c r="L501" s="231"/>
      <c r="M501" s="231"/>
      <c r="N501" s="231"/>
      <c r="O501" s="231"/>
      <c r="P501" s="231"/>
      <c r="Q501" s="231"/>
      <c r="R501" s="231"/>
      <c r="S501" s="231"/>
      <c r="T501" s="231"/>
      <c r="U501" s="231"/>
      <c r="V501" s="231"/>
      <c r="W501" s="231"/>
      <c r="X501" s="231"/>
      <c r="Y501" s="231"/>
      <c r="Z501" s="231"/>
      <c r="AA501" s="231"/>
      <c r="AB501" s="231"/>
      <c r="AC501" s="231"/>
      <c r="AD501" s="231"/>
    </row>
    <row r="502" spans="1:37" s="4" customFormat="1" ht="24" customHeight="1">
      <c r="A502" s="1"/>
      <c r="B502" s="1"/>
      <c r="C502" s="333" t="s">
        <v>1178</v>
      </c>
      <c r="D502" s="231"/>
      <c r="E502" s="231"/>
      <c r="F502" s="231"/>
      <c r="G502" s="231"/>
      <c r="H502" s="231"/>
      <c r="I502" s="231"/>
      <c r="J502" s="231"/>
      <c r="K502" s="231"/>
      <c r="L502" s="231"/>
      <c r="M502" s="231"/>
      <c r="N502" s="231"/>
      <c r="O502" s="231"/>
      <c r="P502" s="231"/>
      <c r="Q502" s="231"/>
      <c r="R502" s="231"/>
      <c r="S502" s="231"/>
      <c r="T502" s="231"/>
      <c r="U502" s="231"/>
      <c r="V502" s="231"/>
      <c r="W502" s="231"/>
      <c r="X502" s="231"/>
      <c r="Y502" s="231"/>
      <c r="Z502" s="231"/>
      <c r="AA502" s="231"/>
      <c r="AB502" s="231"/>
      <c r="AC502" s="231"/>
      <c r="AD502" s="231"/>
      <c r="AE502" s="1"/>
    </row>
    <row r="503" spans="1:37" ht="36" customHeight="1">
      <c r="A503" s="105"/>
      <c r="B503" s="189"/>
      <c r="C503" s="333" t="s">
        <v>1179</v>
      </c>
      <c r="D503" s="231"/>
      <c r="E503" s="231"/>
      <c r="F503" s="231"/>
      <c r="G503" s="231"/>
      <c r="H503" s="231"/>
      <c r="I503" s="231"/>
      <c r="J503" s="231"/>
      <c r="K503" s="231"/>
      <c r="L503" s="231"/>
      <c r="M503" s="231"/>
      <c r="N503" s="231"/>
      <c r="O503" s="231"/>
      <c r="P503" s="231"/>
      <c r="Q503" s="231"/>
      <c r="R503" s="231"/>
      <c r="S503" s="231"/>
      <c r="T503" s="231"/>
      <c r="U503" s="231"/>
      <c r="V503" s="231"/>
      <c r="W503" s="231"/>
      <c r="X503" s="231"/>
      <c r="Y503" s="231"/>
      <c r="Z503" s="231"/>
      <c r="AA503" s="231"/>
      <c r="AB503" s="231"/>
      <c r="AC503" s="231"/>
      <c r="AD503" s="231"/>
    </row>
    <row r="504" spans="1:37" ht="15" customHeight="1"/>
    <row r="505" spans="1:37" s="4" customFormat="1" ht="24" customHeight="1">
      <c r="A505" s="107"/>
      <c r="C505" s="248" t="s">
        <v>279</v>
      </c>
      <c r="D505" s="262"/>
      <c r="E505" s="262"/>
      <c r="F505" s="262"/>
      <c r="G505" s="262"/>
      <c r="H505" s="262"/>
      <c r="I505" s="262"/>
      <c r="J505" s="262"/>
      <c r="K505" s="262"/>
      <c r="L505" s="262"/>
      <c r="M505" s="262"/>
      <c r="N505" s="263"/>
      <c r="O505" s="248" t="s">
        <v>1180</v>
      </c>
      <c r="P505" s="249"/>
      <c r="Q505" s="249"/>
      <c r="R505" s="249"/>
      <c r="S505" s="249"/>
      <c r="T505" s="249"/>
      <c r="U505" s="249"/>
      <c r="V505" s="249"/>
      <c r="W505" s="249"/>
      <c r="X505" s="249"/>
      <c r="Y505" s="249"/>
      <c r="Z505" s="249"/>
      <c r="AA505" s="249"/>
      <c r="AB505" s="249"/>
      <c r="AC505" s="249"/>
      <c r="AD505" s="250"/>
    </row>
    <row r="506" spans="1:37" s="4" customFormat="1" ht="15" customHeight="1">
      <c r="A506" s="107"/>
      <c r="C506" s="266"/>
      <c r="D506" s="252"/>
      <c r="E506" s="252"/>
      <c r="F506" s="252"/>
      <c r="G506" s="252"/>
      <c r="H506" s="252"/>
      <c r="I506" s="252"/>
      <c r="J506" s="252"/>
      <c r="K506" s="252"/>
      <c r="L506" s="252"/>
      <c r="M506" s="252"/>
      <c r="N506" s="267"/>
      <c r="O506" s="248" t="s">
        <v>444</v>
      </c>
      <c r="P506" s="249"/>
      <c r="Q506" s="249"/>
      <c r="R506" s="250"/>
      <c r="S506" s="325" t="s">
        <v>445</v>
      </c>
      <c r="T506" s="249"/>
      <c r="U506" s="249"/>
      <c r="V506" s="250"/>
      <c r="W506" s="325" t="s">
        <v>446</v>
      </c>
      <c r="X506" s="249"/>
      <c r="Y506" s="249"/>
      <c r="Z506" s="250"/>
      <c r="AA506" s="325" t="s">
        <v>357</v>
      </c>
      <c r="AB506" s="249"/>
      <c r="AC506" s="249"/>
      <c r="AD506" s="250"/>
      <c r="AG506" t="s">
        <v>282</v>
      </c>
      <c r="AH506" t="s">
        <v>283</v>
      </c>
      <c r="AI506" t="s">
        <v>283</v>
      </c>
      <c r="AJ506" t="s">
        <v>447</v>
      </c>
      <c r="AK506" t="s">
        <v>448</v>
      </c>
    </row>
    <row r="507" spans="1:37" s="4" customFormat="1" ht="15" customHeight="1">
      <c r="A507" s="107"/>
      <c r="C507" s="110" t="s">
        <v>558</v>
      </c>
      <c r="D507" s="318" t="s">
        <v>357</v>
      </c>
      <c r="E507" s="249"/>
      <c r="F507" s="249"/>
      <c r="G507" s="249"/>
      <c r="H507" s="249"/>
      <c r="I507" s="249"/>
      <c r="J507" s="249"/>
      <c r="K507" s="249"/>
      <c r="L507" s="249"/>
      <c r="M507" s="249"/>
      <c r="N507" s="250"/>
      <c r="O507" s="317"/>
      <c r="P507" s="249"/>
      <c r="Q507" s="249"/>
      <c r="R507" s="250"/>
      <c r="S507" s="317"/>
      <c r="T507" s="249"/>
      <c r="U507" s="249"/>
      <c r="V507" s="250"/>
      <c r="W507" s="317"/>
      <c r="X507" s="249"/>
      <c r="Y507" s="249"/>
      <c r="Z507" s="250"/>
      <c r="AA507" s="317"/>
      <c r="AB507" s="249"/>
      <c r="AC507" s="249"/>
      <c r="AD507" s="250"/>
      <c r="AG507">
        <f>IF(AND(SUM($S$208)&gt;0,R230&gt;0,COUNTA(O507:AD507)=4),0,IF(AND(SUM($S$208)=0,COUNTA(O507:AD507)=0),0,IF(AND(SUM($S$208)&gt;0,R230=0,COUNTA(O507:AD507)=0),0,1)))</f>
        <v>0</v>
      </c>
      <c r="AH507">
        <f t="shared" ref="AH507:AH538" si="25">IF(COUNTIF(O507:AD507,"NS"),1,0)</f>
        <v>0</v>
      </c>
      <c r="AI507">
        <f t="shared" ref="AI507:AI538" si="26">COUNTIF(S507:AD507,"NS")</f>
        <v>0</v>
      </c>
      <c r="AJ507">
        <f t="shared" ref="AJ507:AJ538" si="27">SUM(S507:AD507)</f>
        <v>0</v>
      </c>
      <c r="AK507">
        <f t="shared" ref="AK507:AK538" si="28">IF(COUNTA(O507:AD507)=0,0,IF(OR(AND(O507=0,AI507&gt;0),AND(O507="ns",AJ507&gt;0),AND(O507="ns",AI507=0,AJ507=0)),1,IF(OR(AND(AI507&gt;=2,O507&gt;AJ507),AND(O507="ns",AJ507=0,AI507&gt;0),O507=AJ507),0,1)))</f>
        <v>0</v>
      </c>
    </row>
    <row r="508" spans="1:37" s="4" customFormat="1" ht="15" customHeight="1">
      <c r="A508" s="107"/>
      <c r="C508" s="110" t="s">
        <v>209</v>
      </c>
      <c r="D508" s="318" t="str">
        <f>IF(CNGE_2023_M4_Secc1!D40="","",CNGE_2023_M4_Secc1!D40)</f>
        <v/>
      </c>
      <c r="E508" s="249"/>
      <c r="F508" s="249"/>
      <c r="G508" s="249"/>
      <c r="H508" s="249"/>
      <c r="I508" s="249"/>
      <c r="J508" s="249"/>
      <c r="K508" s="249"/>
      <c r="L508" s="249"/>
      <c r="M508" s="249"/>
      <c r="N508" s="250"/>
      <c r="O508" s="317"/>
      <c r="P508" s="249"/>
      <c r="Q508" s="249"/>
      <c r="R508" s="250"/>
      <c r="S508" s="317"/>
      <c r="T508" s="249"/>
      <c r="U508" s="249"/>
      <c r="V508" s="250"/>
      <c r="W508" s="317"/>
      <c r="X508" s="249"/>
      <c r="Y508" s="249"/>
      <c r="Z508" s="250"/>
      <c r="AA508" s="317"/>
      <c r="AB508" s="249"/>
      <c r="AC508" s="249"/>
      <c r="AD508" s="250"/>
      <c r="AG508">
        <f>IF(AND(SUM($S$208)&gt;0,R230&gt;0,COUNTA(O508:AD508)=4),0,IF(AND(SUM($S$208)=0,COUNTA(O508:AD508)=0),0,IF(AND(SUM($S$208)&gt;0,R230=0,COUNTA(O508:AD508)=0),0,1)))</f>
        <v>0</v>
      </c>
      <c r="AH508">
        <f t="shared" si="25"/>
        <v>0</v>
      </c>
      <c r="AI508">
        <f t="shared" si="26"/>
        <v>0</v>
      </c>
      <c r="AJ508">
        <f t="shared" si="27"/>
        <v>0</v>
      </c>
      <c r="AK508">
        <f t="shared" si="28"/>
        <v>0</v>
      </c>
    </row>
    <row r="509" spans="1:37" s="4" customFormat="1" ht="15" customHeight="1">
      <c r="A509" s="107"/>
      <c r="C509" s="110" t="s">
        <v>210</v>
      </c>
      <c r="D509" s="318" t="str">
        <f>IF(CNGE_2023_M4_Secc1!D41="","",CNGE_2023_M4_Secc1!D41)</f>
        <v/>
      </c>
      <c r="E509" s="249"/>
      <c r="F509" s="249"/>
      <c r="G509" s="249"/>
      <c r="H509" s="249"/>
      <c r="I509" s="249"/>
      <c r="J509" s="249"/>
      <c r="K509" s="249"/>
      <c r="L509" s="249"/>
      <c r="M509" s="249"/>
      <c r="N509" s="250"/>
      <c r="O509" s="317"/>
      <c r="P509" s="249"/>
      <c r="Q509" s="249"/>
      <c r="R509" s="250"/>
      <c r="S509" s="317"/>
      <c r="T509" s="249"/>
      <c r="U509" s="249"/>
      <c r="V509" s="250"/>
      <c r="W509" s="317"/>
      <c r="X509" s="249"/>
      <c r="Y509" s="249"/>
      <c r="Z509" s="250"/>
      <c r="AA509" s="317"/>
      <c r="AB509" s="249"/>
      <c r="AC509" s="249"/>
      <c r="AD509" s="250"/>
      <c r="AG509">
        <f>IF(AND(SUM($S$208)&gt;0,R230&gt;0,COUNTA(O509:AD509)=4),0,IF(AND(SUM($S$208)=0,COUNTA(O509:AD509)=0),0,IF(AND(SUM($S$208)&gt;0,R230=0,COUNTA(O509:AD509)=0),0,1)))</f>
        <v>0</v>
      </c>
      <c r="AH509">
        <f t="shared" si="25"/>
        <v>0</v>
      </c>
      <c r="AI509">
        <f t="shared" si="26"/>
        <v>0</v>
      </c>
      <c r="AJ509">
        <f t="shared" si="27"/>
        <v>0</v>
      </c>
      <c r="AK509">
        <f t="shared" si="28"/>
        <v>0</v>
      </c>
    </row>
    <row r="510" spans="1:37" s="4" customFormat="1" ht="15" customHeight="1">
      <c r="A510" s="107"/>
      <c r="C510" s="110" t="s">
        <v>212</v>
      </c>
      <c r="D510" s="318" t="str">
        <f>IF(CNGE_2023_M4_Secc1!D42="","",CNGE_2023_M4_Secc1!D42)</f>
        <v/>
      </c>
      <c r="E510" s="249"/>
      <c r="F510" s="249"/>
      <c r="G510" s="249"/>
      <c r="H510" s="249"/>
      <c r="I510" s="249"/>
      <c r="J510" s="249"/>
      <c r="K510" s="249"/>
      <c r="L510" s="249"/>
      <c r="M510" s="249"/>
      <c r="N510" s="250"/>
      <c r="O510" s="317"/>
      <c r="P510" s="249"/>
      <c r="Q510" s="249"/>
      <c r="R510" s="250"/>
      <c r="S510" s="317"/>
      <c r="T510" s="249"/>
      <c r="U510" s="249"/>
      <c r="V510" s="250"/>
      <c r="W510" s="317"/>
      <c r="X510" s="249"/>
      <c r="Y510" s="249"/>
      <c r="Z510" s="250"/>
      <c r="AA510" s="317"/>
      <c r="AB510" s="249"/>
      <c r="AC510" s="249"/>
      <c r="AD510" s="250"/>
      <c r="AG510">
        <f>IF(AND(SUM($S$208)&gt;0,R230&gt;0,COUNTA(O510:AD510)=4),0,IF(AND(SUM($S$208)=0,COUNTA(O510:AD510)=0),0,IF(AND(SUM($S$208)&gt;0,R230=0,COUNTA(O510:AD510)=0),0,1)))</f>
        <v>0</v>
      </c>
      <c r="AH510">
        <f t="shared" si="25"/>
        <v>0</v>
      </c>
      <c r="AI510">
        <f t="shared" si="26"/>
        <v>0</v>
      </c>
      <c r="AJ510">
        <f t="shared" si="27"/>
        <v>0</v>
      </c>
      <c r="AK510">
        <f t="shared" si="28"/>
        <v>0</v>
      </c>
    </row>
    <row r="511" spans="1:37" s="4" customFormat="1" ht="15" customHeight="1">
      <c r="A511" s="107"/>
      <c r="C511" s="110" t="s">
        <v>214</v>
      </c>
      <c r="D511" s="318" t="str">
        <f>IF(CNGE_2023_M4_Secc1!D43="","",CNGE_2023_M4_Secc1!D43)</f>
        <v/>
      </c>
      <c r="E511" s="249"/>
      <c r="F511" s="249"/>
      <c r="G511" s="249"/>
      <c r="H511" s="249"/>
      <c r="I511" s="249"/>
      <c r="J511" s="249"/>
      <c r="K511" s="249"/>
      <c r="L511" s="249"/>
      <c r="M511" s="249"/>
      <c r="N511" s="250"/>
      <c r="O511" s="317"/>
      <c r="P511" s="249"/>
      <c r="Q511" s="249"/>
      <c r="R511" s="250"/>
      <c r="S511" s="317"/>
      <c r="T511" s="249"/>
      <c r="U511" s="249"/>
      <c r="V511" s="250"/>
      <c r="W511" s="317"/>
      <c r="X511" s="249"/>
      <c r="Y511" s="249"/>
      <c r="Z511" s="250"/>
      <c r="AA511" s="317"/>
      <c r="AB511" s="249"/>
      <c r="AC511" s="249"/>
      <c r="AD511" s="250"/>
      <c r="AG511">
        <f>IF(AND(SUM($S$208)&gt;0,R230&gt;0,COUNTA(O511:AD511)=4),0,IF(AND(SUM($S$208)=0,COUNTA(O511:AD511)=0),0,IF(AND(SUM($S$208)&gt;0,R230=0,COUNTA(O511:AD511)=0),0,1)))</f>
        <v>0</v>
      </c>
      <c r="AH511">
        <f t="shared" si="25"/>
        <v>0</v>
      </c>
      <c r="AI511">
        <f t="shared" si="26"/>
        <v>0</v>
      </c>
      <c r="AJ511">
        <f t="shared" si="27"/>
        <v>0</v>
      </c>
      <c r="AK511">
        <f t="shared" si="28"/>
        <v>0</v>
      </c>
    </row>
    <row r="512" spans="1:37" s="4" customFormat="1" ht="15" customHeight="1">
      <c r="A512" s="107"/>
      <c r="C512" s="110" t="s">
        <v>215</v>
      </c>
      <c r="D512" s="318" t="str">
        <f>IF(CNGE_2023_M4_Secc1!D44="","",CNGE_2023_M4_Secc1!D44)</f>
        <v/>
      </c>
      <c r="E512" s="249"/>
      <c r="F512" s="249"/>
      <c r="G512" s="249"/>
      <c r="H512" s="249"/>
      <c r="I512" s="249"/>
      <c r="J512" s="249"/>
      <c r="K512" s="249"/>
      <c r="L512" s="249"/>
      <c r="M512" s="249"/>
      <c r="N512" s="250"/>
      <c r="O512" s="317"/>
      <c r="P512" s="249"/>
      <c r="Q512" s="249"/>
      <c r="R512" s="250"/>
      <c r="S512" s="317"/>
      <c r="T512" s="249"/>
      <c r="U512" s="249"/>
      <c r="V512" s="250"/>
      <c r="W512" s="317"/>
      <c r="X512" s="249"/>
      <c r="Y512" s="249"/>
      <c r="Z512" s="250"/>
      <c r="AA512" s="317"/>
      <c r="AB512" s="249"/>
      <c r="AC512" s="249"/>
      <c r="AD512" s="250"/>
      <c r="AG512">
        <f>IF(AND(SUM($S$208)&gt;0,R230&gt;0,COUNTA(O512:AD512)=4),0,IF(AND(SUM($S$208)=0,COUNTA(O512:AD512)=0),0,IF(AND(SUM($S$208)&gt;0,R230=0,COUNTA(O512:AD512)=0),0,1)))</f>
        <v>0</v>
      </c>
      <c r="AH512">
        <f t="shared" si="25"/>
        <v>0</v>
      </c>
      <c r="AI512">
        <f t="shared" si="26"/>
        <v>0</v>
      </c>
      <c r="AJ512">
        <f t="shared" si="27"/>
        <v>0</v>
      </c>
      <c r="AK512">
        <f t="shared" si="28"/>
        <v>0</v>
      </c>
    </row>
    <row r="513" spans="1:37" s="4" customFormat="1" ht="15" customHeight="1">
      <c r="A513" s="107"/>
      <c r="C513" s="110" t="s">
        <v>217</v>
      </c>
      <c r="D513" s="318" t="str">
        <f>IF(CNGE_2023_M4_Secc1!D45="","",CNGE_2023_M4_Secc1!D45)</f>
        <v/>
      </c>
      <c r="E513" s="249"/>
      <c r="F513" s="249"/>
      <c r="G513" s="249"/>
      <c r="H513" s="249"/>
      <c r="I513" s="249"/>
      <c r="J513" s="249"/>
      <c r="K513" s="249"/>
      <c r="L513" s="249"/>
      <c r="M513" s="249"/>
      <c r="N513" s="250"/>
      <c r="O513" s="317"/>
      <c r="P513" s="249"/>
      <c r="Q513" s="249"/>
      <c r="R513" s="250"/>
      <c r="S513" s="317"/>
      <c r="T513" s="249"/>
      <c r="U513" s="249"/>
      <c r="V513" s="250"/>
      <c r="W513" s="317"/>
      <c r="X513" s="249"/>
      <c r="Y513" s="249"/>
      <c r="Z513" s="250"/>
      <c r="AA513" s="317"/>
      <c r="AB513" s="249"/>
      <c r="AC513" s="249"/>
      <c r="AD513" s="250"/>
      <c r="AG513">
        <f>IF(AND(SUM($S$208)&gt;0,R230&gt;0,COUNTA(O513:AD513)=4),0,IF(AND(SUM($S$208)=0,COUNTA(O513:AD513)=0),0,IF(AND(SUM($S$208)&gt;0,R230=0,COUNTA(O513:AD513)=0),0,1)))</f>
        <v>0</v>
      </c>
      <c r="AH513">
        <f t="shared" si="25"/>
        <v>0</v>
      </c>
      <c r="AI513">
        <f t="shared" si="26"/>
        <v>0</v>
      </c>
      <c r="AJ513">
        <f t="shared" si="27"/>
        <v>0</v>
      </c>
      <c r="AK513">
        <f t="shared" si="28"/>
        <v>0</v>
      </c>
    </row>
    <row r="514" spans="1:37" s="4" customFormat="1" ht="15" customHeight="1">
      <c r="A514" s="107"/>
      <c r="C514" s="110" t="s">
        <v>219</v>
      </c>
      <c r="D514" s="318" t="str">
        <f>IF(CNGE_2023_M4_Secc1!D46="","",CNGE_2023_M4_Secc1!D46)</f>
        <v/>
      </c>
      <c r="E514" s="249"/>
      <c r="F514" s="249"/>
      <c r="G514" s="249"/>
      <c r="H514" s="249"/>
      <c r="I514" s="249"/>
      <c r="J514" s="249"/>
      <c r="K514" s="249"/>
      <c r="L514" s="249"/>
      <c r="M514" s="249"/>
      <c r="N514" s="250"/>
      <c r="O514" s="317"/>
      <c r="P514" s="249"/>
      <c r="Q514" s="249"/>
      <c r="R514" s="250"/>
      <c r="S514" s="317"/>
      <c r="T514" s="249"/>
      <c r="U514" s="249"/>
      <c r="V514" s="250"/>
      <c r="W514" s="317"/>
      <c r="X514" s="249"/>
      <c r="Y514" s="249"/>
      <c r="Z514" s="250"/>
      <c r="AA514" s="317"/>
      <c r="AB514" s="249"/>
      <c r="AC514" s="249"/>
      <c r="AD514" s="250"/>
      <c r="AG514">
        <f>IF(AND(SUM($S$208)&gt;0,R230&gt;0,COUNTA(O514:AD514)=4),0,IF(AND(SUM($S$208)=0,COUNTA(O514:AD514)=0),0,IF(AND(SUM($S$208)&gt;0,R230=0,COUNTA(O514:AD514)=0),0,1)))</f>
        <v>0</v>
      </c>
      <c r="AH514">
        <f t="shared" si="25"/>
        <v>0</v>
      </c>
      <c r="AI514">
        <f t="shared" si="26"/>
        <v>0</v>
      </c>
      <c r="AJ514">
        <f t="shared" si="27"/>
        <v>0</v>
      </c>
      <c r="AK514">
        <f t="shared" si="28"/>
        <v>0</v>
      </c>
    </row>
    <row r="515" spans="1:37" s="4" customFormat="1" ht="15" customHeight="1">
      <c r="A515" s="107"/>
      <c r="C515" s="110" t="s">
        <v>221</v>
      </c>
      <c r="D515" s="318" t="str">
        <f>IF(CNGE_2023_M4_Secc1!D47="","",CNGE_2023_M4_Secc1!D47)</f>
        <v/>
      </c>
      <c r="E515" s="249"/>
      <c r="F515" s="249"/>
      <c r="G515" s="249"/>
      <c r="H515" s="249"/>
      <c r="I515" s="249"/>
      <c r="J515" s="249"/>
      <c r="K515" s="249"/>
      <c r="L515" s="249"/>
      <c r="M515" s="249"/>
      <c r="N515" s="250"/>
      <c r="O515" s="317"/>
      <c r="P515" s="249"/>
      <c r="Q515" s="249"/>
      <c r="R515" s="250"/>
      <c r="S515" s="317"/>
      <c r="T515" s="249"/>
      <c r="U515" s="249"/>
      <c r="V515" s="250"/>
      <c r="W515" s="317"/>
      <c r="X515" s="249"/>
      <c r="Y515" s="249"/>
      <c r="Z515" s="250"/>
      <c r="AA515" s="317"/>
      <c r="AB515" s="249"/>
      <c r="AC515" s="249"/>
      <c r="AD515" s="250"/>
      <c r="AG515">
        <f>IF(AND(SUM($S$208)&gt;0,R230&gt;0,COUNTA(O515:AD515)=4),0,IF(AND(SUM($S$208)=0,COUNTA(O515:AD515)=0),0,IF(AND(SUM($S$208)&gt;0,R230=0,COUNTA(O515:AD515)=0),0,1)))</f>
        <v>0</v>
      </c>
      <c r="AH515">
        <f t="shared" si="25"/>
        <v>0</v>
      </c>
      <c r="AI515">
        <f t="shared" si="26"/>
        <v>0</v>
      </c>
      <c r="AJ515">
        <f t="shared" si="27"/>
        <v>0</v>
      </c>
      <c r="AK515">
        <f t="shared" si="28"/>
        <v>0</v>
      </c>
    </row>
    <row r="516" spans="1:37" s="4" customFormat="1" ht="15" customHeight="1">
      <c r="A516" s="107"/>
      <c r="C516" s="110" t="s">
        <v>223</v>
      </c>
      <c r="D516" s="318" t="str">
        <f>IF(CNGE_2023_M4_Secc1!D48="","",CNGE_2023_M4_Secc1!D48)</f>
        <v/>
      </c>
      <c r="E516" s="249"/>
      <c r="F516" s="249"/>
      <c r="G516" s="249"/>
      <c r="H516" s="249"/>
      <c r="I516" s="249"/>
      <c r="J516" s="249"/>
      <c r="K516" s="249"/>
      <c r="L516" s="249"/>
      <c r="M516" s="249"/>
      <c r="N516" s="250"/>
      <c r="O516" s="317"/>
      <c r="P516" s="249"/>
      <c r="Q516" s="249"/>
      <c r="R516" s="250"/>
      <c r="S516" s="317"/>
      <c r="T516" s="249"/>
      <c r="U516" s="249"/>
      <c r="V516" s="250"/>
      <c r="W516" s="317"/>
      <c r="X516" s="249"/>
      <c r="Y516" s="249"/>
      <c r="Z516" s="250"/>
      <c r="AA516" s="317"/>
      <c r="AB516" s="249"/>
      <c r="AC516" s="249"/>
      <c r="AD516" s="250"/>
      <c r="AG516">
        <f>IF(AND(SUM($S$208)&gt;0,R230&gt;0,COUNTA(O516:AD516)=4),0,IF(AND(SUM($S$208)=0,COUNTA(O516:AD516)=0),0,IF(AND(SUM($S$208)&gt;0,R230=0,COUNTA(O516:AD516)=0),0,1)))</f>
        <v>0</v>
      </c>
      <c r="AH516">
        <f t="shared" si="25"/>
        <v>0</v>
      </c>
      <c r="AI516">
        <f t="shared" si="26"/>
        <v>0</v>
      </c>
      <c r="AJ516">
        <f t="shared" si="27"/>
        <v>0</v>
      </c>
      <c r="AK516">
        <f t="shared" si="28"/>
        <v>0</v>
      </c>
    </row>
    <row r="517" spans="1:37" s="4" customFormat="1" ht="15" customHeight="1">
      <c r="A517" s="107"/>
      <c r="C517" s="110" t="s">
        <v>225</v>
      </c>
      <c r="D517" s="318" t="str">
        <f>IF(CNGE_2023_M4_Secc1!D49="","",CNGE_2023_M4_Secc1!D49)</f>
        <v/>
      </c>
      <c r="E517" s="249"/>
      <c r="F517" s="249"/>
      <c r="G517" s="249"/>
      <c r="H517" s="249"/>
      <c r="I517" s="249"/>
      <c r="J517" s="249"/>
      <c r="K517" s="249"/>
      <c r="L517" s="249"/>
      <c r="M517" s="249"/>
      <c r="N517" s="250"/>
      <c r="O517" s="317"/>
      <c r="P517" s="249"/>
      <c r="Q517" s="249"/>
      <c r="R517" s="250"/>
      <c r="S517" s="317"/>
      <c r="T517" s="249"/>
      <c r="U517" s="249"/>
      <c r="V517" s="250"/>
      <c r="W517" s="317"/>
      <c r="X517" s="249"/>
      <c r="Y517" s="249"/>
      <c r="Z517" s="250"/>
      <c r="AA517" s="317"/>
      <c r="AB517" s="249"/>
      <c r="AC517" s="249"/>
      <c r="AD517" s="250"/>
      <c r="AG517">
        <f>IF(AND(SUM($S$208)&gt;0,R230&gt;0,COUNTA(O517:AD517)=4),0,IF(AND(SUM($S$208)=0,COUNTA(O517:AD517)=0),0,IF(AND(SUM($S$208)&gt;0,R230=0,COUNTA(O517:AD517)=0),0,1)))</f>
        <v>0</v>
      </c>
      <c r="AH517">
        <f t="shared" si="25"/>
        <v>0</v>
      </c>
      <c r="AI517">
        <f t="shared" si="26"/>
        <v>0</v>
      </c>
      <c r="AJ517">
        <f t="shared" si="27"/>
        <v>0</v>
      </c>
      <c r="AK517">
        <f t="shared" si="28"/>
        <v>0</v>
      </c>
    </row>
    <row r="518" spans="1:37" s="4" customFormat="1" ht="15" customHeight="1">
      <c r="A518" s="107"/>
      <c r="C518" s="110" t="s">
        <v>227</v>
      </c>
      <c r="D518" s="318" t="str">
        <f>IF(CNGE_2023_M4_Secc1!D50="","",CNGE_2023_M4_Secc1!D50)</f>
        <v/>
      </c>
      <c r="E518" s="249"/>
      <c r="F518" s="249"/>
      <c r="G518" s="249"/>
      <c r="H518" s="249"/>
      <c r="I518" s="249"/>
      <c r="J518" s="249"/>
      <c r="K518" s="249"/>
      <c r="L518" s="249"/>
      <c r="M518" s="249"/>
      <c r="N518" s="250"/>
      <c r="O518" s="317"/>
      <c r="P518" s="249"/>
      <c r="Q518" s="249"/>
      <c r="R518" s="250"/>
      <c r="S518" s="317"/>
      <c r="T518" s="249"/>
      <c r="U518" s="249"/>
      <c r="V518" s="250"/>
      <c r="W518" s="317"/>
      <c r="X518" s="249"/>
      <c r="Y518" s="249"/>
      <c r="Z518" s="250"/>
      <c r="AA518" s="317"/>
      <c r="AB518" s="249"/>
      <c r="AC518" s="249"/>
      <c r="AD518" s="250"/>
      <c r="AG518">
        <f>IF(AND(SUM($S$208)&gt;0,R230&gt;0,COUNTA(O518:AD518)=4),0,IF(AND(SUM($S$208)=0,COUNTA(O518:AD518)=0),0,IF(AND(SUM($S$208)&gt;0,R230=0,COUNTA(O518:AD518)=0),0,1)))</f>
        <v>0</v>
      </c>
      <c r="AH518">
        <f t="shared" si="25"/>
        <v>0</v>
      </c>
      <c r="AI518">
        <f t="shared" si="26"/>
        <v>0</v>
      </c>
      <c r="AJ518">
        <f t="shared" si="27"/>
        <v>0</v>
      </c>
      <c r="AK518">
        <f t="shared" si="28"/>
        <v>0</v>
      </c>
    </row>
    <row r="519" spans="1:37" s="4" customFormat="1" ht="15" customHeight="1">
      <c r="A519" s="107"/>
      <c r="C519" s="110" t="s">
        <v>228</v>
      </c>
      <c r="D519" s="318" t="str">
        <f>IF(CNGE_2023_M4_Secc1!D51="","",CNGE_2023_M4_Secc1!D51)</f>
        <v/>
      </c>
      <c r="E519" s="249"/>
      <c r="F519" s="249"/>
      <c r="G519" s="249"/>
      <c r="H519" s="249"/>
      <c r="I519" s="249"/>
      <c r="J519" s="249"/>
      <c r="K519" s="249"/>
      <c r="L519" s="249"/>
      <c r="M519" s="249"/>
      <c r="N519" s="250"/>
      <c r="O519" s="317"/>
      <c r="P519" s="249"/>
      <c r="Q519" s="249"/>
      <c r="R519" s="250"/>
      <c r="S519" s="317"/>
      <c r="T519" s="249"/>
      <c r="U519" s="249"/>
      <c r="V519" s="250"/>
      <c r="W519" s="317"/>
      <c r="X519" s="249"/>
      <c r="Y519" s="249"/>
      <c r="Z519" s="250"/>
      <c r="AA519" s="317"/>
      <c r="AB519" s="249"/>
      <c r="AC519" s="249"/>
      <c r="AD519" s="250"/>
      <c r="AG519">
        <f>IF(AND(SUM($S$208)&gt;0,R230&gt;0,COUNTA(O519:AD519)=4),0,IF(AND(SUM($S$208)=0,COUNTA(O519:AD519)=0),0,IF(AND(SUM($S$208)&gt;0,R230=0,COUNTA(O519:AD519)=0),0,1)))</f>
        <v>0</v>
      </c>
      <c r="AH519">
        <f t="shared" si="25"/>
        <v>0</v>
      </c>
      <c r="AI519">
        <f t="shared" si="26"/>
        <v>0</v>
      </c>
      <c r="AJ519">
        <f t="shared" si="27"/>
        <v>0</v>
      </c>
      <c r="AK519">
        <f t="shared" si="28"/>
        <v>0</v>
      </c>
    </row>
    <row r="520" spans="1:37" s="4" customFormat="1" ht="15" customHeight="1">
      <c r="A520" s="107"/>
      <c r="C520" s="110" t="s">
        <v>229</v>
      </c>
      <c r="D520" s="318" t="str">
        <f>IF(CNGE_2023_M4_Secc1!D52="","",CNGE_2023_M4_Secc1!D52)</f>
        <v/>
      </c>
      <c r="E520" s="249"/>
      <c r="F520" s="249"/>
      <c r="G520" s="249"/>
      <c r="H520" s="249"/>
      <c r="I520" s="249"/>
      <c r="J520" s="249"/>
      <c r="K520" s="249"/>
      <c r="L520" s="249"/>
      <c r="M520" s="249"/>
      <c r="N520" s="250"/>
      <c r="O520" s="317"/>
      <c r="P520" s="249"/>
      <c r="Q520" s="249"/>
      <c r="R520" s="250"/>
      <c r="S520" s="317"/>
      <c r="T520" s="249"/>
      <c r="U520" s="249"/>
      <c r="V520" s="250"/>
      <c r="W520" s="317"/>
      <c r="X520" s="249"/>
      <c r="Y520" s="249"/>
      <c r="Z520" s="250"/>
      <c r="AA520" s="317"/>
      <c r="AB520" s="249"/>
      <c r="AC520" s="249"/>
      <c r="AD520" s="250"/>
      <c r="AG520">
        <f>IF(AND(SUM($S$208)&gt;0,R230&gt;0,COUNTA(O520:AD520)=4),0,IF(AND(SUM($S$208)=0,COUNTA(O520:AD520)=0),0,IF(AND(SUM($S$208)&gt;0,R230=0,COUNTA(O520:AD520)=0),0,1)))</f>
        <v>0</v>
      </c>
      <c r="AH520">
        <f t="shared" si="25"/>
        <v>0</v>
      </c>
      <c r="AI520">
        <f t="shared" si="26"/>
        <v>0</v>
      </c>
      <c r="AJ520">
        <f t="shared" si="27"/>
        <v>0</v>
      </c>
      <c r="AK520">
        <f t="shared" si="28"/>
        <v>0</v>
      </c>
    </row>
    <row r="521" spans="1:37" s="4" customFormat="1" ht="15" customHeight="1">
      <c r="A521" s="107"/>
      <c r="C521" s="110" t="s">
        <v>230</v>
      </c>
      <c r="D521" s="318" t="str">
        <f>IF(CNGE_2023_M4_Secc1!D53="","",CNGE_2023_M4_Secc1!D53)</f>
        <v/>
      </c>
      <c r="E521" s="249"/>
      <c r="F521" s="249"/>
      <c r="G521" s="249"/>
      <c r="H521" s="249"/>
      <c r="I521" s="249"/>
      <c r="J521" s="249"/>
      <c r="K521" s="249"/>
      <c r="L521" s="249"/>
      <c r="M521" s="249"/>
      <c r="N521" s="250"/>
      <c r="O521" s="317"/>
      <c r="P521" s="249"/>
      <c r="Q521" s="249"/>
      <c r="R521" s="250"/>
      <c r="S521" s="317"/>
      <c r="T521" s="249"/>
      <c r="U521" s="249"/>
      <c r="V521" s="250"/>
      <c r="W521" s="317"/>
      <c r="X521" s="249"/>
      <c r="Y521" s="249"/>
      <c r="Z521" s="250"/>
      <c r="AA521" s="317"/>
      <c r="AB521" s="249"/>
      <c r="AC521" s="249"/>
      <c r="AD521" s="250"/>
      <c r="AG521">
        <f>IF(AND(SUM($S$208)&gt;0,R230&gt;0,COUNTA(O521:AD521)=4),0,IF(AND(SUM($S$208)=0,COUNTA(O521:AD521)=0),0,IF(AND(SUM($S$208)&gt;0,R230=0,COUNTA(O521:AD521)=0),0,1)))</f>
        <v>0</v>
      </c>
      <c r="AH521">
        <f t="shared" si="25"/>
        <v>0</v>
      </c>
      <c r="AI521">
        <f t="shared" si="26"/>
        <v>0</v>
      </c>
      <c r="AJ521">
        <f t="shared" si="27"/>
        <v>0</v>
      </c>
      <c r="AK521">
        <f t="shared" si="28"/>
        <v>0</v>
      </c>
    </row>
    <row r="522" spans="1:37" s="4" customFormat="1" ht="15" customHeight="1">
      <c r="A522" s="107"/>
      <c r="C522" s="110" t="s">
        <v>231</v>
      </c>
      <c r="D522" s="318" t="str">
        <f>IF(CNGE_2023_M4_Secc1!D54="","",CNGE_2023_M4_Secc1!D54)</f>
        <v/>
      </c>
      <c r="E522" s="249"/>
      <c r="F522" s="249"/>
      <c r="G522" s="249"/>
      <c r="H522" s="249"/>
      <c r="I522" s="249"/>
      <c r="J522" s="249"/>
      <c r="K522" s="249"/>
      <c r="L522" s="249"/>
      <c r="M522" s="249"/>
      <c r="N522" s="250"/>
      <c r="O522" s="317"/>
      <c r="P522" s="249"/>
      <c r="Q522" s="249"/>
      <c r="R522" s="250"/>
      <c r="S522" s="317"/>
      <c r="T522" s="249"/>
      <c r="U522" s="249"/>
      <c r="V522" s="250"/>
      <c r="W522" s="317"/>
      <c r="X522" s="249"/>
      <c r="Y522" s="249"/>
      <c r="Z522" s="250"/>
      <c r="AA522" s="317"/>
      <c r="AB522" s="249"/>
      <c r="AC522" s="249"/>
      <c r="AD522" s="250"/>
      <c r="AG522">
        <f>IF(AND(SUM($S$208)&gt;0,R230&gt;0,COUNTA(O522:AD522)=4),0,IF(AND(SUM($S$208)=0,COUNTA(O522:AD522)=0),0,IF(AND(SUM($S$208)&gt;0,R230=0,COUNTA(O522:AD522)=0),0,1)))</f>
        <v>0</v>
      </c>
      <c r="AH522">
        <f t="shared" si="25"/>
        <v>0</v>
      </c>
      <c r="AI522">
        <f t="shared" si="26"/>
        <v>0</v>
      </c>
      <c r="AJ522">
        <f t="shared" si="27"/>
        <v>0</v>
      </c>
      <c r="AK522">
        <f t="shared" si="28"/>
        <v>0</v>
      </c>
    </row>
    <row r="523" spans="1:37" s="4" customFormat="1" ht="15" customHeight="1">
      <c r="A523" s="107"/>
      <c r="C523" s="110" t="s">
        <v>232</v>
      </c>
      <c r="D523" s="318" t="str">
        <f>IF(CNGE_2023_M4_Secc1!D55="","",CNGE_2023_M4_Secc1!D55)</f>
        <v/>
      </c>
      <c r="E523" s="249"/>
      <c r="F523" s="249"/>
      <c r="G523" s="249"/>
      <c r="H523" s="249"/>
      <c r="I523" s="249"/>
      <c r="J523" s="249"/>
      <c r="K523" s="249"/>
      <c r="L523" s="249"/>
      <c r="M523" s="249"/>
      <c r="N523" s="250"/>
      <c r="O523" s="317"/>
      <c r="P523" s="249"/>
      <c r="Q523" s="249"/>
      <c r="R523" s="250"/>
      <c r="S523" s="317"/>
      <c r="T523" s="249"/>
      <c r="U523" s="249"/>
      <c r="V523" s="250"/>
      <c r="W523" s="317"/>
      <c r="X523" s="249"/>
      <c r="Y523" s="249"/>
      <c r="Z523" s="250"/>
      <c r="AA523" s="317"/>
      <c r="AB523" s="249"/>
      <c r="AC523" s="249"/>
      <c r="AD523" s="250"/>
      <c r="AG523">
        <f>IF(AND(SUM($S$208)&gt;0,R230&gt;0,COUNTA(O523:AD523)=4),0,IF(AND(SUM($S$208)=0,COUNTA(O523:AD523)=0),0,IF(AND(SUM($S$208)&gt;0,R230=0,COUNTA(O523:AD523)=0),0,1)))</f>
        <v>0</v>
      </c>
      <c r="AH523">
        <f t="shared" si="25"/>
        <v>0</v>
      </c>
      <c r="AI523">
        <f t="shared" si="26"/>
        <v>0</v>
      </c>
      <c r="AJ523">
        <f t="shared" si="27"/>
        <v>0</v>
      </c>
      <c r="AK523">
        <f t="shared" si="28"/>
        <v>0</v>
      </c>
    </row>
    <row r="524" spans="1:37" s="4" customFormat="1" ht="15" customHeight="1">
      <c r="A524" s="107"/>
      <c r="C524" s="110" t="s">
        <v>233</v>
      </c>
      <c r="D524" s="318" t="str">
        <f>IF(CNGE_2023_M4_Secc1!D56="","",CNGE_2023_M4_Secc1!D56)</f>
        <v/>
      </c>
      <c r="E524" s="249"/>
      <c r="F524" s="249"/>
      <c r="G524" s="249"/>
      <c r="H524" s="249"/>
      <c r="I524" s="249"/>
      <c r="J524" s="249"/>
      <c r="K524" s="249"/>
      <c r="L524" s="249"/>
      <c r="M524" s="249"/>
      <c r="N524" s="250"/>
      <c r="O524" s="317"/>
      <c r="P524" s="249"/>
      <c r="Q524" s="249"/>
      <c r="R524" s="250"/>
      <c r="S524" s="317"/>
      <c r="T524" s="249"/>
      <c r="U524" s="249"/>
      <c r="V524" s="250"/>
      <c r="W524" s="317"/>
      <c r="X524" s="249"/>
      <c r="Y524" s="249"/>
      <c r="Z524" s="250"/>
      <c r="AA524" s="317"/>
      <c r="AB524" s="249"/>
      <c r="AC524" s="249"/>
      <c r="AD524" s="250"/>
      <c r="AG524">
        <f>IF(AND(SUM($S$208)&gt;0,R230&gt;0,COUNTA(O524:AD524)=4),0,IF(AND(SUM($S$208)=0,COUNTA(O524:AD524)=0),0,IF(AND(SUM($S$208)&gt;0,R230=0,COUNTA(O524:AD524)=0),0,1)))</f>
        <v>0</v>
      </c>
      <c r="AH524">
        <f t="shared" si="25"/>
        <v>0</v>
      </c>
      <c r="AI524">
        <f t="shared" si="26"/>
        <v>0</v>
      </c>
      <c r="AJ524">
        <f t="shared" si="27"/>
        <v>0</v>
      </c>
      <c r="AK524">
        <f t="shared" si="28"/>
        <v>0</v>
      </c>
    </row>
    <row r="525" spans="1:37" s="4" customFormat="1" ht="15" customHeight="1">
      <c r="A525" s="107"/>
      <c r="C525" s="110" t="s">
        <v>234</v>
      </c>
      <c r="D525" s="318" t="str">
        <f>IF(CNGE_2023_M4_Secc1!D57="","",CNGE_2023_M4_Secc1!D57)</f>
        <v/>
      </c>
      <c r="E525" s="249"/>
      <c r="F525" s="249"/>
      <c r="G525" s="249"/>
      <c r="H525" s="249"/>
      <c r="I525" s="249"/>
      <c r="J525" s="249"/>
      <c r="K525" s="249"/>
      <c r="L525" s="249"/>
      <c r="M525" s="249"/>
      <c r="N525" s="250"/>
      <c r="O525" s="317"/>
      <c r="P525" s="249"/>
      <c r="Q525" s="249"/>
      <c r="R525" s="250"/>
      <c r="S525" s="317"/>
      <c r="T525" s="249"/>
      <c r="U525" s="249"/>
      <c r="V525" s="250"/>
      <c r="W525" s="317"/>
      <c r="X525" s="249"/>
      <c r="Y525" s="249"/>
      <c r="Z525" s="250"/>
      <c r="AA525" s="317"/>
      <c r="AB525" s="249"/>
      <c r="AC525" s="249"/>
      <c r="AD525" s="250"/>
      <c r="AG525">
        <f>IF(AND(SUM($S$208)&gt;0,R230&gt;0,COUNTA(O525:AD525)=4),0,IF(AND(SUM($S$208)=0,COUNTA(O525:AD525)=0),0,IF(AND(SUM($S$208)&gt;0,R230=0,COUNTA(O525:AD525)=0),0,1)))</f>
        <v>0</v>
      </c>
      <c r="AH525">
        <f t="shared" si="25"/>
        <v>0</v>
      </c>
      <c r="AI525">
        <f t="shared" si="26"/>
        <v>0</v>
      </c>
      <c r="AJ525">
        <f t="shared" si="27"/>
        <v>0</v>
      </c>
      <c r="AK525">
        <f t="shared" si="28"/>
        <v>0</v>
      </c>
    </row>
    <row r="526" spans="1:37" s="4" customFormat="1" ht="15" customHeight="1">
      <c r="A526" s="107"/>
      <c r="C526" s="110" t="s">
        <v>235</v>
      </c>
      <c r="D526" s="318" t="str">
        <f>IF(CNGE_2023_M4_Secc1!D58="","",CNGE_2023_M4_Secc1!D58)</f>
        <v/>
      </c>
      <c r="E526" s="249"/>
      <c r="F526" s="249"/>
      <c r="G526" s="249"/>
      <c r="H526" s="249"/>
      <c r="I526" s="249"/>
      <c r="J526" s="249"/>
      <c r="K526" s="249"/>
      <c r="L526" s="249"/>
      <c r="M526" s="249"/>
      <c r="N526" s="250"/>
      <c r="O526" s="317"/>
      <c r="P526" s="249"/>
      <c r="Q526" s="249"/>
      <c r="R526" s="250"/>
      <c r="S526" s="317"/>
      <c r="T526" s="249"/>
      <c r="U526" s="249"/>
      <c r="V526" s="250"/>
      <c r="W526" s="317"/>
      <c r="X526" s="249"/>
      <c r="Y526" s="249"/>
      <c r="Z526" s="250"/>
      <c r="AA526" s="317"/>
      <c r="AB526" s="249"/>
      <c r="AC526" s="249"/>
      <c r="AD526" s="250"/>
      <c r="AG526">
        <f>IF(AND(SUM($S$208)&gt;0,R230&gt;0,COUNTA(O526:AD526)=4),0,IF(AND(SUM($S$208)=0,COUNTA(O526:AD526)=0),0,IF(AND(SUM($S$208)&gt;0,R230=0,COUNTA(O526:AD526)=0),0,1)))</f>
        <v>0</v>
      </c>
      <c r="AH526">
        <f t="shared" si="25"/>
        <v>0</v>
      </c>
      <c r="AI526">
        <f t="shared" si="26"/>
        <v>0</v>
      </c>
      <c r="AJ526">
        <f t="shared" si="27"/>
        <v>0</v>
      </c>
      <c r="AK526">
        <f t="shared" si="28"/>
        <v>0</v>
      </c>
    </row>
    <row r="527" spans="1:37" s="4" customFormat="1" ht="15" customHeight="1">
      <c r="A527" s="107"/>
      <c r="C527" s="110" t="s">
        <v>236</v>
      </c>
      <c r="D527" s="318" t="str">
        <f>IF(CNGE_2023_M4_Secc1!D59="","",CNGE_2023_M4_Secc1!D59)</f>
        <v/>
      </c>
      <c r="E527" s="249"/>
      <c r="F527" s="249"/>
      <c r="G527" s="249"/>
      <c r="H527" s="249"/>
      <c r="I527" s="249"/>
      <c r="J527" s="249"/>
      <c r="K527" s="249"/>
      <c r="L527" s="249"/>
      <c r="M527" s="249"/>
      <c r="N527" s="250"/>
      <c r="O527" s="317"/>
      <c r="P527" s="249"/>
      <c r="Q527" s="249"/>
      <c r="R527" s="250"/>
      <c r="S527" s="317"/>
      <c r="T527" s="249"/>
      <c r="U527" s="249"/>
      <c r="V527" s="250"/>
      <c r="W527" s="317"/>
      <c r="X527" s="249"/>
      <c r="Y527" s="249"/>
      <c r="Z527" s="250"/>
      <c r="AA527" s="317"/>
      <c r="AB527" s="249"/>
      <c r="AC527" s="249"/>
      <c r="AD527" s="250"/>
      <c r="AG527">
        <f>IF(AND(SUM($S$208)&gt;0,R230&gt;0,COUNTA(O527:AD527)=4),0,IF(AND(SUM($S$208)=0,COUNTA(O527:AD527)=0),0,IF(AND(SUM($S$208)&gt;0,R230=0,COUNTA(O527:AD527)=0),0,1)))</f>
        <v>0</v>
      </c>
      <c r="AH527">
        <f t="shared" si="25"/>
        <v>0</v>
      </c>
      <c r="AI527">
        <f t="shared" si="26"/>
        <v>0</v>
      </c>
      <c r="AJ527">
        <f t="shared" si="27"/>
        <v>0</v>
      </c>
      <c r="AK527">
        <f t="shared" si="28"/>
        <v>0</v>
      </c>
    </row>
    <row r="528" spans="1:37" s="4" customFormat="1" ht="15" customHeight="1">
      <c r="A528" s="107"/>
      <c r="C528" s="110" t="s">
        <v>237</v>
      </c>
      <c r="D528" s="318" t="str">
        <f>IF(CNGE_2023_M4_Secc1!D60="","",CNGE_2023_M4_Secc1!D60)</f>
        <v/>
      </c>
      <c r="E528" s="249"/>
      <c r="F528" s="249"/>
      <c r="G528" s="249"/>
      <c r="H528" s="249"/>
      <c r="I528" s="249"/>
      <c r="J528" s="249"/>
      <c r="K528" s="249"/>
      <c r="L528" s="249"/>
      <c r="M528" s="249"/>
      <c r="N528" s="250"/>
      <c r="O528" s="317"/>
      <c r="P528" s="249"/>
      <c r="Q528" s="249"/>
      <c r="R528" s="250"/>
      <c r="S528" s="317"/>
      <c r="T528" s="249"/>
      <c r="U528" s="249"/>
      <c r="V528" s="250"/>
      <c r="W528" s="317"/>
      <c r="X528" s="249"/>
      <c r="Y528" s="249"/>
      <c r="Z528" s="250"/>
      <c r="AA528" s="317"/>
      <c r="AB528" s="249"/>
      <c r="AC528" s="249"/>
      <c r="AD528" s="250"/>
      <c r="AG528">
        <f>IF(AND(SUM($S$208)&gt;0,R230&gt;0,COUNTA(O528:AD528)=4),0,IF(AND(SUM($S$208)=0,COUNTA(O528:AD528)=0),0,IF(AND(SUM($S$208)&gt;0,R230=0,COUNTA(O528:AD528)=0),0,1)))</f>
        <v>0</v>
      </c>
      <c r="AH528">
        <f t="shared" si="25"/>
        <v>0</v>
      </c>
      <c r="AI528">
        <f t="shared" si="26"/>
        <v>0</v>
      </c>
      <c r="AJ528">
        <f t="shared" si="27"/>
        <v>0</v>
      </c>
      <c r="AK528">
        <f t="shared" si="28"/>
        <v>0</v>
      </c>
    </row>
    <row r="529" spans="1:37" s="4" customFormat="1" ht="15" customHeight="1">
      <c r="A529" s="107"/>
      <c r="C529" s="110" t="s">
        <v>238</v>
      </c>
      <c r="D529" s="318" t="str">
        <f>IF(CNGE_2023_M4_Secc1!D61="","",CNGE_2023_M4_Secc1!D61)</f>
        <v/>
      </c>
      <c r="E529" s="249"/>
      <c r="F529" s="249"/>
      <c r="G529" s="249"/>
      <c r="H529" s="249"/>
      <c r="I529" s="249"/>
      <c r="J529" s="249"/>
      <c r="K529" s="249"/>
      <c r="L529" s="249"/>
      <c r="M529" s="249"/>
      <c r="N529" s="250"/>
      <c r="O529" s="317"/>
      <c r="P529" s="249"/>
      <c r="Q529" s="249"/>
      <c r="R529" s="250"/>
      <c r="S529" s="317"/>
      <c r="T529" s="249"/>
      <c r="U529" s="249"/>
      <c r="V529" s="250"/>
      <c r="W529" s="317"/>
      <c r="X529" s="249"/>
      <c r="Y529" s="249"/>
      <c r="Z529" s="250"/>
      <c r="AA529" s="317"/>
      <c r="AB529" s="249"/>
      <c r="AC529" s="249"/>
      <c r="AD529" s="250"/>
      <c r="AG529">
        <f>IF(AND(SUM($S$208)&gt;0,R230&gt;0,COUNTA(O529:AD529)=4),0,IF(AND(SUM($S$208)=0,COUNTA(O529:AD529)=0),0,IF(AND(SUM($S$208)&gt;0,R230=0,COUNTA(O529:AD529)=0),0,1)))</f>
        <v>0</v>
      </c>
      <c r="AH529">
        <f t="shared" si="25"/>
        <v>0</v>
      </c>
      <c r="AI529">
        <f t="shared" si="26"/>
        <v>0</v>
      </c>
      <c r="AJ529">
        <f t="shared" si="27"/>
        <v>0</v>
      </c>
      <c r="AK529">
        <f t="shared" si="28"/>
        <v>0</v>
      </c>
    </row>
    <row r="530" spans="1:37" s="4" customFormat="1" ht="15" customHeight="1">
      <c r="A530" s="107"/>
      <c r="C530" s="110" t="s">
        <v>239</v>
      </c>
      <c r="D530" s="318" t="str">
        <f>IF(CNGE_2023_M4_Secc1!D62="","",CNGE_2023_M4_Secc1!D62)</f>
        <v/>
      </c>
      <c r="E530" s="249"/>
      <c r="F530" s="249"/>
      <c r="G530" s="249"/>
      <c r="H530" s="249"/>
      <c r="I530" s="249"/>
      <c r="J530" s="249"/>
      <c r="K530" s="249"/>
      <c r="L530" s="249"/>
      <c r="M530" s="249"/>
      <c r="N530" s="250"/>
      <c r="O530" s="317"/>
      <c r="P530" s="249"/>
      <c r="Q530" s="249"/>
      <c r="R530" s="250"/>
      <c r="S530" s="317"/>
      <c r="T530" s="249"/>
      <c r="U530" s="249"/>
      <c r="V530" s="250"/>
      <c r="W530" s="317"/>
      <c r="X530" s="249"/>
      <c r="Y530" s="249"/>
      <c r="Z530" s="250"/>
      <c r="AA530" s="317"/>
      <c r="AB530" s="249"/>
      <c r="AC530" s="249"/>
      <c r="AD530" s="250"/>
      <c r="AG530">
        <f>IF(AND(SUM($S$208)&gt;0,R230&gt;0,COUNTA(O530:AD530)=4),0,IF(AND(SUM($S$208)=0,COUNTA(O530:AD530)=0),0,IF(AND(SUM($S$208)&gt;0,R230=0,COUNTA(O530:AD530)=0),0,1)))</f>
        <v>0</v>
      </c>
      <c r="AH530">
        <f t="shared" si="25"/>
        <v>0</v>
      </c>
      <c r="AI530">
        <f t="shared" si="26"/>
        <v>0</v>
      </c>
      <c r="AJ530">
        <f t="shared" si="27"/>
        <v>0</v>
      </c>
      <c r="AK530">
        <f t="shared" si="28"/>
        <v>0</v>
      </c>
    </row>
    <row r="531" spans="1:37" s="4" customFormat="1" ht="15" customHeight="1">
      <c r="A531" s="107"/>
      <c r="C531" s="110" t="s">
        <v>240</v>
      </c>
      <c r="D531" s="318" t="str">
        <f>IF(CNGE_2023_M4_Secc1!D63="","",CNGE_2023_M4_Secc1!D63)</f>
        <v/>
      </c>
      <c r="E531" s="249"/>
      <c r="F531" s="249"/>
      <c r="G531" s="249"/>
      <c r="H531" s="249"/>
      <c r="I531" s="249"/>
      <c r="J531" s="249"/>
      <c r="K531" s="249"/>
      <c r="L531" s="249"/>
      <c r="M531" s="249"/>
      <c r="N531" s="250"/>
      <c r="O531" s="317"/>
      <c r="P531" s="249"/>
      <c r="Q531" s="249"/>
      <c r="R531" s="250"/>
      <c r="S531" s="317"/>
      <c r="T531" s="249"/>
      <c r="U531" s="249"/>
      <c r="V531" s="250"/>
      <c r="W531" s="317"/>
      <c r="X531" s="249"/>
      <c r="Y531" s="249"/>
      <c r="Z531" s="250"/>
      <c r="AA531" s="317"/>
      <c r="AB531" s="249"/>
      <c r="AC531" s="249"/>
      <c r="AD531" s="250"/>
      <c r="AG531">
        <f>IF(AND(SUM($S$208)&gt;0,R230&gt;0,COUNTA(O531:AD531)=4),0,IF(AND(SUM($S$208)=0,COUNTA(O531:AD531)=0),0,IF(AND(SUM($S$208)&gt;0,R230=0,COUNTA(O531:AD531)=0),0,1)))</f>
        <v>0</v>
      </c>
      <c r="AH531">
        <f t="shared" si="25"/>
        <v>0</v>
      </c>
      <c r="AI531">
        <f t="shared" si="26"/>
        <v>0</v>
      </c>
      <c r="AJ531">
        <f t="shared" si="27"/>
        <v>0</v>
      </c>
      <c r="AK531">
        <f t="shared" si="28"/>
        <v>0</v>
      </c>
    </row>
    <row r="532" spans="1:37" s="4" customFormat="1" ht="15" customHeight="1">
      <c r="A532" s="107"/>
      <c r="C532" s="110" t="s">
        <v>241</v>
      </c>
      <c r="D532" s="318" t="str">
        <f>IF(CNGE_2023_M4_Secc1!D64="","",CNGE_2023_M4_Secc1!D64)</f>
        <v/>
      </c>
      <c r="E532" s="249"/>
      <c r="F532" s="249"/>
      <c r="G532" s="249"/>
      <c r="H532" s="249"/>
      <c r="I532" s="249"/>
      <c r="J532" s="249"/>
      <c r="K532" s="249"/>
      <c r="L532" s="249"/>
      <c r="M532" s="249"/>
      <c r="N532" s="250"/>
      <c r="O532" s="317"/>
      <c r="P532" s="249"/>
      <c r="Q532" s="249"/>
      <c r="R532" s="250"/>
      <c r="S532" s="317"/>
      <c r="T532" s="249"/>
      <c r="U532" s="249"/>
      <c r="V532" s="250"/>
      <c r="W532" s="317"/>
      <c r="X532" s="249"/>
      <c r="Y532" s="249"/>
      <c r="Z532" s="250"/>
      <c r="AA532" s="317"/>
      <c r="AB532" s="249"/>
      <c r="AC532" s="249"/>
      <c r="AD532" s="250"/>
      <c r="AG532">
        <f>IF(AND(SUM($S$208)&gt;0,R230&gt;0,COUNTA(O532:AD532)=4),0,IF(AND(SUM($S$208)=0,COUNTA(O532:AD532)=0),0,IF(AND(SUM($S$208)&gt;0,R230=0,COUNTA(O532:AD532)=0),0,1)))</f>
        <v>0</v>
      </c>
      <c r="AH532">
        <f t="shared" si="25"/>
        <v>0</v>
      </c>
      <c r="AI532">
        <f t="shared" si="26"/>
        <v>0</v>
      </c>
      <c r="AJ532">
        <f t="shared" si="27"/>
        <v>0</v>
      </c>
      <c r="AK532">
        <f t="shared" si="28"/>
        <v>0</v>
      </c>
    </row>
    <row r="533" spans="1:37" s="4" customFormat="1" ht="15" customHeight="1">
      <c r="A533" s="107"/>
      <c r="C533" s="110" t="s">
        <v>242</v>
      </c>
      <c r="D533" s="318" t="str">
        <f>IF(CNGE_2023_M4_Secc1!D65="","",CNGE_2023_M4_Secc1!D65)</f>
        <v/>
      </c>
      <c r="E533" s="249"/>
      <c r="F533" s="249"/>
      <c r="G533" s="249"/>
      <c r="H533" s="249"/>
      <c r="I533" s="249"/>
      <c r="J533" s="249"/>
      <c r="K533" s="249"/>
      <c r="L533" s="249"/>
      <c r="M533" s="249"/>
      <c r="N533" s="250"/>
      <c r="O533" s="317"/>
      <c r="P533" s="249"/>
      <c r="Q533" s="249"/>
      <c r="R533" s="250"/>
      <c r="S533" s="317"/>
      <c r="T533" s="249"/>
      <c r="U533" s="249"/>
      <c r="V533" s="250"/>
      <c r="W533" s="317"/>
      <c r="X533" s="249"/>
      <c r="Y533" s="249"/>
      <c r="Z533" s="250"/>
      <c r="AA533" s="317"/>
      <c r="AB533" s="249"/>
      <c r="AC533" s="249"/>
      <c r="AD533" s="250"/>
      <c r="AG533">
        <f>IF(AND(SUM($S$208)&gt;0,R230&gt;0,COUNTA(O533:AD533)=4),0,IF(AND(SUM($S$208)=0,COUNTA(O533:AD533)=0),0,IF(AND(SUM($S$208)&gt;0,R230=0,COUNTA(O533:AD533)=0),0,1)))</f>
        <v>0</v>
      </c>
      <c r="AH533">
        <f t="shared" si="25"/>
        <v>0</v>
      </c>
      <c r="AI533">
        <f t="shared" si="26"/>
        <v>0</v>
      </c>
      <c r="AJ533">
        <f t="shared" si="27"/>
        <v>0</v>
      </c>
      <c r="AK533">
        <f t="shared" si="28"/>
        <v>0</v>
      </c>
    </row>
    <row r="534" spans="1:37" s="4" customFormat="1" ht="15" customHeight="1">
      <c r="A534" s="107"/>
      <c r="C534" s="110" t="s">
        <v>243</v>
      </c>
      <c r="D534" s="318" t="str">
        <f>IF(CNGE_2023_M4_Secc1!D66="","",CNGE_2023_M4_Secc1!D66)</f>
        <v/>
      </c>
      <c r="E534" s="249"/>
      <c r="F534" s="249"/>
      <c r="G534" s="249"/>
      <c r="H534" s="249"/>
      <c r="I534" s="249"/>
      <c r="J534" s="249"/>
      <c r="K534" s="249"/>
      <c r="L534" s="249"/>
      <c r="M534" s="249"/>
      <c r="N534" s="250"/>
      <c r="O534" s="317"/>
      <c r="P534" s="249"/>
      <c r="Q534" s="249"/>
      <c r="R534" s="250"/>
      <c r="S534" s="317"/>
      <c r="T534" s="249"/>
      <c r="U534" s="249"/>
      <c r="V534" s="250"/>
      <c r="W534" s="317"/>
      <c r="X534" s="249"/>
      <c r="Y534" s="249"/>
      <c r="Z534" s="250"/>
      <c r="AA534" s="317"/>
      <c r="AB534" s="249"/>
      <c r="AC534" s="249"/>
      <c r="AD534" s="250"/>
      <c r="AG534">
        <f>IF(AND(SUM($S$208)&gt;0,R230&gt;0,COUNTA(O534:AD534)=4),0,IF(AND(SUM($S$208)=0,COUNTA(O534:AD534)=0),0,IF(AND(SUM($S$208)&gt;0,R230=0,COUNTA(O534:AD534)=0),0,1)))</f>
        <v>0</v>
      </c>
      <c r="AH534">
        <f t="shared" si="25"/>
        <v>0</v>
      </c>
      <c r="AI534">
        <f t="shared" si="26"/>
        <v>0</v>
      </c>
      <c r="AJ534">
        <f t="shared" si="27"/>
        <v>0</v>
      </c>
      <c r="AK534">
        <f t="shared" si="28"/>
        <v>0</v>
      </c>
    </row>
    <row r="535" spans="1:37" s="4" customFormat="1" ht="15" customHeight="1">
      <c r="A535" s="107"/>
      <c r="C535" s="110" t="s">
        <v>244</v>
      </c>
      <c r="D535" s="318" t="str">
        <f>IF(CNGE_2023_M4_Secc1!D67="","",CNGE_2023_M4_Secc1!D67)</f>
        <v/>
      </c>
      <c r="E535" s="249"/>
      <c r="F535" s="249"/>
      <c r="G535" s="249"/>
      <c r="H535" s="249"/>
      <c r="I535" s="249"/>
      <c r="J535" s="249"/>
      <c r="K535" s="249"/>
      <c r="L535" s="249"/>
      <c r="M535" s="249"/>
      <c r="N535" s="250"/>
      <c r="O535" s="317"/>
      <c r="P535" s="249"/>
      <c r="Q535" s="249"/>
      <c r="R535" s="250"/>
      <c r="S535" s="317"/>
      <c r="T535" s="249"/>
      <c r="U535" s="249"/>
      <c r="V535" s="250"/>
      <c r="W535" s="317"/>
      <c r="X535" s="249"/>
      <c r="Y535" s="249"/>
      <c r="Z535" s="250"/>
      <c r="AA535" s="317"/>
      <c r="AB535" s="249"/>
      <c r="AC535" s="249"/>
      <c r="AD535" s="250"/>
      <c r="AG535">
        <f>IF(AND(SUM($S$208)&gt;0,R230&gt;0,COUNTA(O535:AD535)=4),0,IF(AND(SUM($S$208)=0,COUNTA(O535:AD535)=0),0,IF(AND(SUM($S$208)&gt;0,R230=0,COUNTA(O535:AD535)=0),0,1)))</f>
        <v>0</v>
      </c>
      <c r="AH535">
        <f t="shared" si="25"/>
        <v>0</v>
      </c>
      <c r="AI535">
        <f t="shared" si="26"/>
        <v>0</v>
      </c>
      <c r="AJ535">
        <f t="shared" si="27"/>
        <v>0</v>
      </c>
      <c r="AK535">
        <f t="shared" si="28"/>
        <v>0</v>
      </c>
    </row>
    <row r="536" spans="1:37" s="4" customFormat="1" ht="15" customHeight="1">
      <c r="A536" s="107"/>
      <c r="C536" s="110" t="s">
        <v>245</v>
      </c>
      <c r="D536" s="318" t="str">
        <f>IF(CNGE_2023_M4_Secc1!D68="","",CNGE_2023_M4_Secc1!D68)</f>
        <v/>
      </c>
      <c r="E536" s="249"/>
      <c r="F536" s="249"/>
      <c r="G536" s="249"/>
      <c r="H536" s="249"/>
      <c r="I536" s="249"/>
      <c r="J536" s="249"/>
      <c r="K536" s="249"/>
      <c r="L536" s="249"/>
      <c r="M536" s="249"/>
      <c r="N536" s="250"/>
      <c r="O536" s="317"/>
      <c r="P536" s="249"/>
      <c r="Q536" s="249"/>
      <c r="R536" s="250"/>
      <c r="S536" s="317"/>
      <c r="T536" s="249"/>
      <c r="U536" s="249"/>
      <c r="V536" s="250"/>
      <c r="W536" s="317"/>
      <c r="X536" s="249"/>
      <c r="Y536" s="249"/>
      <c r="Z536" s="250"/>
      <c r="AA536" s="317"/>
      <c r="AB536" s="249"/>
      <c r="AC536" s="249"/>
      <c r="AD536" s="250"/>
      <c r="AG536">
        <f>IF(AND(SUM($S$208)&gt;0,R230&gt;0,COUNTA(O536:AD536)=4),0,IF(AND(SUM($S$208)=0,COUNTA(O536:AD536)=0),0,IF(AND(SUM($S$208)&gt;0,R230=0,COUNTA(O536:AD536)=0),0,1)))</f>
        <v>0</v>
      </c>
      <c r="AH536">
        <f t="shared" si="25"/>
        <v>0</v>
      </c>
      <c r="AI536">
        <f t="shared" si="26"/>
        <v>0</v>
      </c>
      <c r="AJ536">
        <f t="shared" si="27"/>
        <v>0</v>
      </c>
      <c r="AK536">
        <f t="shared" si="28"/>
        <v>0</v>
      </c>
    </row>
    <row r="537" spans="1:37" s="4" customFormat="1" ht="15" customHeight="1">
      <c r="A537" s="107"/>
      <c r="C537" s="110" t="s">
        <v>246</v>
      </c>
      <c r="D537" s="318" t="str">
        <f>IF(CNGE_2023_M4_Secc1!D69="","",CNGE_2023_M4_Secc1!D69)</f>
        <v/>
      </c>
      <c r="E537" s="249"/>
      <c r="F537" s="249"/>
      <c r="G537" s="249"/>
      <c r="H537" s="249"/>
      <c r="I537" s="249"/>
      <c r="J537" s="249"/>
      <c r="K537" s="249"/>
      <c r="L537" s="249"/>
      <c r="M537" s="249"/>
      <c r="N537" s="250"/>
      <c r="O537" s="317"/>
      <c r="P537" s="249"/>
      <c r="Q537" s="249"/>
      <c r="R537" s="250"/>
      <c r="S537" s="317"/>
      <c r="T537" s="249"/>
      <c r="U537" s="249"/>
      <c r="V537" s="250"/>
      <c r="W537" s="317"/>
      <c r="X537" s="249"/>
      <c r="Y537" s="249"/>
      <c r="Z537" s="250"/>
      <c r="AA537" s="317"/>
      <c r="AB537" s="249"/>
      <c r="AC537" s="249"/>
      <c r="AD537" s="250"/>
      <c r="AG537">
        <f>IF(AND(SUM($S$208)&gt;0,R230&gt;0,COUNTA(O537:AD537)=4),0,IF(AND(SUM($S$208)=0,COUNTA(O537:AD537)=0),0,IF(AND(SUM($S$208)&gt;0,R230=0,COUNTA(O537:AD537)=0),0,1)))</f>
        <v>0</v>
      </c>
      <c r="AH537">
        <f t="shared" si="25"/>
        <v>0</v>
      </c>
      <c r="AI537">
        <f t="shared" si="26"/>
        <v>0</v>
      </c>
      <c r="AJ537">
        <f t="shared" si="27"/>
        <v>0</v>
      </c>
      <c r="AK537">
        <f t="shared" si="28"/>
        <v>0</v>
      </c>
    </row>
    <row r="538" spans="1:37" s="4" customFormat="1" ht="15" customHeight="1">
      <c r="A538" s="107"/>
      <c r="C538" s="110" t="s">
        <v>247</v>
      </c>
      <c r="D538" s="318" t="str">
        <f>IF(CNGE_2023_M4_Secc1!D70="","",CNGE_2023_M4_Secc1!D70)</f>
        <v/>
      </c>
      <c r="E538" s="249"/>
      <c r="F538" s="249"/>
      <c r="G538" s="249"/>
      <c r="H538" s="249"/>
      <c r="I538" s="249"/>
      <c r="J538" s="249"/>
      <c r="K538" s="249"/>
      <c r="L538" s="249"/>
      <c r="M538" s="249"/>
      <c r="N538" s="250"/>
      <c r="O538" s="317"/>
      <c r="P538" s="249"/>
      <c r="Q538" s="249"/>
      <c r="R538" s="250"/>
      <c r="S538" s="317"/>
      <c r="T538" s="249"/>
      <c r="U538" s="249"/>
      <c r="V538" s="250"/>
      <c r="W538" s="317"/>
      <c r="X538" s="249"/>
      <c r="Y538" s="249"/>
      <c r="Z538" s="250"/>
      <c r="AA538" s="317"/>
      <c r="AB538" s="249"/>
      <c r="AC538" s="249"/>
      <c r="AD538" s="250"/>
      <c r="AG538">
        <f>IF(AND(SUM($S$208)&gt;0,R230&gt;0,COUNTA(O538:AD538)=4),0,IF(AND(SUM($S$208)=0,COUNTA(O538:AD538)=0),0,IF(AND(SUM($S$208)&gt;0,R230=0,COUNTA(O538:AD538)=0),0,1)))</f>
        <v>0</v>
      </c>
      <c r="AH538">
        <f t="shared" si="25"/>
        <v>0</v>
      </c>
      <c r="AI538">
        <f t="shared" si="26"/>
        <v>0</v>
      </c>
      <c r="AJ538">
        <f t="shared" si="27"/>
        <v>0</v>
      </c>
      <c r="AK538">
        <f t="shared" si="28"/>
        <v>0</v>
      </c>
    </row>
    <row r="539" spans="1:37" s="4" customFormat="1" ht="15" customHeight="1">
      <c r="A539" s="107"/>
      <c r="C539" s="110" t="s">
        <v>248</v>
      </c>
      <c r="D539" s="318" t="str">
        <f>IF(CNGE_2023_M4_Secc1!D71="","",CNGE_2023_M4_Secc1!D71)</f>
        <v/>
      </c>
      <c r="E539" s="249"/>
      <c r="F539" s="249"/>
      <c r="G539" s="249"/>
      <c r="H539" s="249"/>
      <c r="I539" s="249"/>
      <c r="J539" s="249"/>
      <c r="K539" s="249"/>
      <c r="L539" s="249"/>
      <c r="M539" s="249"/>
      <c r="N539" s="250"/>
      <c r="O539" s="317"/>
      <c r="P539" s="249"/>
      <c r="Q539" s="249"/>
      <c r="R539" s="250"/>
      <c r="S539" s="317"/>
      <c r="T539" s="249"/>
      <c r="U539" s="249"/>
      <c r="V539" s="250"/>
      <c r="W539" s="317"/>
      <c r="X539" s="249"/>
      <c r="Y539" s="249"/>
      <c r="Z539" s="250"/>
      <c r="AA539" s="317"/>
      <c r="AB539" s="249"/>
      <c r="AC539" s="249"/>
      <c r="AD539" s="250"/>
      <c r="AG539">
        <f>IF(AND(SUM($S$208)&gt;0,R230&gt;0,COUNTA(O539:AD539)=4),0,IF(AND(SUM($S$208)=0,COUNTA(O539:AD539)=0),0,IF(AND(SUM($S$208)&gt;0,R230=0,COUNTA(O539:AD539)=0),0,1)))</f>
        <v>0</v>
      </c>
      <c r="AH539">
        <f t="shared" ref="AH539:AH567" si="29">IF(COUNTIF(O539:AD539,"NS"),1,0)</f>
        <v>0</v>
      </c>
      <c r="AI539">
        <f t="shared" ref="AI539:AI567" si="30">COUNTIF(S539:AD539,"NS")</f>
        <v>0</v>
      </c>
      <c r="AJ539">
        <f t="shared" ref="AJ539:AJ567" si="31">SUM(S539:AD539)</f>
        <v>0</v>
      </c>
      <c r="AK539">
        <f t="shared" ref="AK539:AK567" si="32">IF(COUNTA(O539:AD539)=0,0,IF(OR(AND(O539=0,AI539&gt;0),AND(O539="ns",AJ539&gt;0),AND(O539="ns",AI539=0,AJ539=0)),1,IF(OR(AND(AI539&gt;=2,O539&gt;AJ539),AND(O539="ns",AJ539=0,AI539&gt;0),O539=AJ539),0,1)))</f>
        <v>0</v>
      </c>
    </row>
    <row r="540" spans="1:37" s="4" customFormat="1" ht="15" customHeight="1">
      <c r="A540" s="107"/>
      <c r="C540" s="110" t="s">
        <v>249</v>
      </c>
      <c r="D540" s="318" t="str">
        <f>IF(CNGE_2023_M4_Secc1!D72="","",CNGE_2023_M4_Secc1!D72)</f>
        <v/>
      </c>
      <c r="E540" s="249"/>
      <c r="F540" s="249"/>
      <c r="G540" s="249"/>
      <c r="H540" s="249"/>
      <c r="I540" s="249"/>
      <c r="J540" s="249"/>
      <c r="K540" s="249"/>
      <c r="L540" s="249"/>
      <c r="M540" s="249"/>
      <c r="N540" s="250"/>
      <c r="O540" s="317"/>
      <c r="P540" s="249"/>
      <c r="Q540" s="249"/>
      <c r="R540" s="250"/>
      <c r="S540" s="317"/>
      <c r="T540" s="249"/>
      <c r="U540" s="249"/>
      <c r="V540" s="250"/>
      <c r="W540" s="317"/>
      <c r="X540" s="249"/>
      <c r="Y540" s="249"/>
      <c r="Z540" s="250"/>
      <c r="AA540" s="317"/>
      <c r="AB540" s="249"/>
      <c r="AC540" s="249"/>
      <c r="AD540" s="250"/>
      <c r="AG540">
        <f>IF(AND(SUM($S$208)&gt;0,R230&gt;0,COUNTA(O540:AD540)=4),0,IF(AND(SUM($S$208)=0,COUNTA(O540:AD540)=0),0,IF(AND(SUM($S$208)&gt;0,R230=0,COUNTA(O540:AD540)=0),0,1)))</f>
        <v>0</v>
      </c>
      <c r="AH540">
        <f t="shared" si="29"/>
        <v>0</v>
      </c>
      <c r="AI540">
        <f t="shared" si="30"/>
        <v>0</v>
      </c>
      <c r="AJ540">
        <f t="shared" si="31"/>
        <v>0</v>
      </c>
      <c r="AK540">
        <f t="shared" si="32"/>
        <v>0</v>
      </c>
    </row>
    <row r="541" spans="1:37" s="4" customFormat="1" ht="15" customHeight="1">
      <c r="A541" s="107"/>
      <c r="C541" s="110" t="s">
        <v>250</v>
      </c>
      <c r="D541" s="318" t="str">
        <f>IF(CNGE_2023_M4_Secc1!D73="","",CNGE_2023_M4_Secc1!D73)</f>
        <v/>
      </c>
      <c r="E541" s="249"/>
      <c r="F541" s="249"/>
      <c r="G541" s="249"/>
      <c r="H541" s="249"/>
      <c r="I541" s="249"/>
      <c r="J541" s="249"/>
      <c r="K541" s="249"/>
      <c r="L541" s="249"/>
      <c r="M541" s="249"/>
      <c r="N541" s="250"/>
      <c r="O541" s="317"/>
      <c r="P541" s="249"/>
      <c r="Q541" s="249"/>
      <c r="R541" s="250"/>
      <c r="S541" s="317"/>
      <c r="T541" s="249"/>
      <c r="U541" s="249"/>
      <c r="V541" s="250"/>
      <c r="W541" s="317"/>
      <c r="X541" s="249"/>
      <c r="Y541" s="249"/>
      <c r="Z541" s="250"/>
      <c r="AA541" s="317"/>
      <c r="AB541" s="249"/>
      <c r="AC541" s="249"/>
      <c r="AD541" s="250"/>
      <c r="AG541">
        <f>IF(AND(SUM($S$208)&gt;0,R230&gt;0,COUNTA(O541:AD541)=4),0,IF(AND(SUM($S$208)=0,COUNTA(O541:AD541)=0),0,IF(AND(SUM($S$208)&gt;0,R230=0,COUNTA(O541:AD541)=0),0,1)))</f>
        <v>0</v>
      </c>
      <c r="AH541">
        <f t="shared" si="29"/>
        <v>0</v>
      </c>
      <c r="AI541">
        <f t="shared" si="30"/>
        <v>0</v>
      </c>
      <c r="AJ541">
        <f t="shared" si="31"/>
        <v>0</v>
      </c>
      <c r="AK541">
        <f t="shared" si="32"/>
        <v>0</v>
      </c>
    </row>
    <row r="542" spans="1:37" s="4" customFormat="1" ht="15" customHeight="1">
      <c r="A542" s="107"/>
      <c r="C542" s="110" t="s">
        <v>251</v>
      </c>
      <c r="D542" s="318" t="str">
        <f>IF(CNGE_2023_M4_Secc1!D74="","",CNGE_2023_M4_Secc1!D74)</f>
        <v/>
      </c>
      <c r="E542" s="249"/>
      <c r="F542" s="249"/>
      <c r="G542" s="249"/>
      <c r="H542" s="249"/>
      <c r="I542" s="249"/>
      <c r="J542" s="249"/>
      <c r="K542" s="249"/>
      <c r="L542" s="249"/>
      <c r="M542" s="249"/>
      <c r="N542" s="250"/>
      <c r="O542" s="317"/>
      <c r="P542" s="249"/>
      <c r="Q542" s="249"/>
      <c r="R542" s="250"/>
      <c r="S542" s="317"/>
      <c r="T542" s="249"/>
      <c r="U542" s="249"/>
      <c r="V542" s="250"/>
      <c r="W542" s="317"/>
      <c r="X542" s="249"/>
      <c r="Y542" s="249"/>
      <c r="Z542" s="250"/>
      <c r="AA542" s="317"/>
      <c r="AB542" s="249"/>
      <c r="AC542" s="249"/>
      <c r="AD542" s="250"/>
      <c r="AG542">
        <f>IF(AND(SUM($S$208)&gt;0,R230&gt;0,COUNTA(O542:AD542)=4),0,IF(AND(SUM($S$208)=0,COUNTA(O542:AD542)=0),0,IF(AND(SUM($S$208)&gt;0,R230=0,COUNTA(O542:AD542)=0),0,1)))</f>
        <v>0</v>
      </c>
      <c r="AH542">
        <f t="shared" si="29"/>
        <v>0</v>
      </c>
      <c r="AI542">
        <f t="shared" si="30"/>
        <v>0</v>
      </c>
      <c r="AJ542">
        <f t="shared" si="31"/>
        <v>0</v>
      </c>
      <c r="AK542">
        <f t="shared" si="32"/>
        <v>0</v>
      </c>
    </row>
    <row r="543" spans="1:37" s="4" customFormat="1" ht="15" customHeight="1">
      <c r="A543" s="107"/>
      <c r="C543" s="110" t="s">
        <v>284</v>
      </c>
      <c r="D543" s="318" t="str">
        <f>IF(CNGE_2023_M4_Secc1!D75="","",CNGE_2023_M4_Secc1!D75)</f>
        <v/>
      </c>
      <c r="E543" s="249"/>
      <c r="F543" s="249"/>
      <c r="G543" s="249"/>
      <c r="H543" s="249"/>
      <c r="I543" s="249"/>
      <c r="J543" s="249"/>
      <c r="K543" s="249"/>
      <c r="L543" s="249"/>
      <c r="M543" s="249"/>
      <c r="N543" s="250"/>
      <c r="O543" s="317"/>
      <c r="P543" s="249"/>
      <c r="Q543" s="249"/>
      <c r="R543" s="250"/>
      <c r="S543" s="317"/>
      <c r="T543" s="249"/>
      <c r="U543" s="249"/>
      <c r="V543" s="250"/>
      <c r="W543" s="317"/>
      <c r="X543" s="249"/>
      <c r="Y543" s="249"/>
      <c r="Z543" s="250"/>
      <c r="AA543" s="317"/>
      <c r="AB543" s="249"/>
      <c r="AC543" s="249"/>
      <c r="AD543" s="250"/>
      <c r="AG543">
        <f>IF(AND(SUM($S$208)&gt;0,R230&gt;0,COUNTA(O543:AD543)=4),0,IF(AND(SUM($S$208)=0,COUNTA(O543:AD543)=0),0,IF(AND(SUM($S$208)&gt;0,R230=0,COUNTA(O543:AD543)=0),0,1)))</f>
        <v>0</v>
      </c>
      <c r="AH543">
        <f t="shared" si="29"/>
        <v>0</v>
      </c>
      <c r="AI543">
        <f t="shared" si="30"/>
        <v>0</v>
      </c>
      <c r="AJ543">
        <f t="shared" si="31"/>
        <v>0</v>
      </c>
      <c r="AK543">
        <f t="shared" si="32"/>
        <v>0</v>
      </c>
    </row>
    <row r="544" spans="1:37" s="4" customFormat="1" ht="15" customHeight="1">
      <c r="A544" s="107"/>
      <c r="C544" s="110" t="s">
        <v>285</v>
      </c>
      <c r="D544" s="318" t="str">
        <f>IF(CNGE_2023_M4_Secc1!D76="","",CNGE_2023_M4_Secc1!D76)</f>
        <v/>
      </c>
      <c r="E544" s="249"/>
      <c r="F544" s="249"/>
      <c r="G544" s="249"/>
      <c r="H544" s="249"/>
      <c r="I544" s="249"/>
      <c r="J544" s="249"/>
      <c r="K544" s="249"/>
      <c r="L544" s="249"/>
      <c r="M544" s="249"/>
      <c r="N544" s="250"/>
      <c r="O544" s="317"/>
      <c r="P544" s="249"/>
      <c r="Q544" s="249"/>
      <c r="R544" s="250"/>
      <c r="S544" s="317"/>
      <c r="T544" s="249"/>
      <c r="U544" s="249"/>
      <c r="V544" s="250"/>
      <c r="W544" s="317"/>
      <c r="X544" s="249"/>
      <c r="Y544" s="249"/>
      <c r="Z544" s="250"/>
      <c r="AA544" s="317"/>
      <c r="AB544" s="249"/>
      <c r="AC544" s="249"/>
      <c r="AD544" s="250"/>
      <c r="AG544">
        <f>IF(AND(SUM($S$208)&gt;0,R230&gt;0,COUNTA(O544:AD544)=4),0,IF(AND(SUM($S$208)=0,COUNTA(O544:AD544)=0),0,IF(AND(SUM($S$208)&gt;0,R230=0,COUNTA(O544:AD544)=0),0,1)))</f>
        <v>0</v>
      </c>
      <c r="AH544">
        <f t="shared" si="29"/>
        <v>0</v>
      </c>
      <c r="AI544">
        <f t="shared" si="30"/>
        <v>0</v>
      </c>
      <c r="AJ544">
        <f t="shared" si="31"/>
        <v>0</v>
      </c>
      <c r="AK544">
        <f t="shared" si="32"/>
        <v>0</v>
      </c>
    </row>
    <row r="545" spans="1:37" s="4" customFormat="1" ht="15" customHeight="1">
      <c r="A545" s="107"/>
      <c r="C545" s="110" t="s">
        <v>286</v>
      </c>
      <c r="D545" s="318" t="str">
        <f>IF(CNGE_2023_M4_Secc1!D77="","",CNGE_2023_M4_Secc1!D77)</f>
        <v/>
      </c>
      <c r="E545" s="249"/>
      <c r="F545" s="249"/>
      <c r="G545" s="249"/>
      <c r="H545" s="249"/>
      <c r="I545" s="249"/>
      <c r="J545" s="249"/>
      <c r="K545" s="249"/>
      <c r="L545" s="249"/>
      <c r="M545" s="249"/>
      <c r="N545" s="250"/>
      <c r="O545" s="317"/>
      <c r="P545" s="249"/>
      <c r="Q545" s="249"/>
      <c r="R545" s="250"/>
      <c r="S545" s="317"/>
      <c r="T545" s="249"/>
      <c r="U545" s="249"/>
      <c r="V545" s="250"/>
      <c r="W545" s="317"/>
      <c r="X545" s="249"/>
      <c r="Y545" s="249"/>
      <c r="Z545" s="250"/>
      <c r="AA545" s="317"/>
      <c r="AB545" s="249"/>
      <c r="AC545" s="249"/>
      <c r="AD545" s="250"/>
      <c r="AG545">
        <f>IF(AND(SUM($S$208)&gt;0,R230&gt;0,COUNTA(O545:AD545)=4),0,IF(AND(SUM($S$208)=0,COUNTA(O545:AD545)=0),0,IF(AND(SUM($S$208)&gt;0,R230=0,COUNTA(O545:AD545)=0),0,1)))</f>
        <v>0</v>
      </c>
      <c r="AH545">
        <f t="shared" si="29"/>
        <v>0</v>
      </c>
      <c r="AI545">
        <f t="shared" si="30"/>
        <v>0</v>
      </c>
      <c r="AJ545">
        <f t="shared" si="31"/>
        <v>0</v>
      </c>
      <c r="AK545">
        <f t="shared" si="32"/>
        <v>0</v>
      </c>
    </row>
    <row r="546" spans="1:37" s="4" customFormat="1" ht="15" customHeight="1">
      <c r="A546" s="107"/>
      <c r="C546" s="110" t="s">
        <v>287</v>
      </c>
      <c r="D546" s="318" t="str">
        <f>IF(CNGE_2023_M4_Secc1!D78="","",CNGE_2023_M4_Secc1!D78)</f>
        <v/>
      </c>
      <c r="E546" s="249"/>
      <c r="F546" s="249"/>
      <c r="G546" s="249"/>
      <c r="H546" s="249"/>
      <c r="I546" s="249"/>
      <c r="J546" s="249"/>
      <c r="K546" s="249"/>
      <c r="L546" s="249"/>
      <c r="M546" s="249"/>
      <c r="N546" s="250"/>
      <c r="O546" s="317"/>
      <c r="P546" s="249"/>
      <c r="Q546" s="249"/>
      <c r="R546" s="250"/>
      <c r="S546" s="317"/>
      <c r="T546" s="249"/>
      <c r="U546" s="249"/>
      <c r="V546" s="250"/>
      <c r="W546" s="317"/>
      <c r="X546" s="249"/>
      <c r="Y546" s="249"/>
      <c r="Z546" s="250"/>
      <c r="AA546" s="317"/>
      <c r="AB546" s="249"/>
      <c r="AC546" s="249"/>
      <c r="AD546" s="250"/>
      <c r="AG546">
        <f>IF(AND(SUM($S$208)&gt;0,R230&gt;0,COUNTA(O546:AD546)=4),0,IF(AND(SUM($S$208)=0,COUNTA(O546:AD546)=0),0,IF(AND(SUM($S$208)&gt;0,R230=0,COUNTA(O546:AD546)=0),0,1)))</f>
        <v>0</v>
      </c>
      <c r="AH546">
        <f t="shared" si="29"/>
        <v>0</v>
      </c>
      <c r="AI546">
        <f t="shared" si="30"/>
        <v>0</v>
      </c>
      <c r="AJ546">
        <f t="shared" si="31"/>
        <v>0</v>
      </c>
      <c r="AK546">
        <f t="shared" si="32"/>
        <v>0</v>
      </c>
    </row>
    <row r="547" spans="1:37" s="4" customFormat="1" ht="15" customHeight="1">
      <c r="A547" s="107"/>
      <c r="C547" s="110" t="s">
        <v>288</v>
      </c>
      <c r="D547" s="318" t="str">
        <f>IF(CNGE_2023_M4_Secc1!D79="","",CNGE_2023_M4_Secc1!D79)</f>
        <v/>
      </c>
      <c r="E547" s="249"/>
      <c r="F547" s="249"/>
      <c r="G547" s="249"/>
      <c r="H547" s="249"/>
      <c r="I547" s="249"/>
      <c r="J547" s="249"/>
      <c r="K547" s="249"/>
      <c r="L547" s="249"/>
      <c r="M547" s="249"/>
      <c r="N547" s="250"/>
      <c r="O547" s="317"/>
      <c r="P547" s="249"/>
      <c r="Q547" s="249"/>
      <c r="R547" s="250"/>
      <c r="S547" s="317"/>
      <c r="T547" s="249"/>
      <c r="U547" s="249"/>
      <c r="V547" s="250"/>
      <c r="W547" s="317"/>
      <c r="X547" s="249"/>
      <c r="Y547" s="249"/>
      <c r="Z547" s="250"/>
      <c r="AA547" s="317"/>
      <c r="AB547" s="249"/>
      <c r="AC547" s="249"/>
      <c r="AD547" s="250"/>
      <c r="AG547">
        <f>IF(AND(SUM($S$208)&gt;0,R230&gt;0,COUNTA(O547:AD547)=4),0,IF(AND(SUM($S$208)=0,COUNTA(O547:AD547)=0),0,IF(AND(SUM($S$208)&gt;0,R230=0,COUNTA(O547:AD547)=0),0,1)))</f>
        <v>0</v>
      </c>
      <c r="AH547">
        <f t="shared" si="29"/>
        <v>0</v>
      </c>
      <c r="AI547">
        <f t="shared" si="30"/>
        <v>0</v>
      </c>
      <c r="AJ547">
        <f t="shared" si="31"/>
        <v>0</v>
      </c>
      <c r="AK547">
        <f t="shared" si="32"/>
        <v>0</v>
      </c>
    </row>
    <row r="548" spans="1:37" s="4" customFormat="1" ht="15" customHeight="1">
      <c r="A548" s="107"/>
      <c r="C548" s="110" t="s">
        <v>289</v>
      </c>
      <c r="D548" s="318" t="str">
        <f>IF(CNGE_2023_M4_Secc1!D80="","",CNGE_2023_M4_Secc1!D80)</f>
        <v/>
      </c>
      <c r="E548" s="249"/>
      <c r="F548" s="249"/>
      <c r="G548" s="249"/>
      <c r="H548" s="249"/>
      <c r="I548" s="249"/>
      <c r="J548" s="249"/>
      <c r="K548" s="249"/>
      <c r="L548" s="249"/>
      <c r="M548" s="249"/>
      <c r="N548" s="250"/>
      <c r="O548" s="317"/>
      <c r="P548" s="249"/>
      <c r="Q548" s="249"/>
      <c r="R548" s="250"/>
      <c r="S548" s="317"/>
      <c r="T548" s="249"/>
      <c r="U548" s="249"/>
      <c r="V548" s="250"/>
      <c r="W548" s="317"/>
      <c r="X548" s="249"/>
      <c r="Y548" s="249"/>
      <c r="Z548" s="250"/>
      <c r="AA548" s="317"/>
      <c r="AB548" s="249"/>
      <c r="AC548" s="249"/>
      <c r="AD548" s="250"/>
      <c r="AG548">
        <f>IF(AND(SUM($S$208)&gt;0,R230&gt;0,COUNTA(O548:AD548)=4),0,IF(AND(SUM($S$208)=0,COUNTA(O548:AD548)=0),0,IF(AND(SUM($S$208)&gt;0,R230=0,COUNTA(O548:AD548)=0),0,1)))</f>
        <v>0</v>
      </c>
      <c r="AH548">
        <f t="shared" si="29"/>
        <v>0</v>
      </c>
      <c r="AI548">
        <f t="shared" si="30"/>
        <v>0</v>
      </c>
      <c r="AJ548">
        <f t="shared" si="31"/>
        <v>0</v>
      </c>
      <c r="AK548">
        <f t="shared" si="32"/>
        <v>0</v>
      </c>
    </row>
    <row r="549" spans="1:37" s="4" customFormat="1" ht="15" customHeight="1">
      <c r="A549" s="107"/>
      <c r="C549" s="110" t="s">
        <v>290</v>
      </c>
      <c r="D549" s="318" t="str">
        <f>IF(CNGE_2023_M4_Secc1!D81="","",CNGE_2023_M4_Secc1!D81)</f>
        <v/>
      </c>
      <c r="E549" s="249"/>
      <c r="F549" s="249"/>
      <c r="G549" s="249"/>
      <c r="H549" s="249"/>
      <c r="I549" s="249"/>
      <c r="J549" s="249"/>
      <c r="K549" s="249"/>
      <c r="L549" s="249"/>
      <c r="M549" s="249"/>
      <c r="N549" s="250"/>
      <c r="O549" s="317"/>
      <c r="P549" s="249"/>
      <c r="Q549" s="249"/>
      <c r="R549" s="250"/>
      <c r="S549" s="317"/>
      <c r="T549" s="249"/>
      <c r="U549" s="249"/>
      <c r="V549" s="250"/>
      <c r="W549" s="317"/>
      <c r="X549" s="249"/>
      <c r="Y549" s="249"/>
      <c r="Z549" s="250"/>
      <c r="AA549" s="317"/>
      <c r="AB549" s="249"/>
      <c r="AC549" s="249"/>
      <c r="AD549" s="250"/>
      <c r="AG549">
        <f>IF(AND(SUM($S$208)&gt;0,R230&gt;0,COUNTA(O549:AD549)=4),0,IF(AND(SUM($S$208)=0,COUNTA(O549:AD549)=0),0,IF(AND(SUM($S$208)&gt;0,R230=0,COUNTA(O549:AD549)=0),0,1)))</f>
        <v>0</v>
      </c>
      <c r="AH549">
        <f t="shared" si="29"/>
        <v>0</v>
      </c>
      <c r="AI549">
        <f t="shared" si="30"/>
        <v>0</v>
      </c>
      <c r="AJ549">
        <f t="shared" si="31"/>
        <v>0</v>
      </c>
      <c r="AK549">
        <f t="shared" si="32"/>
        <v>0</v>
      </c>
    </row>
    <row r="550" spans="1:37" s="4" customFormat="1" ht="15" customHeight="1">
      <c r="A550" s="107"/>
      <c r="C550" s="110" t="s">
        <v>291</v>
      </c>
      <c r="D550" s="318" t="str">
        <f>IF(CNGE_2023_M4_Secc1!D82="","",CNGE_2023_M4_Secc1!D82)</f>
        <v/>
      </c>
      <c r="E550" s="249"/>
      <c r="F550" s="249"/>
      <c r="G550" s="249"/>
      <c r="H550" s="249"/>
      <c r="I550" s="249"/>
      <c r="J550" s="249"/>
      <c r="K550" s="249"/>
      <c r="L550" s="249"/>
      <c r="M550" s="249"/>
      <c r="N550" s="250"/>
      <c r="O550" s="317"/>
      <c r="P550" s="249"/>
      <c r="Q550" s="249"/>
      <c r="R550" s="250"/>
      <c r="S550" s="317"/>
      <c r="T550" s="249"/>
      <c r="U550" s="249"/>
      <c r="V550" s="250"/>
      <c r="W550" s="317"/>
      <c r="X550" s="249"/>
      <c r="Y550" s="249"/>
      <c r="Z550" s="250"/>
      <c r="AA550" s="317"/>
      <c r="AB550" s="249"/>
      <c r="AC550" s="249"/>
      <c r="AD550" s="250"/>
      <c r="AG550">
        <f>IF(AND(SUM($S$208)&gt;0,R230&gt;0,COUNTA(O550:AD550)=4),0,IF(AND(SUM($S$208)=0,COUNTA(O550:AD550)=0),0,IF(AND(SUM($S$208)&gt;0,R230=0,COUNTA(O550:AD550)=0),0,1)))</f>
        <v>0</v>
      </c>
      <c r="AH550">
        <f t="shared" si="29"/>
        <v>0</v>
      </c>
      <c r="AI550">
        <f t="shared" si="30"/>
        <v>0</v>
      </c>
      <c r="AJ550">
        <f t="shared" si="31"/>
        <v>0</v>
      </c>
      <c r="AK550">
        <f t="shared" si="32"/>
        <v>0</v>
      </c>
    </row>
    <row r="551" spans="1:37" s="4" customFormat="1" ht="15" customHeight="1">
      <c r="A551" s="107"/>
      <c r="C551" s="110" t="s">
        <v>292</v>
      </c>
      <c r="D551" s="318" t="str">
        <f>IF(CNGE_2023_M4_Secc1!D83="","",CNGE_2023_M4_Secc1!D83)</f>
        <v/>
      </c>
      <c r="E551" s="249"/>
      <c r="F551" s="249"/>
      <c r="G551" s="249"/>
      <c r="H551" s="249"/>
      <c r="I551" s="249"/>
      <c r="J551" s="249"/>
      <c r="K551" s="249"/>
      <c r="L551" s="249"/>
      <c r="M551" s="249"/>
      <c r="N551" s="250"/>
      <c r="O551" s="317"/>
      <c r="P551" s="249"/>
      <c r="Q551" s="249"/>
      <c r="R551" s="250"/>
      <c r="S551" s="317"/>
      <c r="T551" s="249"/>
      <c r="U551" s="249"/>
      <c r="V551" s="250"/>
      <c r="W551" s="317"/>
      <c r="X551" s="249"/>
      <c r="Y551" s="249"/>
      <c r="Z551" s="250"/>
      <c r="AA551" s="317"/>
      <c r="AB551" s="249"/>
      <c r="AC551" s="249"/>
      <c r="AD551" s="250"/>
      <c r="AG551">
        <f>IF(AND(SUM($S$208)&gt;0,R230&gt;0,COUNTA(O551:AD551)=4),0,IF(AND(SUM($S$208)=0,COUNTA(O551:AD551)=0),0,IF(AND(SUM($S$208)&gt;0,R230=0,COUNTA(O551:AD551)=0),0,1)))</f>
        <v>0</v>
      </c>
      <c r="AH551">
        <f t="shared" si="29"/>
        <v>0</v>
      </c>
      <c r="AI551">
        <f t="shared" si="30"/>
        <v>0</v>
      </c>
      <c r="AJ551">
        <f t="shared" si="31"/>
        <v>0</v>
      </c>
      <c r="AK551">
        <f t="shared" si="32"/>
        <v>0</v>
      </c>
    </row>
    <row r="552" spans="1:37" s="4" customFormat="1" ht="15" customHeight="1">
      <c r="A552" s="107"/>
      <c r="C552" s="110" t="s">
        <v>293</v>
      </c>
      <c r="D552" s="318" t="str">
        <f>IF(CNGE_2023_M4_Secc1!D84="","",CNGE_2023_M4_Secc1!D84)</f>
        <v/>
      </c>
      <c r="E552" s="249"/>
      <c r="F552" s="249"/>
      <c r="G552" s="249"/>
      <c r="H552" s="249"/>
      <c r="I552" s="249"/>
      <c r="J552" s="249"/>
      <c r="K552" s="249"/>
      <c r="L552" s="249"/>
      <c r="M552" s="249"/>
      <c r="N552" s="250"/>
      <c r="O552" s="317"/>
      <c r="P552" s="249"/>
      <c r="Q552" s="249"/>
      <c r="R552" s="250"/>
      <c r="S552" s="317"/>
      <c r="T552" s="249"/>
      <c r="U552" s="249"/>
      <c r="V552" s="250"/>
      <c r="W552" s="317"/>
      <c r="X552" s="249"/>
      <c r="Y552" s="249"/>
      <c r="Z552" s="250"/>
      <c r="AA552" s="317"/>
      <c r="AB552" s="249"/>
      <c r="AC552" s="249"/>
      <c r="AD552" s="250"/>
      <c r="AG552">
        <f>IF(AND(SUM($S$208)&gt;0,R230&gt;0,COUNTA(O552:AD552)=4),0,IF(AND(SUM($S$208)=0,COUNTA(O552:AD552)=0),0,IF(AND(SUM($S$208)&gt;0,R230=0,COUNTA(O552:AD552)=0),0,1)))</f>
        <v>0</v>
      </c>
      <c r="AH552">
        <f t="shared" si="29"/>
        <v>0</v>
      </c>
      <c r="AI552">
        <f t="shared" si="30"/>
        <v>0</v>
      </c>
      <c r="AJ552">
        <f t="shared" si="31"/>
        <v>0</v>
      </c>
      <c r="AK552">
        <f t="shared" si="32"/>
        <v>0</v>
      </c>
    </row>
    <row r="553" spans="1:37" s="4" customFormat="1" ht="15" customHeight="1">
      <c r="A553" s="107"/>
      <c r="C553" s="110" t="s">
        <v>294</v>
      </c>
      <c r="D553" s="318" t="str">
        <f>IF(CNGE_2023_M4_Secc1!D85="","",CNGE_2023_M4_Secc1!D85)</f>
        <v/>
      </c>
      <c r="E553" s="249"/>
      <c r="F553" s="249"/>
      <c r="G553" s="249"/>
      <c r="H553" s="249"/>
      <c r="I553" s="249"/>
      <c r="J553" s="249"/>
      <c r="K553" s="249"/>
      <c r="L553" s="249"/>
      <c r="M553" s="249"/>
      <c r="N553" s="250"/>
      <c r="O553" s="317"/>
      <c r="P553" s="249"/>
      <c r="Q553" s="249"/>
      <c r="R553" s="250"/>
      <c r="S553" s="317"/>
      <c r="T553" s="249"/>
      <c r="U553" s="249"/>
      <c r="V553" s="250"/>
      <c r="W553" s="317"/>
      <c r="X553" s="249"/>
      <c r="Y553" s="249"/>
      <c r="Z553" s="250"/>
      <c r="AA553" s="317"/>
      <c r="AB553" s="249"/>
      <c r="AC553" s="249"/>
      <c r="AD553" s="250"/>
      <c r="AG553">
        <f>IF(AND(SUM($S$208)&gt;0,R230&gt;0,COUNTA(O553:AD553)=4),0,IF(AND(SUM($S$208)=0,COUNTA(O553:AD553)=0),0,IF(AND(SUM($S$208)&gt;0,R230=0,COUNTA(O553:AD553)=0),0,1)))</f>
        <v>0</v>
      </c>
      <c r="AH553">
        <f t="shared" si="29"/>
        <v>0</v>
      </c>
      <c r="AI553">
        <f t="shared" si="30"/>
        <v>0</v>
      </c>
      <c r="AJ553">
        <f t="shared" si="31"/>
        <v>0</v>
      </c>
      <c r="AK553">
        <f t="shared" si="32"/>
        <v>0</v>
      </c>
    </row>
    <row r="554" spans="1:37" s="4" customFormat="1" ht="15" customHeight="1">
      <c r="A554" s="107"/>
      <c r="C554" s="110" t="s">
        <v>295</v>
      </c>
      <c r="D554" s="318" t="str">
        <f>IF(CNGE_2023_M4_Secc1!D86="","",CNGE_2023_M4_Secc1!D86)</f>
        <v/>
      </c>
      <c r="E554" s="249"/>
      <c r="F554" s="249"/>
      <c r="G554" s="249"/>
      <c r="H554" s="249"/>
      <c r="I554" s="249"/>
      <c r="J554" s="249"/>
      <c r="K554" s="249"/>
      <c r="L554" s="249"/>
      <c r="M554" s="249"/>
      <c r="N554" s="250"/>
      <c r="O554" s="317"/>
      <c r="P554" s="249"/>
      <c r="Q554" s="249"/>
      <c r="R554" s="250"/>
      <c r="S554" s="317"/>
      <c r="T554" s="249"/>
      <c r="U554" s="249"/>
      <c r="V554" s="250"/>
      <c r="W554" s="317"/>
      <c r="X554" s="249"/>
      <c r="Y554" s="249"/>
      <c r="Z554" s="250"/>
      <c r="AA554" s="317"/>
      <c r="AB554" s="249"/>
      <c r="AC554" s="249"/>
      <c r="AD554" s="250"/>
      <c r="AG554">
        <f>IF(AND(SUM($S$208)&gt;0,R230&gt;0,COUNTA(O554:AD554)=4),0,IF(AND(SUM($S$208)=0,COUNTA(O554:AD554)=0),0,IF(AND(SUM($S$208)&gt;0,R230=0,COUNTA(O554:AD554)=0),0,1)))</f>
        <v>0</v>
      </c>
      <c r="AH554">
        <f t="shared" si="29"/>
        <v>0</v>
      </c>
      <c r="AI554">
        <f t="shared" si="30"/>
        <v>0</v>
      </c>
      <c r="AJ554">
        <f t="shared" si="31"/>
        <v>0</v>
      </c>
      <c r="AK554">
        <f t="shared" si="32"/>
        <v>0</v>
      </c>
    </row>
    <row r="555" spans="1:37" s="4" customFormat="1" ht="15" customHeight="1">
      <c r="A555" s="107"/>
      <c r="C555" s="110" t="s">
        <v>296</v>
      </c>
      <c r="D555" s="318" t="str">
        <f>IF(CNGE_2023_M4_Secc1!D87="","",CNGE_2023_M4_Secc1!D87)</f>
        <v/>
      </c>
      <c r="E555" s="249"/>
      <c r="F555" s="249"/>
      <c r="G555" s="249"/>
      <c r="H555" s="249"/>
      <c r="I555" s="249"/>
      <c r="J555" s="249"/>
      <c r="K555" s="249"/>
      <c r="L555" s="249"/>
      <c r="M555" s="249"/>
      <c r="N555" s="250"/>
      <c r="O555" s="317"/>
      <c r="P555" s="249"/>
      <c r="Q555" s="249"/>
      <c r="R555" s="250"/>
      <c r="S555" s="317"/>
      <c r="T555" s="249"/>
      <c r="U555" s="249"/>
      <c r="V555" s="250"/>
      <c r="W555" s="317"/>
      <c r="X555" s="249"/>
      <c r="Y555" s="249"/>
      <c r="Z555" s="250"/>
      <c r="AA555" s="317"/>
      <c r="AB555" s="249"/>
      <c r="AC555" s="249"/>
      <c r="AD555" s="250"/>
      <c r="AG555">
        <f>IF(AND(SUM($S$208)&gt;0,R230&gt;0,COUNTA(O555:AD555)=4),0,IF(AND(SUM($S$208)=0,COUNTA(O555:AD555)=0),0,IF(AND(SUM($S$208)&gt;0,R230=0,COUNTA(O555:AD555)=0),0,1)))</f>
        <v>0</v>
      </c>
      <c r="AH555">
        <f t="shared" si="29"/>
        <v>0</v>
      </c>
      <c r="AI555">
        <f t="shared" si="30"/>
        <v>0</v>
      </c>
      <c r="AJ555">
        <f t="shared" si="31"/>
        <v>0</v>
      </c>
      <c r="AK555">
        <f t="shared" si="32"/>
        <v>0</v>
      </c>
    </row>
    <row r="556" spans="1:37" s="4" customFormat="1" ht="15" customHeight="1">
      <c r="A556" s="107"/>
      <c r="C556" s="110" t="s">
        <v>297</v>
      </c>
      <c r="D556" s="318" t="str">
        <f>IF(CNGE_2023_M4_Secc1!D88="","",CNGE_2023_M4_Secc1!D88)</f>
        <v/>
      </c>
      <c r="E556" s="249"/>
      <c r="F556" s="249"/>
      <c r="G556" s="249"/>
      <c r="H556" s="249"/>
      <c r="I556" s="249"/>
      <c r="J556" s="249"/>
      <c r="K556" s="249"/>
      <c r="L556" s="249"/>
      <c r="M556" s="249"/>
      <c r="N556" s="250"/>
      <c r="O556" s="317"/>
      <c r="P556" s="249"/>
      <c r="Q556" s="249"/>
      <c r="R556" s="250"/>
      <c r="S556" s="317"/>
      <c r="T556" s="249"/>
      <c r="U556" s="249"/>
      <c r="V556" s="250"/>
      <c r="W556" s="317"/>
      <c r="X556" s="249"/>
      <c r="Y556" s="249"/>
      <c r="Z556" s="250"/>
      <c r="AA556" s="317"/>
      <c r="AB556" s="249"/>
      <c r="AC556" s="249"/>
      <c r="AD556" s="250"/>
      <c r="AG556">
        <f>IF(AND(SUM($S$208)&gt;0,R230&gt;0,COUNTA(O556:AD556)=4),0,IF(AND(SUM($S$208)=0,COUNTA(O556:AD556)=0),0,IF(AND(SUM($S$208)&gt;0,R230=0,COUNTA(O556:AD556)=0),0,1)))</f>
        <v>0</v>
      </c>
      <c r="AH556">
        <f t="shared" si="29"/>
        <v>0</v>
      </c>
      <c r="AI556">
        <f t="shared" si="30"/>
        <v>0</v>
      </c>
      <c r="AJ556">
        <f t="shared" si="31"/>
        <v>0</v>
      </c>
      <c r="AK556">
        <f t="shared" si="32"/>
        <v>0</v>
      </c>
    </row>
    <row r="557" spans="1:37" s="4" customFormat="1" ht="15" customHeight="1">
      <c r="A557" s="107"/>
      <c r="C557" s="110" t="s">
        <v>298</v>
      </c>
      <c r="D557" s="318" t="str">
        <f>IF(CNGE_2023_M4_Secc1!D89="","",CNGE_2023_M4_Secc1!D89)</f>
        <v/>
      </c>
      <c r="E557" s="249"/>
      <c r="F557" s="249"/>
      <c r="G557" s="249"/>
      <c r="H557" s="249"/>
      <c r="I557" s="249"/>
      <c r="J557" s="249"/>
      <c r="K557" s="249"/>
      <c r="L557" s="249"/>
      <c r="M557" s="249"/>
      <c r="N557" s="250"/>
      <c r="O557" s="317"/>
      <c r="P557" s="249"/>
      <c r="Q557" s="249"/>
      <c r="R557" s="250"/>
      <c r="S557" s="317"/>
      <c r="T557" s="249"/>
      <c r="U557" s="249"/>
      <c r="V557" s="250"/>
      <c r="W557" s="317"/>
      <c r="X557" s="249"/>
      <c r="Y557" s="249"/>
      <c r="Z557" s="250"/>
      <c r="AA557" s="317"/>
      <c r="AB557" s="249"/>
      <c r="AC557" s="249"/>
      <c r="AD557" s="250"/>
      <c r="AG557">
        <f>IF(AND(SUM($S$208)&gt;0,R230&gt;0,COUNTA(O557:AD557)=4),0,IF(AND(SUM($S$208)=0,COUNTA(O557:AD557)=0),0,IF(AND(SUM($S$208)&gt;0,R230=0,COUNTA(O557:AD557)=0),0,1)))</f>
        <v>0</v>
      </c>
      <c r="AH557">
        <f t="shared" si="29"/>
        <v>0</v>
      </c>
      <c r="AI557">
        <f t="shared" si="30"/>
        <v>0</v>
      </c>
      <c r="AJ557">
        <f t="shared" si="31"/>
        <v>0</v>
      </c>
      <c r="AK557">
        <f t="shared" si="32"/>
        <v>0</v>
      </c>
    </row>
    <row r="558" spans="1:37" s="4" customFormat="1" ht="15" customHeight="1">
      <c r="A558" s="107"/>
      <c r="C558" s="110" t="s">
        <v>299</v>
      </c>
      <c r="D558" s="318" t="str">
        <f>IF(CNGE_2023_M4_Secc1!D90="","",CNGE_2023_M4_Secc1!D90)</f>
        <v/>
      </c>
      <c r="E558" s="249"/>
      <c r="F558" s="249"/>
      <c r="G558" s="249"/>
      <c r="H558" s="249"/>
      <c r="I558" s="249"/>
      <c r="J558" s="249"/>
      <c r="K558" s="249"/>
      <c r="L558" s="249"/>
      <c r="M558" s="249"/>
      <c r="N558" s="250"/>
      <c r="O558" s="317"/>
      <c r="P558" s="249"/>
      <c r="Q558" s="249"/>
      <c r="R558" s="250"/>
      <c r="S558" s="317"/>
      <c r="T558" s="249"/>
      <c r="U558" s="249"/>
      <c r="V558" s="250"/>
      <c r="W558" s="317"/>
      <c r="X558" s="249"/>
      <c r="Y558" s="249"/>
      <c r="Z558" s="250"/>
      <c r="AA558" s="317"/>
      <c r="AB558" s="249"/>
      <c r="AC558" s="249"/>
      <c r="AD558" s="250"/>
      <c r="AG558">
        <f>IF(AND(SUM($S$208)&gt;0,R230&gt;0,COUNTA(O558:AD558)=4),0,IF(AND(SUM($S$208)=0,COUNTA(O558:AD558)=0),0,IF(AND(SUM($S$208)&gt;0,R230=0,COUNTA(O558:AD558)=0),0,1)))</f>
        <v>0</v>
      </c>
      <c r="AH558">
        <f t="shared" si="29"/>
        <v>0</v>
      </c>
      <c r="AI558">
        <f t="shared" si="30"/>
        <v>0</v>
      </c>
      <c r="AJ558">
        <f t="shared" si="31"/>
        <v>0</v>
      </c>
      <c r="AK558">
        <f t="shared" si="32"/>
        <v>0</v>
      </c>
    </row>
    <row r="559" spans="1:37" s="4" customFormat="1" ht="15" customHeight="1">
      <c r="A559" s="107"/>
      <c r="C559" s="110" t="s">
        <v>300</v>
      </c>
      <c r="D559" s="318" t="str">
        <f>IF(CNGE_2023_M4_Secc1!D91="","",CNGE_2023_M4_Secc1!D91)</f>
        <v/>
      </c>
      <c r="E559" s="249"/>
      <c r="F559" s="249"/>
      <c r="G559" s="249"/>
      <c r="H559" s="249"/>
      <c r="I559" s="249"/>
      <c r="J559" s="249"/>
      <c r="K559" s="249"/>
      <c r="L559" s="249"/>
      <c r="M559" s="249"/>
      <c r="N559" s="250"/>
      <c r="O559" s="317"/>
      <c r="P559" s="249"/>
      <c r="Q559" s="249"/>
      <c r="R559" s="250"/>
      <c r="S559" s="317"/>
      <c r="T559" s="249"/>
      <c r="U559" s="249"/>
      <c r="V559" s="250"/>
      <c r="W559" s="317"/>
      <c r="X559" s="249"/>
      <c r="Y559" s="249"/>
      <c r="Z559" s="250"/>
      <c r="AA559" s="317"/>
      <c r="AB559" s="249"/>
      <c r="AC559" s="249"/>
      <c r="AD559" s="250"/>
      <c r="AG559">
        <f>IF(AND(SUM($S$208)&gt;0,R230&gt;0,COUNTA(O559:AD559)=4),0,IF(AND(SUM($S$208)=0,COUNTA(O559:AD559)=0),0,IF(AND(SUM($S$208)&gt;0,R230=0,COUNTA(O559:AD559)=0),0,1)))</f>
        <v>0</v>
      </c>
      <c r="AH559">
        <f t="shared" si="29"/>
        <v>0</v>
      </c>
      <c r="AI559">
        <f t="shared" si="30"/>
        <v>0</v>
      </c>
      <c r="AJ559">
        <f t="shared" si="31"/>
        <v>0</v>
      </c>
      <c r="AK559">
        <f t="shared" si="32"/>
        <v>0</v>
      </c>
    </row>
    <row r="560" spans="1:37" s="4" customFormat="1" ht="15" customHeight="1">
      <c r="A560" s="107"/>
      <c r="C560" s="110" t="s">
        <v>301</v>
      </c>
      <c r="D560" s="318" t="str">
        <f>IF(CNGE_2023_M4_Secc1!D92="","",CNGE_2023_M4_Secc1!D92)</f>
        <v/>
      </c>
      <c r="E560" s="249"/>
      <c r="F560" s="249"/>
      <c r="G560" s="249"/>
      <c r="H560" s="249"/>
      <c r="I560" s="249"/>
      <c r="J560" s="249"/>
      <c r="K560" s="249"/>
      <c r="L560" s="249"/>
      <c r="M560" s="249"/>
      <c r="N560" s="250"/>
      <c r="O560" s="317"/>
      <c r="P560" s="249"/>
      <c r="Q560" s="249"/>
      <c r="R560" s="250"/>
      <c r="S560" s="317"/>
      <c r="T560" s="249"/>
      <c r="U560" s="249"/>
      <c r="V560" s="250"/>
      <c r="W560" s="317"/>
      <c r="X560" s="249"/>
      <c r="Y560" s="249"/>
      <c r="Z560" s="250"/>
      <c r="AA560" s="317"/>
      <c r="AB560" s="249"/>
      <c r="AC560" s="249"/>
      <c r="AD560" s="250"/>
      <c r="AG560">
        <f>IF(AND(SUM($S$208)&gt;0,R230&gt;0,COUNTA(O560:AD560)=4),0,IF(AND(SUM($S$208)=0,COUNTA(O560:AD560)=0),0,IF(AND(SUM($S$208)&gt;0,R230=0,COUNTA(O560:AD560)=0),0,1)))</f>
        <v>0</v>
      </c>
      <c r="AH560">
        <f t="shared" si="29"/>
        <v>0</v>
      </c>
      <c r="AI560">
        <f t="shared" si="30"/>
        <v>0</v>
      </c>
      <c r="AJ560">
        <f t="shared" si="31"/>
        <v>0</v>
      </c>
      <c r="AK560">
        <f t="shared" si="32"/>
        <v>0</v>
      </c>
    </row>
    <row r="561" spans="1:37" s="4" customFormat="1" ht="15" customHeight="1">
      <c r="A561" s="107"/>
      <c r="C561" s="110" t="s">
        <v>302</v>
      </c>
      <c r="D561" s="318" t="str">
        <f>IF(CNGE_2023_M4_Secc1!D93="","",CNGE_2023_M4_Secc1!D93)</f>
        <v/>
      </c>
      <c r="E561" s="249"/>
      <c r="F561" s="249"/>
      <c r="G561" s="249"/>
      <c r="H561" s="249"/>
      <c r="I561" s="249"/>
      <c r="J561" s="249"/>
      <c r="K561" s="249"/>
      <c r="L561" s="249"/>
      <c r="M561" s="249"/>
      <c r="N561" s="250"/>
      <c r="O561" s="317"/>
      <c r="P561" s="249"/>
      <c r="Q561" s="249"/>
      <c r="R561" s="250"/>
      <c r="S561" s="317"/>
      <c r="T561" s="249"/>
      <c r="U561" s="249"/>
      <c r="V561" s="250"/>
      <c r="W561" s="317"/>
      <c r="X561" s="249"/>
      <c r="Y561" s="249"/>
      <c r="Z561" s="250"/>
      <c r="AA561" s="317"/>
      <c r="AB561" s="249"/>
      <c r="AC561" s="249"/>
      <c r="AD561" s="250"/>
      <c r="AG561">
        <f>IF(AND(SUM($S$208)&gt;0,R230&gt;0,COUNTA(O561:AD561)=4),0,IF(AND(SUM($S$208)=0,COUNTA(O561:AD561)=0),0,IF(AND(SUM($S$208)&gt;0,R230=0,COUNTA(O561:AD561)=0),0,1)))</f>
        <v>0</v>
      </c>
      <c r="AH561">
        <f t="shared" si="29"/>
        <v>0</v>
      </c>
      <c r="AI561">
        <f t="shared" si="30"/>
        <v>0</v>
      </c>
      <c r="AJ561">
        <f t="shared" si="31"/>
        <v>0</v>
      </c>
      <c r="AK561">
        <f t="shared" si="32"/>
        <v>0</v>
      </c>
    </row>
    <row r="562" spans="1:37" s="4" customFormat="1" ht="15" customHeight="1">
      <c r="A562" s="107"/>
      <c r="C562" s="110" t="s">
        <v>303</v>
      </c>
      <c r="D562" s="318" t="str">
        <f>IF(CNGE_2023_M4_Secc1!D94="","",CNGE_2023_M4_Secc1!D94)</f>
        <v/>
      </c>
      <c r="E562" s="249"/>
      <c r="F562" s="249"/>
      <c r="G562" s="249"/>
      <c r="H562" s="249"/>
      <c r="I562" s="249"/>
      <c r="J562" s="249"/>
      <c r="K562" s="249"/>
      <c r="L562" s="249"/>
      <c r="M562" s="249"/>
      <c r="N562" s="250"/>
      <c r="O562" s="317"/>
      <c r="P562" s="249"/>
      <c r="Q562" s="249"/>
      <c r="R562" s="250"/>
      <c r="S562" s="317"/>
      <c r="T562" s="249"/>
      <c r="U562" s="249"/>
      <c r="V562" s="250"/>
      <c r="W562" s="317"/>
      <c r="X562" s="249"/>
      <c r="Y562" s="249"/>
      <c r="Z562" s="250"/>
      <c r="AA562" s="317"/>
      <c r="AB562" s="249"/>
      <c r="AC562" s="249"/>
      <c r="AD562" s="250"/>
      <c r="AG562">
        <f>IF(AND(SUM($S$208)&gt;0,R230&gt;0,COUNTA(O562:AD562)=4),0,IF(AND(SUM($S$208)=0,COUNTA(O562:AD562)=0),0,IF(AND(SUM($S$208)&gt;0,R230=0,COUNTA(O562:AD562)=0),0,1)))</f>
        <v>0</v>
      </c>
      <c r="AH562">
        <f t="shared" si="29"/>
        <v>0</v>
      </c>
      <c r="AI562">
        <f t="shared" si="30"/>
        <v>0</v>
      </c>
      <c r="AJ562">
        <f t="shared" si="31"/>
        <v>0</v>
      </c>
      <c r="AK562">
        <f t="shared" si="32"/>
        <v>0</v>
      </c>
    </row>
    <row r="563" spans="1:37" s="4" customFormat="1" ht="15" customHeight="1">
      <c r="A563" s="107"/>
      <c r="C563" s="110" t="s">
        <v>304</v>
      </c>
      <c r="D563" s="318" t="str">
        <f>IF(CNGE_2023_M4_Secc1!D95="","",CNGE_2023_M4_Secc1!D95)</f>
        <v/>
      </c>
      <c r="E563" s="249"/>
      <c r="F563" s="249"/>
      <c r="G563" s="249"/>
      <c r="H563" s="249"/>
      <c r="I563" s="249"/>
      <c r="J563" s="249"/>
      <c r="K563" s="249"/>
      <c r="L563" s="249"/>
      <c r="M563" s="249"/>
      <c r="N563" s="250"/>
      <c r="O563" s="317"/>
      <c r="P563" s="249"/>
      <c r="Q563" s="249"/>
      <c r="R563" s="250"/>
      <c r="S563" s="317"/>
      <c r="T563" s="249"/>
      <c r="U563" s="249"/>
      <c r="V563" s="250"/>
      <c r="W563" s="317"/>
      <c r="X563" s="249"/>
      <c r="Y563" s="249"/>
      <c r="Z563" s="250"/>
      <c r="AA563" s="317"/>
      <c r="AB563" s="249"/>
      <c r="AC563" s="249"/>
      <c r="AD563" s="250"/>
      <c r="AG563">
        <f>IF(AND(SUM($S$208)&gt;0,R230&gt;0,COUNTA(O563:AD563)=4),0,IF(AND(SUM($S$208)=0,COUNTA(O563:AD563)=0),0,IF(AND(SUM($S$208)&gt;0,R230=0,COUNTA(O563:AD563)=0),0,1)))</f>
        <v>0</v>
      </c>
      <c r="AH563">
        <f t="shared" si="29"/>
        <v>0</v>
      </c>
      <c r="AI563">
        <f t="shared" si="30"/>
        <v>0</v>
      </c>
      <c r="AJ563">
        <f t="shared" si="31"/>
        <v>0</v>
      </c>
      <c r="AK563">
        <f t="shared" si="32"/>
        <v>0</v>
      </c>
    </row>
    <row r="564" spans="1:37" s="4" customFormat="1" ht="15" customHeight="1">
      <c r="A564" s="107"/>
      <c r="C564" s="110" t="s">
        <v>305</v>
      </c>
      <c r="D564" s="318" t="str">
        <f>IF(CNGE_2023_M4_Secc1!D96="","",CNGE_2023_M4_Secc1!D96)</f>
        <v/>
      </c>
      <c r="E564" s="249"/>
      <c r="F564" s="249"/>
      <c r="G564" s="249"/>
      <c r="H564" s="249"/>
      <c r="I564" s="249"/>
      <c r="J564" s="249"/>
      <c r="K564" s="249"/>
      <c r="L564" s="249"/>
      <c r="M564" s="249"/>
      <c r="N564" s="250"/>
      <c r="O564" s="317"/>
      <c r="P564" s="249"/>
      <c r="Q564" s="249"/>
      <c r="R564" s="250"/>
      <c r="S564" s="317"/>
      <c r="T564" s="249"/>
      <c r="U564" s="249"/>
      <c r="V564" s="250"/>
      <c r="W564" s="317"/>
      <c r="X564" s="249"/>
      <c r="Y564" s="249"/>
      <c r="Z564" s="250"/>
      <c r="AA564" s="317"/>
      <c r="AB564" s="249"/>
      <c r="AC564" s="249"/>
      <c r="AD564" s="250"/>
      <c r="AG564">
        <f>IF(AND(SUM($S$208)&gt;0,R230&gt;0,COUNTA(O564:AD564)=4),0,IF(AND(SUM($S$208)=0,COUNTA(O564:AD564)=0),0,IF(AND(SUM($S$208)&gt;0,R230=0,COUNTA(O564:AD564)=0),0,1)))</f>
        <v>0</v>
      </c>
      <c r="AH564">
        <f t="shared" si="29"/>
        <v>0</v>
      </c>
      <c r="AI564">
        <f t="shared" si="30"/>
        <v>0</v>
      </c>
      <c r="AJ564">
        <f t="shared" si="31"/>
        <v>0</v>
      </c>
      <c r="AK564">
        <f t="shared" si="32"/>
        <v>0</v>
      </c>
    </row>
    <row r="565" spans="1:37" s="4" customFormat="1" ht="15" customHeight="1">
      <c r="A565" s="107"/>
      <c r="C565" s="110" t="s">
        <v>306</v>
      </c>
      <c r="D565" s="318" t="str">
        <f>IF(CNGE_2023_M4_Secc1!D97="","",CNGE_2023_M4_Secc1!D97)</f>
        <v/>
      </c>
      <c r="E565" s="249"/>
      <c r="F565" s="249"/>
      <c r="G565" s="249"/>
      <c r="H565" s="249"/>
      <c r="I565" s="249"/>
      <c r="J565" s="249"/>
      <c r="K565" s="249"/>
      <c r="L565" s="249"/>
      <c r="M565" s="249"/>
      <c r="N565" s="250"/>
      <c r="O565" s="317"/>
      <c r="P565" s="249"/>
      <c r="Q565" s="249"/>
      <c r="R565" s="250"/>
      <c r="S565" s="317"/>
      <c r="T565" s="249"/>
      <c r="U565" s="249"/>
      <c r="V565" s="250"/>
      <c r="W565" s="317"/>
      <c r="X565" s="249"/>
      <c r="Y565" s="249"/>
      <c r="Z565" s="250"/>
      <c r="AA565" s="317"/>
      <c r="AB565" s="249"/>
      <c r="AC565" s="249"/>
      <c r="AD565" s="250"/>
      <c r="AG565">
        <f>IF(AND(SUM($S$208)&gt;0,R230&gt;0,COUNTA(O565:AD565)=4),0,IF(AND(SUM($S$208)=0,COUNTA(O565:AD565)=0),0,IF(AND(SUM($S$208)&gt;0,R230=0,COUNTA(O565:AD565)=0),0,1)))</f>
        <v>0</v>
      </c>
      <c r="AH565">
        <f t="shared" si="29"/>
        <v>0</v>
      </c>
      <c r="AI565">
        <f t="shared" si="30"/>
        <v>0</v>
      </c>
      <c r="AJ565">
        <f t="shared" si="31"/>
        <v>0</v>
      </c>
      <c r="AK565">
        <f t="shared" si="32"/>
        <v>0</v>
      </c>
    </row>
    <row r="566" spans="1:37" s="4" customFormat="1" ht="15" customHeight="1">
      <c r="A566" s="107"/>
      <c r="C566" s="110" t="s">
        <v>307</v>
      </c>
      <c r="D566" s="318" t="str">
        <f>IF(CNGE_2023_M4_Secc1!D98="","",CNGE_2023_M4_Secc1!D98)</f>
        <v/>
      </c>
      <c r="E566" s="249"/>
      <c r="F566" s="249"/>
      <c r="G566" s="249"/>
      <c r="H566" s="249"/>
      <c r="I566" s="249"/>
      <c r="J566" s="249"/>
      <c r="K566" s="249"/>
      <c r="L566" s="249"/>
      <c r="M566" s="249"/>
      <c r="N566" s="250"/>
      <c r="O566" s="317"/>
      <c r="P566" s="249"/>
      <c r="Q566" s="249"/>
      <c r="R566" s="250"/>
      <c r="S566" s="317"/>
      <c r="T566" s="249"/>
      <c r="U566" s="249"/>
      <c r="V566" s="250"/>
      <c r="W566" s="317"/>
      <c r="X566" s="249"/>
      <c r="Y566" s="249"/>
      <c r="Z566" s="250"/>
      <c r="AA566" s="317"/>
      <c r="AB566" s="249"/>
      <c r="AC566" s="249"/>
      <c r="AD566" s="250"/>
      <c r="AG566">
        <f>IF(AND(SUM($S$208)&gt;0,R230&gt;0,COUNTA(O566:AD566)=4),0,IF(AND(SUM($S$208)=0,COUNTA(O566:AD566)=0),0,IF(AND(SUM($S$208)&gt;0,R230=0,COUNTA(O566:AD566)=0),0,1)))</f>
        <v>0</v>
      </c>
      <c r="AH566">
        <f t="shared" si="29"/>
        <v>0</v>
      </c>
      <c r="AI566">
        <f t="shared" si="30"/>
        <v>0</v>
      </c>
      <c r="AJ566">
        <f t="shared" si="31"/>
        <v>0</v>
      </c>
      <c r="AK566">
        <f t="shared" si="32"/>
        <v>0</v>
      </c>
    </row>
    <row r="567" spans="1:37" s="4" customFormat="1" ht="15" customHeight="1">
      <c r="A567" s="107"/>
      <c r="C567" s="110" t="s">
        <v>308</v>
      </c>
      <c r="D567" s="318" t="str">
        <f>IF(CNGE_2023_M4_Secc1!D99="","",CNGE_2023_M4_Secc1!D99)</f>
        <v/>
      </c>
      <c r="E567" s="249"/>
      <c r="F567" s="249"/>
      <c r="G567" s="249"/>
      <c r="H567" s="249"/>
      <c r="I567" s="249"/>
      <c r="J567" s="249"/>
      <c r="K567" s="249"/>
      <c r="L567" s="249"/>
      <c r="M567" s="249"/>
      <c r="N567" s="250"/>
      <c r="O567" s="317"/>
      <c r="P567" s="249"/>
      <c r="Q567" s="249"/>
      <c r="R567" s="250"/>
      <c r="S567" s="317"/>
      <c r="T567" s="249"/>
      <c r="U567" s="249"/>
      <c r="V567" s="250"/>
      <c r="W567" s="317"/>
      <c r="X567" s="249"/>
      <c r="Y567" s="249"/>
      <c r="Z567" s="250"/>
      <c r="AA567" s="317"/>
      <c r="AB567" s="249"/>
      <c r="AC567" s="249"/>
      <c r="AD567" s="250"/>
      <c r="AG567">
        <f>IF(AND(SUM($S$208)&gt;0,R230&gt;0,COUNTA(O567:AD567)=4),0,IF(AND(SUM($S$208)=0,COUNTA(O567:AD567)=0),0,IF(AND(SUM($S$208)&gt;0,R230=0,COUNTA(O567:AD567)=0),0,1)))</f>
        <v>0</v>
      </c>
      <c r="AH567">
        <f t="shared" si="29"/>
        <v>0</v>
      </c>
      <c r="AI567">
        <f t="shared" si="30"/>
        <v>0</v>
      </c>
      <c r="AJ567">
        <f t="shared" si="31"/>
        <v>0</v>
      </c>
      <c r="AK567">
        <f t="shared" si="32"/>
        <v>0</v>
      </c>
    </row>
    <row r="568" spans="1:37" s="4" customFormat="1" ht="15" customHeight="1">
      <c r="A568" s="107"/>
      <c r="C568" s="9"/>
      <c r="D568" s="9"/>
      <c r="E568" s="9"/>
      <c r="F568" s="141"/>
      <c r="G568" s="9"/>
      <c r="H568" s="9"/>
      <c r="I568" s="9"/>
      <c r="J568" s="9"/>
      <c r="M568" s="9"/>
      <c r="N568" s="122" t="s">
        <v>456</v>
      </c>
      <c r="O568" s="325">
        <f>IF(AND(SUM(O507:O567)=0,COUNTIF(O507:O567,"NS")&gt;0),"NS",IF(AND(SUM(O507:O567)=0,COUNTIF(O507:O567,0)&gt;0),0,IF(AND(SUM(O507:O567)=0,COUNTIF(O507:O567,"NA")&gt;0),"NA",SUM(O507:O567))))</f>
        <v>0</v>
      </c>
      <c r="P568" s="249"/>
      <c r="Q568" s="249"/>
      <c r="R568" s="250"/>
      <c r="S568" s="325">
        <f>IF(AND(SUM(S507:S567)=0,COUNTIF(S507:S567,"NS")&gt;0),"NS",IF(AND(SUM(S507:S567)=0,COUNTIF(S507:S567,0)&gt;0),0,IF(AND(SUM(S507:S567)=0,COUNTIF(S507:S567,"NA")&gt;0),"NA",SUM(S507:S567))))</f>
        <v>0</v>
      </c>
      <c r="T568" s="249"/>
      <c r="U568" s="249"/>
      <c r="V568" s="250"/>
      <c r="W568" s="325">
        <f>IF(AND(SUM(W507:W567)=0,COUNTIF(W507:W567,"NS")&gt;0),"NS",IF(AND(SUM(W507:W567)=0,COUNTIF(W507:W567,0)&gt;0),0,IF(AND(SUM(W507:W567)=0,COUNTIF(W507:W567,"NA")&gt;0),"NA",SUM(W507:W567))))</f>
        <v>0</v>
      </c>
      <c r="X568" s="249"/>
      <c r="Y568" s="249"/>
      <c r="Z568" s="250"/>
      <c r="AA568" s="325">
        <f>IF(AND(SUM(AA507:AA567)=0,COUNTIF(AA507:AA567,"NS")&gt;0),"NS",IF(AND(SUM(AA507:AA567)=0,COUNTIF(AA507:AA567,0)&gt;0),0,IF(AND(SUM(AA507:AA567)=0,COUNTIF(AA507:AA567,"NA")&gt;0),"NA",SUM(AA507:AA567))))</f>
        <v>0</v>
      </c>
      <c r="AB568" s="249"/>
      <c r="AC568" s="249"/>
      <c r="AD568" s="250"/>
      <c r="AG568">
        <f>SUM(AG507:AG567)</f>
        <v>0</v>
      </c>
      <c r="AH568" s="198">
        <f>SUM(AH507:AH567)</f>
        <v>0</v>
      </c>
      <c r="AI568">
        <f>SUM(AI507:AI567)</f>
        <v>0</v>
      </c>
      <c r="AK568">
        <f>SUM(AK507:AK567)</f>
        <v>0</v>
      </c>
    </row>
    <row r="569" spans="1:37" ht="15" customHeight="1"/>
    <row r="570" spans="1:37" s="4" customFormat="1" ht="24" customHeight="1">
      <c r="A570" s="107"/>
      <c r="C570" s="333" t="s">
        <v>310</v>
      </c>
      <c r="D570" s="231"/>
      <c r="E570" s="231"/>
      <c r="F570" s="231"/>
      <c r="G570" s="231"/>
      <c r="H570" s="231"/>
      <c r="I570" s="231"/>
      <c r="J570" s="231"/>
      <c r="K570" s="231"/>
      <c r="L570" s="231"/>
      <c r="M570" s="231"/>
      <c r="N570" s="231"/>
      <c r="O570" s="231"/>
      <c r="P570" s="231"/>
      <c r="Q570" s="231"/>
      <c r="R570" s="231"/>
      <c r="S570" s="231"/>
      <c r="T570" s="231"/>
      <c r="U570" s="231"/>
      <c r="V570" s="231"/>
      <c r="W570" s="231"/>
      <c r="X570" s="231"/>
      <c r="Y570" s="231"/>
      <c r="Z570" s="231"/>
      <c r="AA570" s="231"/>
      <c r="AB570" s="231"/>
      <c r="AC570" s="231"/>
      <c r="AD570" s="231"/>
    </row>
    <row r="571" spans="1:37" s="4" customFormat="1" ht="60" customHeight="1">
      <c r="A571" s="107"/>
      <c r="C571" s="323"/>
      <c r="D571" s="249"/>
      <c r="E571" s="249"/>
      <c r="F571" s="249"/>
      <c r="G571" s="249"/>
      <c r="H571" s="249"/>
      <c r="I571" s="249"/>
      <c r="J571" s="249"/>
      <c r="K571" s="249"/>
      <c r="L571" s="249"/>
      <c r="M571" s="249"/>
      <c r="N571" s="249"/>
      <c r="O571" s="249"/>
      <c r="P571" s="249"/>
      <c r="Q571" s="249"/>
      <c r="R571" s="249"/>
      <c r="S571" s="249"/>
      <c r="T571" s="249"/>
      <c r="U571" s="249"/>
      <c r="V571" s="249"/>
      <c r="W571" s="249"/>
      <c r="X571" s="249"/>
      <c r="Y571" s="249"/>
      <c r="Z571" s="249"/>
      <c r="AA571" s="249"/>
      <c r="AB571" s="249"/>
      <c r="AC571" s="249"/>
      <c r="AD571" s="250"/>
    </row>
    <row r="572" spans="1:37" ht="15" customHeight="1">
      <c r="B572" s="199" t="str">
        <f>IF(AG568&gt;0,"Favor de ingresar toda la información requerida en la pregunta y/o verifique que no tenga información en celdas sombreadas.","")</f>
        <v/>
      </c>
      <c r="C572" s="199"/>
    </row>
    <row r="573" spans="1:37" ht="15" customHeight="1">
      <c r="B573" s="199" t="str">
        <f>IF(AND(AH568&lt;&gt;0,C571=""),"Alerta: Debido a que cuenta con registros NS, debe proporcionar una justificación en el area de comentarios al final de la pregunta.","")</f>
        <v/>
      </c>
      <c r="C573" s="199"/>
    </row>
    <row r="574" spans="1:37" ht="15" customHeight="1">
      <c r="B574" s="199" t="str">
        <f>IF(AND(O507=R230,O508=R231,O509=R232,O510=R233,O511=R234,O512=R235,O513=R236,O514=R237,O515=R238,O516=R239,O517=R240,O518=R241,O519=R242,O520=R243,O521=R244,O522=R245,O523=R246,O524=R247,O525=R248,O526=R249,O527=R250,O528=R251,O529=R252,O530=R253,O531=R254,O532=R255,O533=R256,O534=R257,O535=R258,O536=R259,O537=R260,O538=R261,O539=R262,O540=R263,O541=R264,O542=R265,O543=R266,O544=R267,O545=R268,O546=R269,O547=R270,O548=R271,O549=R272,O550=R273,O551=R274,O552=R275,O553=R276,O554=R277,O555=R278,O556=R279,O557=R280,O558=R281,O559=R282,O560=R283,O561=R284,O562=R285,O563=R286,O564=R287,O565=R288,O566=R289,O567=R290),"","Revise la instrucción 5, ya que los totales de la tabla 1 deben coincidir con lo reportado en el apartado Atendidos de la pregunta anterior")</f>
        <v/>
      </c>
      <c r="C574" s="199"/>
    </row>
    <row r="575" spans="1:37" ht="15" customHeight="1">
      <c r="B575" s="199" t="str">
        <f>IF(AK568&gt;=1,"Favor de revisar la sumatoria y consistencia de totales y/o subtotales por filas (numéricos y NS).","")</f>
        <v/>
      </c>
      <c r="C575" s="199"/>
    </row>
    <row r="576" spans="1:37" ht="15" customHeight="1">
      <c r="B576" s="199"/>
      <c r="C576" s="199"/>
    </row>
    <row r="577" spans="1:37" ht="15" customHeight="1">
      <c r="B577" s="199"/>
      <c r="C577" s="199"/>
    </row>
    <row r="578" spans="1:37" s="4" customFormat="1" ht="36" customHeight="1">
      <c r="A578" s="105" t="s">
        <v>1181</v>
      </c>
      <c r="B578" s="338" t="s">
        <v>1182</v>
      </c>
      <c r="C578" s="231"/>
      <c r="D578" s="231"/>
      <c r="E578" s="231"/>
      <c r="F578" s="231"/>
      <c r="G578" s="231"/>
      <c r="H578" s="231"/>
      <c r="I578" s="231"/>
      <c r="J578" s="231"/>
      <c r="K578" s="231"/>
      <c r="L578" s="231"/>
      <c r="M578" s="231"/>
      <c r="N578" s="231"/>
      <c r="O578" s="231"/>
      <c r="P578" s="231"/>
      <c r="Q578" s="231"/>
      <c r="R578" s="231"/>
      <c r="S578" s="231"/>
      <c r="T578" s="231"/>
      <c r="U578" s="231"/>
      <c r="V578" s="231"/>
      <c r="W578" s="231"/>
      <c r="X578" s="231"/>
      <c r="Y578" s="231"/>
      <c r="Z578" s="231"/>
      <c r="AA578" s="231"/>
      <c r="AB578" s="231"/>
      <c r="AC578" s="231"/>
      <c r="AD578" s="231"/>
    </row>
    <row r="579" spans="1:37" s="4" customFormat="1" ht="24" customHeight="1">
      <c r="A579" s="105"/>
      <c r="B579" s="137"/>
      <c r="C579" s="333" t="s">
        <v>1183</v>
      </c>
      <c r="D579" s="231"/>
      <c r="E579" s="231"/>
      <c r="F579" s="231"/>
      <c r="G579" s="231"/>
      <c r="H579" s="231"/>
      <c r="I579" s="231"/>
      <c r="J579" s="231"/>
      <c r="K579" s="231"/>
      <c r="L579" s="231"/>
      <c r="M579" s="231"/>
      <c r="N579" s="231"/>
      <c r="O579" s="231"/>
      <c r="P579" s="231"/>
      <c r="Q579" s="231"/>
      <c r="R579" s="231"/>
      <c r="S579" s="231"/>
      <c r="T579" s="231"/>
      <c r="U579" s="231"/>
      <c r="V579" s="231"/>
      <c r="W579" s="231"/>
      <c r="X579" s="231"/>
      <c r="Y579" s="231"/>
      <c r="Z579" s="231"/>
      <c r="AA579" s="231"/>
      <c r="AB579" s="231"/>
      <c r="AC579" s="231"/>
      <c r="AD579" s="231"/>
    </row>
    <row r="580" spans="1:37" s="4" customFormat="1" ht="24" customHeight="1">
      <c r="A580" s="107"/>
      <c r="C580" s="319" t="s">
        <v>1049</v>
      </c>
      <c r="D580" s="231"/>
      <c r="E580" s="231"/>
      <c r="F580" s="231"/>
      <c r="G580" s="231"/>
      <c r="H580" s="231"/>
      <c r="I580" s="231"/>
      <c r="J580" s="231"/>
      <c r="K580" s="231"/>
      <c r="L580" s="231"/>
      <c r="M580" s="231"/>
      <c r="N580" s="231"/>
      <c r="O580" s="231"/>
      <c r="P580" s="231"/>
      <c r="Q580" s="231"/>
      <c r="R580" s="231"/>
      <c r="S580" s="231"/>
      <c r="T580" s="231"/>
      <c r="U580" s="231"/>
      <c r="V580" s="231"/>
      <c r="W580" s="231"/>
      <c r="X580" s="231"/>
      <c r="Y580" s="231"/>
      <c r="Z580" s="231"/>
      <c r="AA580" s="231"/>
      <c r="AB580" s="231"/>
      <c r="AC580" s="231"/>
      <c r="AD580" s="231"/>
    </row>
    <row r="581" spans="1:37" s="4" customFormat="1" ht="36" customHeight="1">
      <c r="A581" s="107"/>
      <c r="B581" s="190"/>
      <c r="C581" s="319" t="s">
        <v>1184</v>
      </c>
      <c r="D581" s="231"/>
      <c r="E581" s="231"/>
      <c r="F581" s="231"/>
      <c r="G581" s="231"/>
      <c r="H581" s="231"/>
      <c r="I581" s="231"/>
      <c r="J581" s="231"/>
      <c r="K581" s="231"/>
      <c r="L581" s="231"/>
      <c r="M581" s="231"/>
      <c r="N581" s="231"/>
      <c r="O581" s="231"/>
      <c r="P581" s="231"/>
      <c r="Q581" s="231"/>
      <c r="R581" s="231"/>
      <c r="S581" s="231"/>
      <c r="T581" s="231"/>
      <c r="U581" s="231"/>
      <c r="V581" s="231"/>
      <c r="W581" s="231"/>
      <c r="X581" s="231"/>
      <c r="Y581" s="231"/>
      <c r="Z581" s="231"/>
      <c r="AA581" s="231"/>
      <c r="AB581" s="231"/>
      <c r="AC581" s="231"/>
      <c r="AD581" s="231"/>
    </row>
    <row r="582" spans="1:37" ht="15" customHeight="1"/>
    <row r="583" spans="1:37" s="4" customFormat="1" ht="24" customHeight="1">
      <c r="A583" s="107"/>
      <c r="C583" s="316" t="s">
        <v>566</v>
      </c>
      <c r="D583" s="262"/>
      <c r="E583" s="262"/>
      <c r="F583" s="262"/>
      <c r="G583" s="262"/>
      <c r="H583" s="262"/>
      <c r="I583" s="262"/>
      <c r="J583" s="262"/>
      <c r="K583" s="262"/>
      <c r="L583" s="262"/>
      <c r="M583" s="262"/>
      <c r="N583" s="263"/>
      <c r="O583" s="316" t="s">
        <v>1180</v>
      </c>
      <c r="P583" s="249"/>
      <c r="Q583" s="249"/>
      <c r="R583" s="249"/>
      <c r="S583" s="249"/>
      <c r="T583" s="249"/>
      <c r="U583" s="249"/>
      <c r="V583" s="249"/>
      <c r="W583" s="249"/>
      <c r="X583" s="249"/>
      <c r="Y583" s="249"/>
      <c r="Z583" s="249"/>
      <c r="AA583" s="249"/>
      <c r="AB583" s="249"/>
      <c r="AC583" s="249"/>
      <c r="AD583" s="250"/>
    </row>
    <row r="584" spans="1:37" s="4" customFormat="1" ht="15" customHeight="1">
      <c r="A584" s="107"/>
      <c r="C584" s="266"/>
      <c r="D584" s="252"/>
      <c r="E584" s="252"/>
      <c r="F584" s="252"/>
      <c r="G584" s="252"/>
      <c r="H584" s="252"/>
      <c r="I584" s="252"/>
      <c r="J584" s="252"/>
      <c r="K584" s="252"/>
      <c r="L584" s="252"/>
      <c r="M584" s="252"/>
      <c r="N584" s="267"/>
      <c r="O584" s="396" t="s">
        <v>444</v>
      </c>
      <c r="P584" s="249"/>
      <c r="Q584" s="249"/>
      <c r="R584" s="250"/>
      <c r="S584" s="251" t="s">
        <v>445</v>
      </c>
      <c r="T584" s="249"/>
      <c r="U584" s="249"/>
      <c r="V584" s="250"/>
      <c r="W584" s="251" t="s">
        <v>446</v>
      </c>
      <c r="X584" s="249"/>
      <c r="Y584" s="249"/>
      <c r="Z584" s="250"/>
      <c r="AA584" s="251" t="s">
        <v>357</v>
      </c>
      <c r="AB584" s="249"/>
      <c r="AC584" s="249"/>
      <c r="AD584" s="250"/>
      <c r="AG584" t="s">
        <v>282</v>
      </c>
      <c r="AH584" t="s">
        <v>283</v>
      </c>
      <c r="AI584" t="s">
        <v>283</v>
      </c>
      <c r="AJ584" t="s">
        <v>447</v>
      </c>
      <c r="AK584" t="s">
        <v>448</v>
      </c>
    </row>
    <row r="585" spans="1:37" s="4" customFormat="1" ht="15" customHeight="1">
      <c r="A585" s="107"/>
      <c r="C585" s="139" t="s">
        <v>209</v>
      </c>
      <c r="D585" s="321" t="s">
        <v>570</v>
      </c>
      <c r="E585" s="249"/>
      <c r="F585" s="249"/>
      <c r="G585" s="249"/>
      <c r="H585" s="249"/>
      <c r="I585" s="249"/>
      <c r="J585" s="249"/>
      <c r="K585" s="249"/>
      <c r="L585" s="249"/>
      <c r="M585" s="249"/>
      <c r="N585" s="250"/>
      <c r="O585" s="261"/>
      <c r="P585" s="249"/>
      <c r="Q585" s="249"/>
      <c r="R585" s="250"/>
      <c r="S585" s="261"/>
      <c r="T585" s="249"/>
      <c r="U585" s="249"/>
      <c r="V585" s="250"/>
      <c r="W585" s="261"/>
      <c r="X585" s="249"/>
      <c r="Y585" s="249"/>
      <c r="Z585" s="250"/>
      <c r="AA585" s="261"/>
      <c r="AB585" s="249"/>
      <c r="AC585" s="249"/>
      <c r="AD585" s="250"/>
      <c r="AG585">
        <f t="shared" ref="AG585:AG596" si="33">IF(AND(SUM(S196)&gt;0,COUNTA(O585:AD585)=4),0,IF(AND(SUM(S196)=0,COUNTA(O585:AD585)=0),0,1))</f>
        <v>0</v>
      </c>
      <c r="AH585">
        <f t="shared" ref="AH585:AH596" si="34">IF(COUNTIF(O585:AD585,"NS"),1,0)</f>
        <v>0</v>
      </c>
      <c r="AI585">
        <f t="shared" ref="AI585:AI596" si="35">COUNTIF(S585:AD585,"NS")</f>
        <v>0</v>
      </c>
      <c r="AJ585">
        <f t="shared" ref="AJ585:AJ596" si="36">SUM(S585:AD585)</f>
        <v>0</v>
      </c>
      <c r="AK585">
        <f t="shared" ref="AK585:AK596" si="37">IF(COUNTA(O585:AD585)=0,0,IF(OR(AND(O585=0,AI585&gt;0),AND(O585="ns",AJ585&gt;0),AND(O585="ns",AI585=0,AJ585=0)),1,IF(OR(AND(AI585&gt;=2,O585&gt;AJ585),AND(O585="ns",AJ585=0,AI585&gt;0),O585=AJ585),0,1)))</f>
        <v>0</v>
      </c>
    </row>
    <row r="586" spans="1:37" s="4" customFormat="1" ht="15" customHeight="1">
      <c r="A586" s="107"/>
      <c r="C586" s="121" t="s">
        <v>210</v>
      </c>
      <c r="D586" s="321" t="s">
        <v>571</v>
      </c>
      <c r="E586" s="249"/>
      <c r="F586" s="249"/>
      <c r="G586" s="249"/>
      <c r="H586" s="249"/>
      <c r="I586" s="249"/>
      <c r="J586" s="249"/>
      <c r="K586" s="249"/>
      <c r="L586" s="249"/>
      <c r="M586" s="249"/>
      <c r="N586" s="250"/>
      <c r="O586" s="261"/>
      <c r="P586" s="249"/>
      <c r="Q586" s="249"/>
      <c r="R586" s="250"/>
      <c r="S586" s="261"/>
      <c r="T586" s="249"/>
      <c r="U586" s="249"/>
      <c r="V586" s="250"/>
      <c r="W586" s="261"/>
      <c r="X586" s="249"/>
      <c r="Y586" s="249"/>
      <c r="Z586" s="250"/>
      <c r="AA586" s="261"/>
      <c r="AB586" s="249"/>
      <c r="AC586" s="249"/>
      <c r="AD586" s="250"/>
      <c r="AG586">
        <f t="shared" si="33"/>
        <v>0</v>
      </c>
      <c r="AH586">
        <f t="shared" si="34"/>
        <v>0</v>
      </c>
      <c r="AI586">
        <f t="shared" si="35"/>
        <v>0</v>
      </c>
      <c r="AJ586">
        <f t="shared" si="36"/>
        <v>0</v>
      </c>
      <c r="AK586">
        <f t="shared" si="37"/>
        <v>0</v>
      </c>
    </row>
    <row r="587" spans="1:37" s="4" customFormat="1" ht="15" customHeight="1">
      <c r="A587" s="107"/>
      <c r="C587" s="121" t="s">
        <v>212</v>
      </c>
      <c r="D587" s="321" t="s">
        <v>572</v>
      </c>
      <c r="E587" s="249"/>
      <c r="F587" s="249"/>
      <c r="G587" s="249"/>
      <c r="H587" s="249"/>
      <c r="I587" s="249"/>
      <c r="J587" s="249"/>
      <c r="K587" s="249"/>
      <c r="L587" s="249"/>
      <c r="M587" s="249"/>
      <c r="N587" s="250"/>
      <c r="O587" s="261"/>
      <c r="P587" s="249"/>
      <c r="Q587" s="249"/>
      <c r="R587" s="250"/>
      <c r="S587" s="261"/>
      <c r="T587" s="249"/>
      <c r="U587" s="249"/>
      <c r="V587" s="250"/>
      <c r="W587" s="261"/>
      <c r="X587" s="249"/>
      <c r="Y587" s="249"/>
      <c r="Z587" s="250"/>
      <c r="AA587" s="261"/>
      <c r="AB587" s="249"/>
      <c r="AC587" s="249"/>
      <c r="AD587" s="250"/>
      <c r="AG587">
        <f t="shared" si="33"/>
        <v>0</v>
      </c>
      <c r="AH587">
        <f t="shared" si="34"/>
        <v>0</v>
      </c>
      <c r="AI587">
        <f t="shared" si="35"/>
        <v>0</v>
      </c>
      <c r="AJ587">
        <f t="shared" si="36"/>
        <v>0</v>
      </c>
      <c r="AK587">
        <f t="shared" si="37"/>
        <v>0</v>
      </c>
    </row>
    <row r="588" spans="1:37" s="4" customFormat="1" ht="15" customHeight="1">
      <c r="A588" s="107"/>
      <c r="C588" s="121" t="s">
        <v>214</v>
      </c>
      <c r="D588" s="321" t="s">
        <v>573</v>
      </c>
      <c r="E588" s="249"/>
      <c r="F588" s="249"/>
      <c r="G588" s="249"/>
      <c r="H588" s="249"/>
      <c r="I588" s="249"/>
      <c r="J588" s="249"/>
      <c r="K588" s="249"/>
      <c r="L588" s="249"/>
      <c r="M588" s="249"/>
      <c r="N588" s="250"/>
      <c r="O588" s="261"/>
      <c r="P588" s="249"/>
      <c r="Q588" s="249"/>
      <c r="R588" s="250"/>
      <c r="S588" s="261"/>
      <c r="T588" s="249"/>
      <c r="U588" s="249"/>
      <c r="V588" s="250"/>
      <c r="W588" s="261"/>
      <c r="X588" s="249"/>
      <c r="Y588" s="249"/>
      <c r="Z588" s="250"/>
      <c r="AA588" s="261"/>
      <c r="AB588" s="249"/>
      <c r="AC588" s="249"/>
      <c r="AD588" s="250"/>
      <c r="AG588">
        <f t="shared" si="33"/>
        <v>0</v>
      </c>
      <c r="AH588">
        <f t="shared" si="34"/>
        <v>0</v>
      </c>
      <c r="AI588">
        <f t="shared" si="35"/>
        <v>0</v>
      </c>
      <c r="AJ588">
        <f t="shared" si="36"/>
        <v>0</v>
      </c>
      <c r="AK588">
        <f t="shared" si="37"/>
        <v>0</v>
      </c>
    </row>
    <row r="589" spans="1:37" s="4" customFormat="1" ht="15" customHeight="1">
      <c r="A589" s="107"/>
      <c r="C589" s="121" t="s">
        <v>215</v>
      </c>
      <c r="D589" s="321" t="s">
        <v>574</v>
      </c>
      <c r="E589" s="249"/>
      <c r="F589" s="249"/>
      <c r="G589" s="249"/>
      <c r="H589" s="249"/>
      <c r="I589" s="249"/>
      <c r="J589" s="249"/>
      <c r="K589" s="249"/>
      <c r="L589" s="249"/>
      <c r="M589" s="249"/>
      <c r="N589" s="250"/>
      <c r="O589" s="261"/>
      <c r="P589" s="249"/>
      <c r="Q589" s="249"/>
      <c r="R589" s="250"/>
      <c r="S589" s="261"/>
      <c r="T589" s="249"/>
      <c r="U589" s="249"/>
      <c r="V589" s="250"/>
      <c r="W589" s="261"/>
      <c r="X589" s="249"/>
      <c r="Y589" s="249"/>
      <c r="Z589" s="250"/>
      <c r="AA589" s="261"/>
      <c r="AB589" s="249"/>
      <c r="AC589" s="249"/>
      <c r="AD589" s="250"/>
      <c r="AG589">
        <f t="shared" si="33"/>
        <v>0</v>
      </c>
      <c r="AH589">
        <f t="shared" si="34"/>
        <v>0</v>
      </c>
      <c r="AI589">
        <f t="shared" si="35"/>
        <v>0</v>
      </c>
      <c r="AJ589">
        <f t="shared" si="36"/>
        <v>0</v>
      </c>
      <c r="AK589">
        <f t="shared" si="37"/>
        <v>0</v>
      </c>
    </row>
    <row r="590" spans="1:37" s="4" customFormat="1" ht="15" customHeight="1">
      <c r="A590" s="107"/>
      <c r="C590" s="121" t="s">
        <v>217</v>
      </c>
      <c r="D590" s="321" t="s">
        <v>575</v>
      </c>
      <c r="E590" s="249"/>
      <c r="F590" s="249"/>
      <c r="G590" s="249"/>
      <c r="H590" s="249"/>
      <c r="I590" s="249"/>
      <c r="J590" s="249"/>
      <c r="K590" s="249"/>
      <c r="L590" s="249"/>
      <c r="M590" s="249"/>
      <c r="N590" s="250"/>
      <c r="O590" s="261"/>
      <c r="P590" s="249"/>
      <c r="Q590" s="249"/>
      <c r="R590" s="250"/>
      <c r="S590" s="261"/>
      <c r="T590" s="249"/>
      <c r="U590" s="249"/>
      <c r="V590" s="250"/>
      <c r="W590" s="261"/>
      <c r="X590" s="249"/>
      <c r="Y590" s="249"/>
      <c r="Z590" s="250"/>
      <c r="AA590" s="261"/>
      <c r="AB590" s="249"/>
      <c r="AC590" s="249"/>
      <c r="AD590" s="250"/>
      <c r="AG590">
        <f t="shared" si="33"/>
        <v>0</v>
      </c>
      <c r="AH590">
        <f t="shared" si="34"/>
        <v>0</v>
      </c>
      <c r="AI590">
        <f t="shared" si="35"/>
        <v>0</v>
      </c>
      <c r="AJ590">
        <f t="shared" si="36"/>
        <v>0</v>
      </c>
      <c r="AK590">
        <f t="shared" si="37"/>
        <v>0</v>
      </c>
    </row>
    <row r="591" spans="1:37" s="4" customFormat="1" ht="15" customHeight="1">
      <c r="A591" s="107"/>
      <c r="C591" s="121" t="s">
        <v>219</v>
      </c>
      <c r="D591" s="321" t="s">
        <v>576</v>
      </c>
      <c r="E591" s="249"/>
      <c r="F591" s="249"/>
      <c r="G591" s="249"/>
      <c r="H591" s="249"/>
      <c r="I591" s="249"/>
      <c r="J591" s="249"/>
      <c r="K591" s="249"/>
      <c r="L591" s="249"/>
      <c r="M591" s="249"/>
      <c r="N591" s="250"/>
      <c r="O591" s="261"/>
      <c r="P591" s="249"/>
      <c r="Q591" s="249"/>
      <c r="R591" s="250"/>
      <c r="S591" s="261"/>
      <c r="T591" s="249"/>
      <c r="U591" s="249"/>
      <c r="V591" s="250"/>
      <c r="W591" s="261"/>
      <c r="X591" s="249"/>
      <c r="Y591" s="249"/>
      <c r="Z591" s="250"/>
      <c r="AA591" s="261"/>
      <c r="AB591" s="249"/>
      <c r="AC591" s="249"/>
      <c r="AD591" s="250"/>
      <c r="AG591">
        <f t="shared" si="33"/>
        <v>0</v>
      </c>
      <c r="AH591">
        <f t="shared" si="34"/>
        <v>0</v>
      </c>
      <c r="AI591">
        <f t="shared" si="35"/>
        <v>0</v>
      </c>
      <c r="AJ591">
        <f t="shared" si="36"/>
        <v>0</v>
      </c>
      <c r="AK591">
        <f t="shared" si="37"/>
        <v>0</v>
      </c>
    </row>
    <row r="592" spans="1:37" s="4" customFormat="1" ht="15" customHeight="1">
      <c r="A592" s="107"/>
      <c r="C592" s="121" t="s">
        <v>221</v>
      </c>
      <c r="D592" s="321" t="s">
        <v>577</v>
      </c>
      <c r="E592" s="249"/>
      <c r="F592" s="249"/>
      <c r="G592" s="249"/>
      <c r="H592" s="249"/>
      <c r="I592" s="249"/>
      <c r="J592" s="249"/>
      <c r="K592" s="249"/>
      <c r="L592" s="249"/>
      <c r="M592" s="249"/>
      <c r="N592" s="250"/>
      <c r="O592" s="261"/>
      <c r="P592" s="249"/>
      <c r="Q592" s="249"/>
      <c r="R592" s="250"/>
      <c r="S592" s="261"/>
      <c r="T592" s="249"/>
      <c r="U592" s="249"/>
      <c r="V592" s="250"/>
      <c r="W592" s="261"/>
      <c r="X592" s="249"/>
      <c r="Y592" s="249"/>
      <c r="Z592" s="250"/>
      <c r="AA592" s="261"/>
      <c r="AB592" s="249"/>
      <c r="AC592" s="249"/>
      <c r="AD592" s="250"/>
      <c r="AG592">
        <f t="shared" si="33"/>
        <v>0</v>
      </c>
      <c r="AH592">
        <f t="shared" si="34"/>
        <v>0</v>
      </c>
      <c r="AI592">
        <f t="shared" si="35"/>
        <v>0</v>
      </c>
      <c r="AJ592">
        <f t="shared" si="36"/>
        <v>0</v>
      </c>
      <c r="AK592">
        <f t="shared" si="37"/>
        <v>0</v>
      </c>
    </row>
    <row r="593" spans="1:37" s="4" customFormat="1" ht="15" customHeight="1">
      <c r="A593" s="107"/>
      <c r="C593" s="121" t="s">
        <v>223</v>
      </c>
      <c r="D593" s="321" t="s">
        <v>578</v>
      </c>
      <c r="E593" s="249"/>
      <c r="F593" s="249"/>
      <c r="G593" s="249"/>
      <c r="H593" s="249"/>
      <c r="I593" s="249"/>
      <c r="J593" s="249"/>
      <c r="K593" s="249"/>
      <c r="L593" s="249"/>
      <c r="M593" s="249"/>
      <c r="N593" s="250"/>
      <c r="O593" s="261"/>
      <c r="P593" s="249"/>
      <c r="Q593" s="249"/>
      <c r="R593" s="250"/>
      <c r="S593" s="261"/>
      <c r="T593" s="249"/>
      <c r="U593" s="249"/>
      <c r="V593" s="250"/>
      <c r="W593" s="261"/>
      <c r="X593" s="249"/>
      <c r="Y593" s="249"/>
      <c r="Z593" s="250"/>
      <c r="AA593" s="261"/>
      <c r="AB593" s="249"/>
      <c r="AC593" s="249"/>
      <c r="AD593" s="250"/>
      <c r="AG593">
        <f t="shared" si="33"/>
        <v>0</v>
      </c>
      <c r="AH593">
        <f t="shared" si="34"/>
        <v>0</v>
      </c>
      <c r="AI593">
        <f t="shared" si="35"/>
        <v>0</v>
      </c>
      <c r="AJ593">
        <f t="shared" si="36"/>
        <v>0</v>
      </c>
      <c r="AK593">
        <f t="shared" si="37"/>
        <v>0</v>
      </c>
    </row>
    <row r="594" spans="1:37" s="4" customFormat="1" ht="15" customHeight="1">
      <c r="A594" s="107"/>
      <c r="C594" s="121" t="s">
        <v>225</v>
      </c>
      <c r="D594" s="321" t="s">
        <v>579</v>
      </c>
      <c r="E594" s="249"/>
      <c r="F594" s="249"/>
      <c r="G594" s="249"/>
      <c r="H594" s="249"/>
      <c r="I594" s="249"/>
      <c r="J594" s="249"/>
      <c r="K594" s="249"/>
      <c r="L594" s="249"/>
      <c r="M594" s="249"/>
      <c r="N594" s="250"/>
      <c r="O594" s="261"/>
      <c r="P594" s="249"/>
      <c r="Q594" s="249"/>
      <c r="R594" s="250"/>
      <c r="S594" s="261"/>
      <c r="T594" s="249"/>
      <c r="U594" s="249"/>
      <c r="V594" s="250"/>
      <c r="W594" s="261"/>
      <c r="X594" s="249"/>
      <c r="Y594" s="249"/>
      <c r="Z594" s="250"/>
      <c r="AA594" s="261"/>
      <c r="AB594" s="249"/>
      <c r="AC594" s="249"/>
      <c r="AD594" s="250"/>
      <c r="AG594">
        <f t="shared" si="33"/>
        <v>0</v>
      </c>
      <c r="AH594">
        <f t="shared" si="34"/>
        <v>0</v>
      </c>
      <c r="AI594">
        <f t="shared" si="35"/>
        <v>0</v>
      </c>
      <c r="AJ594">
        <f t="shared" si="36"/>
        <v>0</v>
      </c>
      <c r="AK594">
        <f t="shared" si="37"/>
        <v>0</v>
      </c>
    </row>
    <row r="595" spans="1:37" s="4" customFormat="1" ht="15" customHeight="1">
      <c r="A595" s="107"/>
      <c r="C595" s="121" t="s">
        <v>227</v>
      </c>
      <c r="D595" s="321" t="s">
        <v>879</v>
      </c>
      <c r="E595" s="249"/>
      <c r="F595" s="249"/>
      <c r="G595" s="249"/>
      <c r="H595" s="249"/>
      <c r="I595" s="249"/>
      <c r="J595" s="249"/>
      <c r="K595" s="249"/>
      <c r="L595" s="249"/>
      <c r="M595" s="249"/>
      <c r="N595" s="250"/>
      <c r="O595" s="261"/>
      <c r="P595" s="249"/>
      <c r="Q595" s="249"/>
      <c r="R595" s="250"/>
      <c r="S595" s="261"/>
      <c r="T595" s="249"/>
      <c r="U595" s="249"/>
      <c r="V595" s="250"/>
      <c r="W595" s="261"/>
      <c r="X595" s="249"/>
      <c r="Y595" s="249"/>
      <c r="Z595" s="250"/>
      <c r="AA595" s="261"/>
      <c r="AB595" s="249"/>
      <c r="AC595" s="249"/>
      <c r="AD595" s="250"/>
      <c r="AG595">
        <f t="shared" si="33"/>
        <v>0</v>
      </c>
      <c r="AH595">
        <f t="shared" si="34"/>
        <v>0</v>
      </c>
      <c r="AI595">
        <f t="shared" si="35"/>
        <v>0</v>
      </c>
      <c r="AJ595">
        <f t="shared" si="36"/>
        <v>0</v>
      </c>
      <c r="AK595">
        <f t="shared" si="37"/>
        <v>0</v>
      </c>
    </row>
    <row r="596" spans="1:37" s="4" customFormat="1" ht="15" customHeight="1">
      <c r="A596" s="107"/>
      <c r="C596" s="121" t="s">
        <v>228</v>
      </c>
      <c r="D596" s="321" t="s">
        <v>357</v>
      </c>
      <c r="E596" s="249"/>
      <c r="F596" s="249"/>
      <c r="G596" s="249"/>
      <c r="H596" s="249"/>
      <c r="I596" s="249"/>
      <c r="J596" s="249"/>
      <c r="K596" s="249"/>
      <c r="L596" s="249"/>
      <c r="M596" s="249"/>
      <c r="N596" s="250"/>
      <c r="O596" s="261"/>
      <c r="P596" s="249"/>
      <c r="Q596" s="249"/>
      <c r="R596" s="250"/>
      <c r="S596" s="261"/>
      <c r="T596" s="249"/>
      <c r="U596" s="249"/>
      <c r="V596" s="250"/>
      <c r="W596" s="261"/>
      <c r="X596" s="249"/>
      <c r="Y596" s="249"/>
      <c r="Z596" s="250"/>
      <c r="AA596" s="261"/>
      <c r="AB596" s="249"/>
      <c r="AC596" s="249"/>
      <c r="AD596" s="250"/>
      <c r="AG596">
        <f t="shared" si="33"/>
        <v>0</v>
      </c>
      <c r="AH596">
        <f t="shared" si="34"/>
        <v>0</v>
      </c>
      <c r="AI596">
        <f t="shared" si="35"/>
        <v>0</v>
      </c>
      <c r="AJ596">
        <f t="shared" si="36"/>
        <v>0</v>
      </c>
      <c r="AK596">
        <f t="shared" si="37"/>
        <v>0</v>
      </c>
    </row>
    <row r="597" spans="1:37" ht="15" customHeight="1">
      <c r="C597" s="9"/>
      <c r="D597" s="9"/>
      <c r="E597" s="9"/>
      <c r="F597" s="9"/>
      <c r="G597" s="9"/>
      <c r="H597" s="141"/>
      <c r="I597" s="141"/>
      <c r="J597" s="4"/>
      <c r="K597" s="4"/>
      <c r="L597" s="4"/>
      <c r="M597" s="4"/>
      <c r="N597" s="122" t="s">
        <v>456</v>
      </c>
      <c r="O597" s="251">
        <f>IF(AND(SUM(O585:O596)=0,COUNTIF(O585:O596,"NS")&gt;0),"NS",IF(AND(SUM(O585:O596)=0,COUNTIF(O585:O596,0)&gt;0),0,IF(AND(SUM(O585:O596)=0,COUNTIF(O585:O596,"NA")&gt;0),"NA",SUM(O585:O596))))</f>
        <v>0</v>
      </c>
      <c r="P597" s="249"/>
      <c r="Q597" s="249"/>
      <c r="R597" s="250"/>
      <c r="S597" s="251">
        <f>IF(AND(SUM(S585:S596)=0,COUNTIF(S585:S596,"NS")&gt;0),"NS",IF(AND(SUM(S585:S596)=0,COUNTIF(S585:S596,0)&gt;0),0,IF(AND(SUM(S585:S596)=0,COUNTIF(S585:S596,"NA")&gt;0),"NA",SUM(S585:S596))))</f>
        <v>0</v>
      </c>
      <c r="T597" s="249"/>
      <c r="U597" s="249"/>
      <c r="V597" s="250"/>
      <c r="W597" s="251">
        <f>IF(AND(SUM(W585:W596)=0,COUNTIF(W585:W596,"NS")&gt;0),"NS",IF(AND(SUM(W585:W596)=0,COUNTIF(W585:W596,0)&gt;0),0,IF(AND(SUM(W585:W596)=0,COUNTIF(W585:W596,"NA")&gt;0),"NA",SUM(W585:W596))))</f>
        <v>0</v>
      </c>
      <c r="X597" s="249"/>
      <c r="Y597" s="249"/>
      <c r="Z597" s="250"/>
      <c r="AA597" s="251">
        <f>IF(AND(SUM(AA585:AA596)=0,COUNTIF(AA585:AA596,"NS")&gt;0),"NS",IF(AND(SUM(AA585:AA596)=0,COUNTIF(AA585:AA596,0)&gt;0),0,IF(AND(SUM(AA585:AA596)=0,COUNTIF(AA585:AA596,"NA")&gt;0),"NA",SUM(AA585:AA596))))</f>
        <v>0</v>
      </c>
      <c r="AB597" s="249"/>
      <c r="AC597" s="249"/>
      <c r="AD597" s="250"/>
      <c r="AG597">
        <f>SUM(AG585:AG596)</f>
        <v>0</v>
      </c>
      <c r="AH597" s="198">
        <f>SUM(AH585:AH596)</f>
        <v>0</v>
      </c>
      <c r="AI597">
        <f>SUM(AI585:AI596)</f>
        <v>0</v>
      </c>
      <c r="AK597">
        <f>SUM(AK585:AK596)</f>
        <v>0</v>
      </c>
    </row>
    <row r="598" spans="1:37" ht="15" customHeight="1"/>
    <row r="599" spans="1:37" s="4" customFormat="1" ht="24" customHeight="1">
      <c r="A599" s="107"/>
      <c r="C599" s="333" t="s">
        <v>310</v>
      </c>
      <c r="D599" s="231"/>
      <c r="E599" s="231"/>
      <c r="F599" s="231"/>
      <c r="G599" s="231"/>
      <c r="H599" s="231"/>
      <c r="I599" s="231"/>
      <c r="J599" s="231"/>
      <c r="K599" s="231"/>
      <c r="L599" s="231"/>
      <c r="M599" s="231"/>
      <c r="N599" s="231"/>
      <c r="O599" s="231"/>
      <c r="P599" s="231"/>
      <c r="Q599" s="231"/>
      <c r="R599" s="231"/>
      <c r="S599" s="231"/>
      <c r="T599" s="231"/>
      <c r="U599" s="231"/>
      <c r="V599" s="231"/>
      <c r="W599" s="231"/>
      <c r="X599" s="231"/>
      <c r="Y599" s="231"/>
      <c r="Z599" s="231"/>
      <c r="AA599" s="231"/>
      <c r="AB599" s="231"/>
      <c r="AC599" s="231"/>
      <c r="AD599" s="231"/>
    </row>
    <row r="600" spans="1:37" s="4" customFormat="1" ht="60" customHeight="1">
      <c r="A600" s="107"/>
      <c r="C600" s="323"/>
      <c r="D600" s="249"/>
      <c r="E600" s="249"/>
      <c r="F600" s="249"/>
      <c r="G600" s="249"/>
      <c r="H600" s="249"/>
      <c r="I600" s="249"/>
      <c r="J600" s="249"/>
      <c r="K600" s="249"/>
      <c r="L600" s="249"/>
      <c r="M600" s="249"/>
      <c r="N600" s="249"/>
      <c r="O600" s="249"/>
      <c r="P600" s="249"/>
      <c r="Q600" s="249"/>
      <c r="R600" s="249"/>
      <c r="S600" s="249"/>
      <c r="T600" s="249"/>
      <c r="U600" s="249"/>
      <c r="V600" s="249"/>
      <c r="W600" s="249"/>
      <c r="X600" s="249"/>
      <c r="Y600" s="249"/>
      <c r="Z600" s="249"/>
      <c r="AA600" s="249"/>
      <c r="AB600" s="249"/>
      <c r="AC600" s="249"/>
      <c r="AD600" s="250"/>
    </row>
    <row r="601" spans="1:37" ht="15" customHeight="1">
      <c r="B601" s="199" t="str">
        <f>IF(AG597&gt;0,"Favor de ingresar toda la información requerida en la pregunta y/o verifique que no tenga información en celdas sombreadas.","")</f>
        <v/>
      </c>
      <c r="C601" s="199"/>
    </row>
    <row r="602" spans="1:37" ht="15" customHeight="1">
      <c r="B602" s="199" t="str">
        <f>IF(AND(AH597&lt;&gt;0,C600=""),"Alerta: Debido a que cuenta con registros NS, debe proporcionar una justificación en el area de comentarios al final de la pregunta.","")</f>
        <v/>
      </c>
      <c r="C602" s="199"/>
    </row>
    <row r="603" spans="1:37" ht="15" customHeight="1">
      <c r="B603" s="199" t="str">
        <f>IF(AK597&gt;=1,"Favor de revisar la sumatoria y consistencia de totales y/o subtotales por filas (numéricos y NS).","")</f>
        <v/>
      </c>
      <c r="C603" s="199"/>
    </row>
    <row r="604" spans="1:37" ht="15" customHeight="1">
      <c r="B604" s="199"/>
      <c r="C604" s="199"/>
    </row>
    <row r="605" spans="1:37" ht="15" customHeight="1">
      <c r="B605" s="199"/>
      <c r="C605" s="199"/>
    </row>
    <row r="606" spans="1:37" ht="15" customHeight="1">
      <c r="B606" s="199"/>
      <c r="C606" s="199"/>
    </row>
    <row r="607" spans="1:37" s="4" customFormat="1" ht="36" customHeight="1">
      <c r="A607" s="48" t="s">
        <v>1185</v>
      </c>
      <c r="B607" s="338" t="s">
        <v>1186</v>
      </c>
      <c r="C607" s="231"/>
      <c r="D607" s="231"/>
      <c r="E607" s="231"/>
      <c r="F607" s="231"/>
      <c r="G607" s="231"/>
      <c r="H607" s="231"/>
      <c r="I607" s="231"/>
      <c r="J607" s="231"/>
      <c r="K607" s="231"/>
      <c r="L607" s="231"/>
      <c r="M607" s="231"/>
      <c r="N607" s="231"/>
      <c r="O607" s="231"/>
      <c r="P607" s="231"/>
      <c r="Q607" s="231"/>
      <c r="R607" s="231"/>
      <c r="S607" s="231"/>
      <c r="T607" s="231"/>
      <c r="U607" s="231"/>
      <c r="V607" s="231"/>
      <c r="W607" s="231"/>
      <c r="X607" s="231"/>
      <c r="Y607" s="231"/>
      <c r="Z607" s="231"/>
      <c r="AA607" s="231"/>
      <c r="AB607" s="231"/>
      <c r="AC607" s="231"/>
      <c r="AD607" s="231"/>
    </row>
    <row r="608" spans="1:37" s="4" customFormat="1" ht="36" customHeight="1">
      <c r="A608" s="48"/>
      <c r="B608" s="106"/>
      <c r="C608" s="333" t="s">
        <v>1187</v>
      </c>
      <c r="D608" s="231"/>
      <c r="E608" s="231"/>
      <c r="F608" s="231"/>
      <c r="G608" s="231"/>
      <c r="H608" s="231"/>
      <c r="I608" s="231"/>
      <c r="J608" s="231"/>
      <c r="K608" s="231"/>
      <c r="L608" s="231"/>
      <c r="M608" s="231"/>
      <c r="N608" s="231"/>
      <c r="O608" s="231"/>
      <c r="P608" s="231"/>
      <c r="Q608" s="231"/>
      <c r="R608" s="231"/>
      <c r="S608" s="231"/>
      <c r="T608" s="231"/>
      <c r="U608" s="231"/>
      <c r="V608" s="231"/>
      <c r="W608" s="231"/>
      <c r="X608" s="231"/>
      <c r="Y608" s="231"/>
      <c r="Z608" s="231"/>
      <c r="AA608" s="231"/>
      <c r="AB608" s="231"/>
      <c r="AC608" s="231"/>
      <c r="AD608" s="231"/>
    </row>
    <row r="609" spans="1:47" s="4" customFormat="1" ht="24" customHeight="1">
      <c r="A609" s="49"/>
      <c r="C609" s="333" t="s">
        <v>1054</v>
      </c>
      <c r="D609" s="231"/>
      <c r="E609" s="231"/>
      <c r="F609" s="231"/>
      <c r="G609" s="231"/>
      <c r="H609" s="231"/>
      <c r="I609" s="231"/>
      <c r="J609" s="231"/>
      <c r="K609" s="231"/>
      <c r="L609" s="231"/>
      <c r="M609" s="231"/>
      <c r="N609" s="231"/>
      <c r="O609" s="231"/>
      <c r="P609" s="231"/>
      <c r="Q609" s="231"/>
      <c r="R609" s="231"/>
      <c r="S609" s="231"/>
      <c r="T609" s="231"/>
      <c r="U609" s="231"/>
      <c r="V609" s="231"/>
      <c r="W609" s="231"/>
      <c r="X609" s="231"/>
      <c r="Y609" s="231"/>
      <c r="Z609" s="231"/>
      <c r="AA609" s="231"/>
      <c r="AB609" s="231"/>
      <c r="AC609" s="231"/>
      <c r="AD609" s="231"/>
    </row>
    <row r="610" spans="1:47" ht="15" customHeight="1"/>
    <row r="611" spans="1:47" s="4" customFormat="1" ht="24" customHeight="1">
      <c r="A611" s="107"/>
      <c r="C611" s="316" t="s">
        <v>1188</v>
      </c>
      <c r="D611" s="249"/>
      <c r="E611" s="249"/>
      <c r="F611" s="249"/>
      <c r="G611" s="249"/>
      <c r="H611" s="249"/>
      <c r="I611" s="249"/>
      <c r="J611" s="249"/>
      <c r="K611" s="249"/>
      <c r="L611" s="249"/>
      <c r="M611" s="249"/>
      <c r="N611" s="249"/>
      <c r="O611" s="249"/>
      <c r="P611" s="249"/>
      <c r="Q611" s="249"/>
      <c r="R611" s="249"/>
      <c r="S611" s="249"/>
      <c r="T611" s="249"/>
      <c r="U611" s="249"/>
      <c r="V611" s="249"/>
      <c r="W611" s="249"/>
      <c r="X611" s="249"/>
      <c r="Y611" s="249"/>
      <c r="Z611" s="249"/>
      <c r="AA611" s="249"/>
      <c r="AB611" s="249"/>
      <c r="AC611" s="249"/>
      <c r="AD611" s="250"/>
    </row>
    <row r="612" spans="1:47" s="4" customFormat="1" ht="15" customHeight="1">
      <c r="A612" s="107"/>
      <c r="C612" s="324" t="s">
        <v>444</v>
      </c>
      <c r="D612" s="320" t="s">
        <v>445</v>
      </c>
      <c r="E612" s="320" t="s">
        <v>446</v>
      </c>
      <c r="F612" s="320" t="s">
        <v>357</v>
      </c>
      <c r="G612" s="325" t="s">
        <v>1056</v>
      </c>
      <c r="H612" s="249"/>
      <c r="I612" s="249"/>
      <c r="J612" s="249"/>
      <c r="K612" s="249"/>
      <c r="L612" s="249"/>
      <c r="M612" s="249"/>
      <c r="N612" s="250"/>
      <c r="O612" s="325" t="s">
        <v>1057</v>
      </c>
      <c r="P612" s="249"/>
      <c r="Q612" s="249"/>
      <c r="R612" s="249"/>
      <c r="S612" s="249"/>
      <c r="T612" s="249"/>
      <c r="U612" s="249"/>
      <c r="V612" s="250"/>
      <c r="W612" s="325" t="s">
        <v>357</v>
      </c>
      <c r="X612" s="249"/>
      <c r="Y612" s="249"/>
      <c r="Z612" s="249"/>
      <c r="AA612" s="249"/>
      <c r="AB612" s="249"/>
      <c r="AC612" s="249"/>
      <c r="AD612" s="250"/>
    </row>
    <row r="613" spans="1:47" s="4" customFormat="1" ht="72" customHeight="1">
      <c r="A613" s="107"/>
      <c r="C613" s="344"/>
      <c r="D613" s="344"/>
      <c r="E613" s="344"/>
      <c r="F613" s="344"/>
      <c r="G613" s="324" t="s">
        <v>464</v>
      </c>
      <c r="H613" s="250"/>
      <c r="I613" s="320" t="s">
        <v>445</v>
      </c>
      <c r="J613" s="250"/>
      <c r="K613" s="320" t="s">
        <v>446</v>
      </c>
      <c r="L613" s="250"/>
      <c r="M613" s="320" t="s">
        <v>357</v>
      </c>
      <c r="N613" s="250"/>
      <c r="O613" s="324" t="s">
        <v>464</v>
      </c>
      <c r="P613" s="250"/>
      <c r="Q613" s="320" t="s">
        <v>445</v>
      </c>
      <c r="R613" s="250"/>
      <c r="S613" s="320" t="s">
        <v>446</v>
      </c>
      <c r="T613" s="250"/>
      <c r="U613" s="320" t="s">
        <v>357</v>
      </c>
      <c r="V613" s="250"/>
      <c r="W613" s="324" t="s">
        <v>464</v>
      </c>
      <c r="X613" s="250"/>
      <c r="Y613" s="320" t="s">
        <v>445</v>
      </c>
      <c r="Z613" s="250"/>
      <c r="AA613" s="320" t="s">
        <v>446</v>
      </c>
      <c r="AB613" s="250"/>
      <c r="AC613" s="320" t="s">
        <v>357</v>
      </c>
      <c r="AD613" s="250"/>
      <c r="AG613" t="s">
        <v>282</v>
      </c>
      <c r="AH613" t="s">
        <v>283</v>
      </c>
      <c r="AI613" t="s">
        <v>283</v>
      </c>
      <c r="AJ613" t="s">
        <v>447</v>
      </c>
      <c r="AK613" t="s">
        <v>448</v>
      </c>
      <c r="AM613" t="s">
        <v>659</v>
      </c>
      <c r="AN613" t="s">
        <v>466</v>
      </c>
      <c r="AO613" t="s">
        <v>467</v>
      </c>
      <c r="AP613" t="s">
        <v>660</v>
      </c>
      <c r="AQ613" t="s">
        <v>469</v>
      </c>
      <c r="AR613" t="s">
        <v>470</v>
      </c>
      <c r="AS613" t="s">
        <v>661</v>
      </c>
      <c r="AT613" t="s">
        <v>472</v>
      </c>
      <c r="AU613" t="s">
        <v>473</v>
      </c>
    </row>
    <row r="614" spans="1:47" s="4" customFormat="1" ht="15" customHeight="1">
      <c r="A614" s="107"/>
      <c r="C614" s="201"/>
      <c r="D614" s="201"/>
      <c r="E614" s="201"/>
      <c r="F614" s="201"/>
      <c r="G614" s="317"/>
      <c r="H614" s="250"/>
      <c r="I614" s="317"/>
      <c r="J614" s="250"/>
      <c r="K614" s="317"/>
      <c r="L614" s="250"/>
      <c r="M614" s="317"/>
      <c r="N614" s="250"/>
      <c r="O614" s="317"/>
      <c r="P614" s="250"/>
      <c r="Q614" s="317"/>
      <c r="R614" s="250"/>
      <c r="S614" s="317"/>
      <c r="T614" s="250"/>
      <c r="U614" s="317"/>
      <c r="V614" s="250"/>
      <c r="W614" s="317"/>
      <c r="X614" s="250"/>
      <c r="Y614" s="317"/>
      <c r="Z614" s="250"/>
      <c r="AA614" s="317"/>
      <c r="AB614" s="250"/>
      <c r="AC614" s="317"/>
      <c r="AD614" s="250"/>
      <c r="AG614">
        <f>IF(AND(SUM(S200:V201)&gt;0,COUNTA(O610:AD610)=4),0,IF(AND(SUM(S200:V201)=0,COUNTA(O610:AD610)=0),0,1))</f>
        <v>0</v>
      </c>
      <c r="AH614">
        <f>IF(COUNTIF(C614:AD614,"NS"),1,0)</f>
        <v>0</v>
      </c>
      <c r="AI614">
        <f>COUNTIF(D614:F614,"NS")</f>
        <v>0</v>
      </c>
      <c r="AJ614">
        <f>SUM(D614:F614)</f>
        <v>0</v>
      </c>
      <c r="AK614">
        <f>IF(COUNTA(C614:F614)=0,0,IF(OR(AND(C614=0,AI614&gt;0),AND(C614="ns",AJ614&gt;0),AND(C614="ns",AI614=0,AJ614=0)),1,IF(OR(AND(AI614&gt;=2,C614&gt;AJ614),AND(C614="ns",AJ614=0,AI614&gt;0),C614=AJ614),0,1)))</f>
        <v>0</v>
      </c>
      <c r="AM614">
        <f>COUNTIF(I614:N614,"NS")</f>
        <v>0</v>
      </c>
      <c r="AN614">
        <f>SUM(I614:N614)</f>
        <v>0</v>
      </c>
      <c r="AO614">
        <f>IF(COUNTA(G614:N614)=0,0,IF(OR(AND(G614=0,AM614&gt;0),AND(G614="ns",AN614&gt;0),AND(G614="ns",AM614=0,AN614=0)),1,IF(OR(AND(AM614&gt;=2,G614&gt;AN614),AND(G614="ns",AN614=0,AM614&gt;0),G614=AN614),0,1)))</f>
        <v>0</v>
      </c>
      <c r="AP614">
        <f>COUNTIF(Q614:V614,"NS")</f>
        <v>0</v>
      </c>
      <c r="AQ614">
        <f>SUM(Q614:V614)</f>
        <v>0</v>
      </c>
      <c r="AR614">
        <f>IF(COUNTA(O614:V614)=0,0,IF(OR(AND(O614=0,AP614&gt;0),AND(O614="ns",AQ614&gt;0),AND(O614="ns",AP614=0,AQ614=0)),1,IF(OR(AND(AP614&gt;=2,O614&gt;AQ614),AND(O614="ns",AQ614=0,AP614&gt;0),O614=AQ614),0,1)))</f>
        <v>0</v>
      </c>
      <c r="AS614">
        <f>COUNTIF(Y614:AD614,"NS")</f>
        <v>0</v>
      </c>
      <c r="AT614">
        <f>SUM(Y614:AD614)</f>
        <v>0</v>
      </c>
      <c r="AU614">
        <f>IF(COUNTA(W614:AD614)=0,0,IF(OR(AND(W614=0,AS614&gt;0),AND(W614="ns",AT614&gt;0),AND(W614="ns",AS614=0,AT614=0)),1,IF(OR(AND(AS614&gt;=2,W614&gt;AT614),AND(W614="ns",AT614=0,AS614&gt;0),W614=AT614),0,1)))</f>
        <v>0</v>
      </c>
    </row>
    <row r="615" spans="1:47" ht="15" customHeight="1">
      <c r="AH615" s="198">
        <f>SUM(AH614:AH614)</f>
        <v>0</v>
      </c>
      <c r="AI615">
        <f>SUM(AI614:AI614)</f>
        <v>0</v>
      </c>
      <c r="AK615">
        <f>SUM(AK614:AK614)</f>
        <v>0</v>
      </c>
      <c r="AM615">
        <f>SUM(AM614:AM614)</f>
        <v>0</v>
      </c>
      <c r="AO615">
        <f>SUM(AO614:AO614)</f>
        <v>0</v>
      </c>
      <c r="AP615">
        <f>SUM(AP614:AP614)</f>
        <v>0</v>
      </c>
      <c r="AR615">
        <f>SUM(AR614:AR614)</f>
        <v>0</v>
      </c>
      <c r="AS615">
        <f>SUM(AS614:AS614)</f>
        <v>0</v>
      </c>
      <c r="AU615">
        <f>SUM(AU614:AU614)</f>
        <v>0</v>
      </c>
    </row>
    <row r="616" spans="1:47" s="4" customFormat="1" ht="24" customHeight="1">
      <c r="A616" s="107"/>
      <c r="C616" s="333" t="s">
        <v>310</v>
      </c>
      <c r="D616" s="231"/>
      <c r="E616" s="231"/>
      <c r="F616" s="231"/>
      <c r="G616" s="231"/>
      <c r="H616" s="231"/>
      <c r="I616" s="231"/>
      <c r="J616" s="231"/>
      <c r="K616" s="231"/>
      <c r="L616" s="231"/>
      <c r="M616" s="231"/>
      <c r="N616" s="231"/>
      <c r="O616" s="231"/>
      <c r="P616" s="231"/>
      <c r="Q616" s="231"/>
      <c r="R616" s="231"/>
      <c r="S616" s="231"/>
      <c r="T616" s="231"/>
      <c r="U616" s="231"/>
      <c r="V616" s="231"/>
      <c r="W616" s="231"/>
      <c r="X616" s="231"/>
      <c r="Y616" s="231"/>
      <c r="Z616" s="231"/>
      <c r="AA616" s="231"/>
      <c r="AB616" s="231"/>
      <c r="AC616" s="231"/>
      <c r="AD616" s="231"/>
      <c r="AK616" t="s">
        <v>494</v>
      </c>
      <c r="AL616">
        <f>SUM(AO615,AR615,AU615)</f>
        <v>0</v>
      </c>
    </row>
    <row r="617" spans="1:47" s="4" customFormat="1" ht="60" customHeight="1">
      <c r="A617" s="107"/>
      <c r="C617" s="323"/>
      <c r="D617" s="249"/>
      <c r="E617" s="249"/>
      <c r="F617" s="249"/>
      <c r="G617" s="249"/>
      <c r="H617" s="249"/>
      <c r="I617" s="249"/>
      <c r="J617" s="249"/>
      <c r="K617" s="249"/>
      <c r="L617" s="249"/>
      <c r="M617" s="249"/>
      <c r="N617" s="249"/>
      <c r="O617" s="249"/>
      <c r="P617" s="249"/>
      <c r="Q617" s="249"/>
      <c r="R617" s="249"/>
      <c r="S617" s="249"/>
      <c r="T617" s="249"/>
      <c r="U617" s="249"/>
      <c r="V617" s="249"/>
      <c r="W617" s="249"/>
      <c r="X617" s="249"/>
      <c r="Y617" s="249"/>
      <c r="Z617" s="249"/>
      <c r="AA617" s="249"/>
      <c r="AB617" s="249"/>
      <c r="AC617" s="249"/>
      <c r="AD617" s="250"/>
    </row>
    <row r="618" spans="1:47" ht="15" customHeight="1">
      <c r="B618" s="199" t="str">
        <f>IF(AG614&gt;0,"Favor de ingresar toda la información requerida en la pregunta y/o verifique que no tenga información en celdas sombreadas.","")</f>
        <v/>
      </c>
      <c r="C618" s="199"/>
    </row>
    <row r="619" spans="1:47" ht="15" customHeight="1">
      <c r="B619" s="199" t="str">
        <f>IF(AND(AH615&lt;&gt;0,C617=""),"Alerta: Debido a que cuenta con registros NS, debe proporcionar una justificación en el area de comentarios al final de la pregunta.","")</f>
        <v/>
      </c>
      <c r="C619" s="199"/>
    </row>
    <row r="620" spans="1:47" ht="15" customHeight="1">
      <c r="B620" s="199" t="str">
        <f>IF(OR(AK615&gt;=1,AL616&gt;=1),"Favor de revisar la sumatoria y consistencia de totales y/o subtotales por filas (numéricos y NS).","")</f>
        <v/>
      </c>
      <c r="C620" s="199"/>
    </row>
    <row r="621" spans="1:47" ht="15" customHeight="1">
      <c r="B621" s="199"/>
      <c r="C621" s="199"/>
    </row>
    <row r="622" spans="1:47" ht="15" customHeight="1">
      <c r="B622" s="199"/>
      <c r="C622" s="199"/>
    </row>
    <row r="623" spans="1:47" ht="15" customHeight="1">
      <c r="B623" s="199"/>
      <c r="C623" s="199"/>
    </row>
    <row r="624" spans="1:47" s="73" customFormat="1" ht="24" customHeight="1">
      <c r="A624" s="48" t="s">
        <v>1189</v>
      </c>
      <c r="B624" s="338" t="s">
        <v>1190</v>
      </c>
      <c r="C624" s="231"/>
      <c r="D624" s="231"/>
      <c r="E624" s="231"/>
      <c r="F624" s="231"/>
      <c r="G624" s="231"/>
      <c r="H624" s="231"/>
      <c r="I624" s="231"/>
      <c r="J624" s="231"/>
      <c r="K624" s="231"/>
      <c r="L624" s="231"/>
      <c r="M624" s="231"/>
      <c r="N624" s="231"/>
      <c r="O624" s="231"/>
      <c r="P624" s="231"/>
      <c r="Q624" s="231"/>
      <c r="R624" s="231"/>
      <c r="S624" s="231"/>
      <c r="T624" s="231"/>
      <c r="U624" s="231"/>
      <c r="V624" s="231"/>
      <c r="W624" s="231"/>
      <c r="X624" s="231"/>
      <c r="Y624" s="231"/>
      <c r="Z624" s="231"/>
      <c r="AA624" s="231"/>
      <c r="AB624" s="231"/>
      <c r="AC624" s="231"/>
      <c r="AD624" s="231"/>
    </row>
    <row r="625" spans="1:37" s="73" customFormat="1" ht="36" customHeight="1">
      <c r="A625" s="177"/>
      <c r="B625" s="9"/>
      <c r="C625" s="319" t="s">
        <v>1191</v>
      </c>
      <c r="D625" s="231"/>
      <c r="E625" s="231"/>
      <c r="F625" s="231"/>
      <c r="G625" s="231"/>
      <c r="H625" s="231"/>
      <c r="I625" s="231"/>
      <c r="J625" s="231"/>
      <c r="K625" s="231"/>
      <c r="L625" s="231"/>
      <c r="M625" s="231"/>
      <c r="N625" s="231"/>
      <c r="O625" s="231"/>
      <c r="P625" s="231"/>
      <c r="Q625" s="231"/>
      <c r="R625" s="231"/>
      <c r="S625" s="231"/>
      <c r="T625" s="231"/>
      <c r="U625" s="231"/>
      <c r="V625" s="231"/>
      <c r="W625" s="231"/>
      <c r="X625" s="231"/>
      <c r="Y625" s="231"/>
      <c r="Z625" s="231"/>
      <c r="AA625" s="231"/>
      <c r="AB625" s="231"/>
      <c r="AC625" s="231"/>
      <c r="AD625" s="231"/>
    </row>
    <row r="626" spans="1:37" s="73" customFormat="1" ht="36" customHeight="1">
      <c r="A626" s="177"/>
      <c r="B626" s="9"/>
      <c r="C626" s="319" t="s">
        <v>1192</v>
      </c>
      <c r="D626" s="231"/>
      <c r="E626" s="231"/>
      <c r="F626" s="231"/>
      <c r="G626" s="231"/>
      <c r="H626" s="231"/>
      <c r="I626" s="231"/>
      <c r="J626" s="231"/>
      <c r="K626" s="231"/>
      <c r="L626" s="231"/>
      <c r="M626" s="231"/>
      <c r="N626" s="231"/>
      <c r="O626" s="231"/>
      <c r="P626" s="231"/>
      <c r="Q626" s="231"/>
      <c r="R626" s="231"/>
      <c r="S626" s="231"/>
      <c r="T626" s="231"/>
      <c r="U626" s="231"/>
      <c r="V626" s="231"/>
      <c r="W626" s="231"/>
      <c r="X626" s="231"/>
      <c r="Y626" s="231"/>
      <c r="Z626" s="231"/>
      <c r="AA626" s="231"/>
      <c r="AB626" s="231"/>
      <c r="AC626" s="231"/>
      <c r="AD626" s="231"/>
    </row>
    <row r="627" spans="1:37" s="73" customFormat="1" ht="24" customHeight="1">
      <c r="A627" s="177"/>
      <c r="B627" s="9"/>
      <c r="C627" s="319" t="s">
        <v>620</v>
      </c>
      <c r="D627" s="231"/>
      <c r="E627" s="231"/>
      <c r="F627" s="231"/>
      <c r="G627" s="231"/>
      <c r="H627" s="231"/>
      <c r="I627" s="231"/>
      <c r="J627" s="231"/>
      <c r="K627" s="231"/>
      <c r="L627" s="231"/>
      <c r="M627" s="231"/>
      <c r="N627" s="231"/>
      <c r="O627" s="231"/>
      <c r="P627" s="231"/>
      <c r="Q627" s="231"/>
      <c r="R627" s="231"/>
      <c r="S627" s="231"/>
      <c r="T627" s="231"/>
      <c r="U627" s="231"/>
      <c r="V627" s="231"/>
      <c r="W627" s="231"/>
      <c r="X627" s="231"/>
      <c r="Y627" s="231"/>
      <c r="Z627" s="231"/>
      <c r="AA627" s="231"/>
      <c r="AB627" s="231"/>
      <c r="AC627" s="231"/>
      <c r="AD627" s="231"/>
    </row>
    <row r="628" spans="1:37" s="73" customFormat="1" ht="24" customHeight="1">
      <c r="A628" s="178"/>
      <c r="B628" s="9"/>
      <c r="C628" s="319" t="s">
        <v>621</v>
      </c>
      <c r="D628" s="231"/>
      <c r="E628" s="231"/>
      <c r="F628" s="231"/>
      <c r="G628" s="231"/>
      <c r="H628" s="231"/>
      <c r="I628" s="231"/>
      <c r="J628" s="231"/>
      <c r="K628" s="231"/>
      <c r="L628" s="231"/>
      <c r="M628" s="231"/>
      <c r="N628" s="231"/>
      <c r="O628" s="231"/>
      <c r="P628" s="231"/>
      <c r="Q628" s="231"/>
      <c r="R628" s="231"/>
      <c r="S628" s="231"/>
      <c r="T628" s="231"/>
      <c r="U628" s="231"/>
      <c r="V628" s="231"/>
      <c r="W628" s="231"/>
      <c r="X628" s="231"/>
      <c r="Y628" s="231"/>
      <c r="Z628" s="231"/>
      <c r="AA628" s="231"/>
      <c r="AB628" s="231"/>
      <c r="AC628" s="231"/>
      <c r="AD628" s="231"/>
    </row>
    <row r="629" spans="1:37" ht="15" customHeight="1"/>
    <row r="630" spans="1:37" s="73" customFormat="1" ht="24" customHeight="1">
      <c r="A630" s="49"/>
      <c r="B630" s="54"/>
      <c r="C630" s="248" t="s">
        <v>622</v>
      </c>
      <c r="D630" s="262"/>
      <c r="E630" s="262"/>
      <c r="F630" s="262"/>
      <c r="G630" s="262"/>
      <c r="H630" s="262"/>
      <c r="I630" s="262"/>
      <c r="J630" s="262"/>
      <c r="K630" s="262"/>
      <c r="L630" s="262"/>
      <c r="M630" s="262"/>
      <c r="N630" s="263"/>
      <c r="O630" s="248" t="s">
        <v>1180</v>
      </c>
      <c r="P630" s="249"/>
      <c r="Q630" s="249"/>
      <c r="R630" s="249"/>
      <c r="S630" s="249"/>
      <c r="T630" s="249"/>
      <c r="U630" s="249"/>
      <c r="V630" s="249"/>
      <c r="W630" s="249"/>
      <c r="X630" s="249"/>
      <c r="Y630" s="249"/>
      <c r="Z630" s="249"/>
      <c r="AA630" s="249"/>
      <c r="AB630" s="249"/>
      <c r="AC630" s="249"/>
      <c r="AD630" s="250"/>
      <c r="AG630">
        <f>COUNTBLANK(O632:AD647)</f>
        <v>256</v>
      </c>
    </row>
    <row r="631" spans="1:37" s="73" customFormat="1" ht="15" customHeight="1">
      <c r="A631" s="48"/>
      <c r="B631" s="179"/>
      <c r="C631" s="266"/>
      <c r="D631" s="252"/>
      <c r="E631" s="252"/>
      <c r="F631" s="252"/>
      <c r="G631" s="252"/>
      <c r="H631" s="252"/>
      <c r="I631" s="252"/>
      <c r="J631" s="252"/>
      <c r="K631" s="252"/>
      <c r="L631" s="252"/>
      <c r="M631" s="252"/>
      <c r="N631" s="267"/>
      <c r="O631" s="248" t="s">
        <v>444</v>
      </c>
      <c r="P631" s="249"/>
      <c r="Q631" s="249"/>
      <c r="R631" s="250"/>
      <c r="S631" s="251" t="s">
        <v>445</v>
      </c>
      <c r="T631" s="249"/>
      <c r="U631" s="249"/>
      <c r="V631" s="250"/>
      <c r="W631" s="251" t="s">
        <v>446</v>
      </c>
      <c r="X631" s="249"/>
      <c r="Y631" s="249"/>
      <c r="Z631" s="250"/>
      <c r="AA631" s="251" t="s">
        <v>357</v>
      </c>
      <c r="AB631" s="249"/>
      <c r="AC631" s="249"/>
      <c r="AD631" s="250"/>
      <c r="AG631" t="s">
        <v>282</v>
      </c>
      <c r="AH631" t="s">
        <v>283</v>
      </c>
      <c r="AI631" t="s">
        <v>283</v>
      </c>
      <c r="AJ631" t="s">
        <v>447</v>
      </c>
      <c r="AK631" t="s">
        <v>448</v>
      </c>
    </row>
    <row r="632" spans="1:37" s="73" customFormat="1" ht="15" customHeight="1">
      <c r="A632" s="49"/>
      <c r="B632" s="54"/>
      <c r="C632" s="110" t="s">
        <v>209</v>
      </c>
      <c r="D632" s="321" t="s">
        <v>623</v>
      </c>
      <c r="E632" s="249"/>
      <c r="F632" s="249"/>
      <c r="G632" s="249"/>
      <c r="H632" s="249"/>
      <c r="I632" s="249"/>
      <c r="J632" s="249"/>
      <c r="K632" s="249"/>
      <c r="L632" s="249"/>
      <c r="M632" s="249"/>
      <c r="N632" s="250"/>
      <c r="O632" s="261"/>
      <c r="P632" s="249"/>
      <c r="Q632" s="249"/>
      <c r="R632" s="250"/>
      <c r="S632" s="261"/>
      <c r="T632" s="249"/>
      <c r="U632" s="249"/>
      <c r="V632" s="250"/>
      <c r="W632" s="261"/>
      <c r="X632" s="249"/>
      <c r="Y632" s="249"/>
      <c r="Z632" s="250"/>
      <c r="AA632" s="261"/>
      <c r="AB632" s="249"/>
      <c r="AC632" s="249"/>
      <c r="AD632" s="250"/>
      <c r="AG632">
        <f t="shared" ref="AG632:AG647" si="38">IF(OR(COUNTBLANK(O632:AD632)=16,COUNTBLANK(O632:AD632)=12),0,1)</f>
        <v>0</v>
      </c>
      <c r="AH632">
        <f t="shared" ref="AH632:AH647" si="39">IF(COUNTIF(O632:AD632,"NS"),1,0)</f>
        <v>0</v>
      </c>
      <c r="AI632">
        <f t="shared" ref="AI632:AI647" si="40">COUNTIF(S632:AD632,"NS")</f>
        <v>0</v>
      </c>
      <c r="AJ632">
        <f t="shared" ref="AJ632:AJ647" si="41">SUM(S632:AD632)</f>
        <v>0</v>
      </c>
      <c r="AK632">
        <f t="shared" ref="AK632:AK647" si="42">IF(COUNTA(O632:AD632)=0,0,IF(OR(AND(O632=0,AI632&gt;0),AND(O632="ns",AJ632&gt;0),AND(O632="ns",AI632=0,AJ632=0)),1,IF(OR(AND(AI632&gt;=2,O632&gt;AJ632),AND(O632="ns",AJ632=0,AI632&gt;0),O632=AJ632),0,1)))</f>
        <v>0</v>
      </c>
    </row>
    <row r="633" spans="1:37" s="73" customFormat="1" ht="15" customHeight="1">
      <c r="A633" s="49"/>
      <c r="B633" s="54"/>
      <c r="C633" s="110" t="s">
        <v>210</v>
      </c>
      <c r="D633" s="321" t="s">
        <v>624</v>
      </c>
      <c r="E633" s="249"/>
      <c r="F633" s="249"/>
      <c r="G633" s="249"/>
      <c r="H633" s="249"/>
      <c r="I633" s="249"/>
      <c r="J633" s="249"/>
      <c r="K633" s="249"/>
      <c r="L633" s="249"/>
      <c r="M633" s="249"/>
      <c r="N633" s="250"/>
      <c r="O633" s="261"/>
      <c r="P633" s="249"/>
      <c r="Q633" s="249"/>
      <c r="R633" s="250"/>
      <c r="S633" s="261"/>
      <c r="T633" s="249"/>
      <c r="U633" s="249"/>
      <c r="V633" s="250"/>
      <c r="W633" s="261"/>
      <c r="X633" s="249"/>
      <c r="Y633" s="249"/>
      <c r="Z633" s="250"/>
      <c r="AA633" s="261"/>
      <c r="AB633" s="249"/>
      <c r="AC633" s="249"/>
      <c r="AD633" s="250"/>
      <c r="AG633">
        <f t="shared" si="38"/>
        <v>0</v>
      </c>
      <c r="AH633">
        <f t="shared" si="39"/>
        <v>0</v>
      </c>
      <c r="AI633">
        <f t="shared" si="40"/>
        <v>0</v>
      </c>
      <c r="AJ633">
        <f t="shared" si="41"/>
        <v>0</v>
      </c>
      <c r="AK633">
        <f t="shared" si="42"/>
        <v>0</v>
      </c>
    </row>
    <row r="634" spans="1:37" s="73" customFormat="1" ht="15" customHeight="1">
      <c r="A634" s="49"/>
      <c r="B634" s="54"/>
      <c r="C634" s="110" t="s">
        <v>212</v>
      </c>
      <c r="D634" s="321" t="s">
        <v>625</v>
      </c>
      <c r="E634" s="249"/>
      <c r="F634" s="249"/>
      <c r="G634" s="249"/>
      <c r="H634" s="249"/>
      <c r="I634" s="249"/>
      <c r="J634" s="249"/>
      <c r="K634" s="249"/>
      <c r="L634" s="249"/>
      <c r="M634" s="249"/>
      <c r="N634" s="250"/>
      <c r="O634" s="261"/>
      <c r="P634" s="249"/>
      <c r="Q634" s="249"/>
      <c r="R634" s="250"/>
      <c r="S634" s="261"/>
      <c r="T634" s="249"/>
      <c r="U634" s="249"/>
      <c r="V634" s="250"/>
      <c r="W634" s="261"/>
      <c r="X634" s="249"/>
      <c r="Y634" s="249"/>
      <c r="Z634" s="250"/>
      <c r="AA634" s="261"/>
      <c r="AB634" s="249"/>
      <c r="AC634" s="249"/>
      <c r="AD634" s="250"/>
      <c r="AG634">
        <f t="shared" si="38"/>
        <v>0</v>
      </c>
      <c r="AH634">
        <f t="shared" si="39"/>
        <v>0</v>
      </c>
      <c r="AI634">
        <f t="shared" si="40"/>
        <v>0</v>
      </c>
      <c r="AJ634">
        <f t="shared" si="41"/>
        <v>0</v>
      </c>
      <c r="AK634">
        <f t="shared" si="42"/>
        <v>0</v>
      </c>
    </row>
    <row r="635" spans="1:37" s="73" customFormat="1" ht="15" customHeight="1">
      <c r="A635" s="48"/>
      <c r="B635" s="179"/>
      <c r="C635" s="110" t="s">
        <v>214</v>
      </c>
      <c r="D635" s="321" t="s">
        <v>626</v>
      </c>
      <c r="E635" s="249"/>
      <c r="F635" s="249"/>
      <c r="G635" s="249"/>
      <c r="H635" s="249"/>
      <c r="I635" s="249"/>
      <c r="J635" s="249"/>
      <c r="K635" s="249"/>
      <c r="L635" s="249"/>
      <c r="M635" s="249"/>
      <c r="N635" s="250"/>
      <c r="O635" s="261"/>
      <c r="P635" s="249"/>
      <c r="Q635" s="249"/>
      <c r="R635" s="250"/>
      <c r="S635" s="261"/>
      <c r="T635" s="249"/>
      <c r="U635" s="249"/>
      <c r="V635" s="250"/>
      <c r="W635" s="261"/>
      <c r="X635" s="249"/>
      <c r="Y635" s="249"/>
      <c r="Z635" s="250"/>
      <c r="AA635" s="261"/>
      <c r="AB635" s="249"/>
      <c r="AC635" s="249"/>
      <c r="AD635" s="250"/>
      <c r="AG635">
        <f t="shared" si="38"/>
        <v>0</v>
      </c>
      <c r="AH635">
        <f t="shared" si="39"/>
        <v>0</v>
      </c>
      <c r="AI635">
        <f t="shared" si="40"/>
        <v>0</v>
      </c>
      <c r="AJ635">
        <f t="shared" si="41"/>
        <v>0</v>
      </c>
      <c r="AK635">
        <f t="shared" si="42"/>
        <v>0</v>
      </c>
    </row>
    <row r="636" spans="1:37" s="73" customFormat="1" ht="15" customHeight="1">
      <c r="A636" s="49"/>
      <c r="B636" s="54"/>
      <c r="C636" s="110" t="s">
        <v>215</v>
      </c>
      <c r="D636" s="321" t="s">
        <v>627</v>
      </c>
      <c r="E636" s="249"/>
      <c r="F636" s="249"/>
      <c r="G636" s="249"/>
      <c r="H636" s="249"/>
      <c r="I636" s="249"/>
      <c r="J636" s="249"/>
      <c r="K636" s="249"/>
      <c r="L636" s="249"/>
      <c r="M636" s="249"/>
      <c r="N636" s="250"/>
      <c r="O636" s="261"/>
      <c r="P636" s="249"/>
      <c r="Q636" s="249"/>
      <c r="R636" s="250"/>
      <c r="S636" s="261"/>
      <c r="T636" s="249"/>
      <c r="U636" s="249"/>
      <c r="V636" s="250"/>
      <c r="W636" s="261"/>
      <c r="X636" s="249"/>
      <c r="Y636" s="249"/>
      <c r="Z636" s="250"/>
      <c r="AA636" s="261"/>
      <c r="AB636" s="249"/>
      <c r="AC636" s="249"/>
      <c r="AD636" s="250"/>
      <c r="AG636">
        <f t="shared" si="38"/>
        <v>0</v>
      </c>
      <c r="AH636">
        <f t="shared" si="39"/>
        <v>0</v>
      </c>
      <c r="AI636">
        <f t="shared" si="40"/>
        <v>0</v>
      </c>
      <c r="AJ636">
        <f t="shared" si="41"/>
        <v>0</v>
      </c>
      <c r="AK636">
        <f t="shared" si="42"/>
        <v>0</v>
      </c>
    </row>
    <row r="637" spans="1:37" s="73" customFormat="1" ht="15" customHeight="1">
      <c r="A637" s="49"/>
      <c r="B637" s="54"/>
      <c r="C637" s="110" t="s">
        <v>217</v>
      </c>
      <c r="D637" s="321" t="s">
        <v>628</v>
      </c>
      <c r="E637" s="249"/>
      <c r="F637" s="249"/>
      <c r="G637" s="249"/>
      <c r="H637" s="249"/>
      <c r="I637" s="249"/>
      <c r="J637" s="249"/>
      <c r="K637" s="249"/>
      <c r="L637" s="249"/>
      <c r="M637" s="249"/>
      <c r="N637" s="250"/>
      <c r="O637" s="261"/>
      <c r="P637" s="249"/>
      <c r="Q637" s="249"/>
      <c r="R637" s="250"/>
      <c r="S637" s="261"/>
      <c r="T637" s="249"/>
      <c r="U637" s="249"/>
      <c r="V637" s="250"/>
      <c r="W637" s="261"/>
      <c r="X637" s="249"/>
      <c r="Y637" s="249"/>
      <c r="Z637" s="250"/>
      <c r="AA637" s="261"/>
      <c r="AB637" s="249"/>
      <c r="AC637" s="249"/>
      <c r="AD637" s="250"/>
      <c r="AG637">
        <f t="shared" si="38"/>
        <v>0</v>
      </c>
      <c r="AH637">
        <f t="shared" si="39"/>
        <v>0</v>
      </c>
      <c r="AI637">
        <f t="shared" si="40"/>
        <v>0</v>
      </c>
      <c r="AJ637">
        <f t="shared" si="41"/>
        <v>0</v>
      </c>
      <c r="AK637">
        <f t="shared" si="42"/>
        <v>0</v>
      </c>
    </row>
    <row r="638" spans="1:37" s="73" customFormat="1" ht="15" customHeight="1">
      <c r="A638" s="49"/>
      <c r="B638" s="54"/>
      <c r="C638" s="110" t="s">
        <v>219</v>
      </c>
      <c r="D638" s="321" t="s">
        <v>629</v>
      </c>
      <c r="E638" s="249"/>
      <c r="F638" s="249"/>
      <c r="G638" s="249"/>
      <c r="H638" s="249"/>
      <c r="I638" s="249"/>
      <c r="J638" s="249"/>
      <c r="K638" s="249"/>
      <c r="L638" s="249"/>
      <c r="M638" s="249"/>
      <c r="N638" s="250"/>
      <c r="O638" s="261"/>
      <c r="P638" s="249"/>
      <c r="Q638" s="249"/>
      <c r="R638" s="250"/>
      <c r="S638" s="261"/>
      <c r="T638" s="249"/>
      <c r="U638" s="249"/>
      <c r="V638" s="250"/>
      <c r="W638" s="261"/>
      <c r="X638" s="249"/>
      <c r="Y638" s="249"/>
      <c r="Z638" s="250"/>
      <c r="AA638" s="261"/>
      <c r="AB638" s="249"/>
      <c r="AC638" s="249"/>
      <c r="AD638" s="250"/>
      <c r="AG638">
        <f t="shared" si="38"/>
        <v>0</v>
      </c>
      <c r="AH638">
        <f t="shared" si="39"/>
        <v>0</v>
      </c>
      <c r="AI638">
        <f t="shared" si="40"/>
        <v>0</v>
      </c>
      <c r="AJ638">
        <f t="shared" si="41"/>
        <v>0</v>
      </c>
      <c r="AK638">
        <f t="shared" si="42"/>
        <v>0</v>
      </c>
    </row>
    <row r="639" spans="1:37" s="73" customFormat="1" ht="15" customHeight="1">
      <c r="A639" s="48"/>
      <c r="B639" s="179"/>
      <c r="C639" s="110" t="s">
        <v>221</v>
      </c>
      <c r="D639" s="321" t="s">
        <v>630</v>
      </c>
      <c r="E639" s="249"/>
      <c r="F639" s="249"/>
      <c r="G639" s="249"/>
      <c r="H639" s="249"/>
      <c r="I639" s="249"/>
      <c r="J639" s="249"/>
      <c r="K639" s="249"/>
      <c r="L639" s="249"/>
      <c r="M639" s="249"/>
      <c r="N639" s="250"/>
      <c r="O639" s="261"/>
      <c r="P639" s="249"/>
      <c r="Q639" s="249"/>
      <c r="R639" s="250"/>
      <c r="S639" s="261"/>
      <c r="T639" s="249"/>
      <c r="U639" s="249"/>
      <c r="V639" s="250"/>
      <c r="W639" s="261"/>
      <c r="X639" s="249"/>
      <c r="Y639" s="249"/>
      <c r="Z639" s="250"/>
      <c r="AA639" s="261"/>
      <c r="AB639" s="249"/>
      <c r="AC639" s="249"/>
      <c r="AD639" s="250"/>
      <c r="AG639">
        <f t="shared" si="38"/>
        <v>0</v>
      </c>
      <c r="AH639">
        <f t="shared" si="39"/>
        <v>0</v>
      </c>
      <c r="AI639">
        <f t="shared" si="40"/>
        <v>0</v>
      </c>
      <c r="AJ639">
        <f t="shared" si="41"/>
        <v>0</v>
      </c>
      <c r="AK639">
        <f t="shared" si="42"/>
        <v>0</v>
      </c>
    </row>
    <row r="640" spans="1:37" s="73" customFormat="1" ht="15" customHeight="1">
      <c r="A640" s="49"/>
      <c r="B640" s="54"/>
      <c r="C640" s="110" t="s">
        <v>223</v>
      </c>
      <c r="D640" s="321" t="s">
        <v>364</v>
      </c>
      <c r="E640" s="249"/>
      <c r="F640" s="249"/>
      <c r="G640" s="249"/>
      <c r="H640" s="249"/>
      <c r="I640" s="249"/>
      <c r="J640" s="249"/>
      <c r="K640" s="249"/>
      <c r="L640" s="249"/>
      <c r="M640" s="249"/>
      <c r="N640" s="250"/>
      <c r="O640" s="261"/>
      <c r="P640" s="249"/>
      <c r="Q640" s="249"/>
      <c r="R640" s="250"/>
      <c r="S640" s="261"/>
      <c r="T640" s="249"/>
      <c r="U640" s="249"/>
      <c r="V640" s="250"/>
      <c r="W640" s="261"/>
      <c r="X640" s="249"/>
      <c r="Y640" s="249"/>
      <c r="Z640" s="250"/>
      <c r="AA640" s="261"/>
      <c r="AB640" s="249"/>
      <c r="AC640" s="249"/>
      <c r="AD640" s="250"/>
      <c r="AG640">
        <f t="shared" si="38"/>
        <v>0</v>
      </c>
      <c r="AH640">
        <f t="shared" si="39"/>
        <v>0</v>
      </c>
      <c r="AI640">
        <f t="shared" si="40"/>
        <v>0</v>
      </c>
      <c r="AJ640">
        <f t="shared" si="41"/>
        <v>0</v>
      </c>
      <c r="AK640">
        <f t="shared" si="42"/>
        <v>0</v>
      </c>
    </row>
    <row r="641" spans="1:37" s="73" customFormat="1" ht="15" customHeight="1">
      <c r="A641" s="49"/>
      <c r="B641" s="54"/>
      <c r="C641" s="110" t="s">
        <v>225</v>
      </c>
      <c r="D641" s="321" t="s">
        <v>631</v>
      </c>
      <c r="E641" s="249"/>
      <c r="F641" s="249"/>
      <c r="G641" s="249"/>
      <c r="H641" s="249"/>
      <c r="I641" s="249"/>
      <c r="J641" s="249"/>
      <c r="K641" s="249"/>
      <c r="L641" s="249"/>
      <c r="M641" s="249"/>
      <c r="N641" s="250"/>
      <c r="O641" s="261"/>
      <c r="P641" s="249"/>
      <c r="Q641" s="249"/>
      <c r="R641" s="250"/>
      <c r="S641" s="261"/>
      <c r="T641" s="249"/>
      <c r="U641" s="249"/>
      <c r="V641" s="250"/>
      <c r="W641" s="261"/>
      <c r="X641" s="249"/>
      <c r="Y641" s="249"/>
      <c r="Z641" s="250"/>
      <c r="AA641" s="261"/>
      <c r="AB641" s="249"/>
      <c r="AC641" s="249"/>
      <c r="AD641" s="250"/>
      <c r="AG641">
        <f t="shared" si="38"/>
        <v>0</v>
      </c>
      <c r="AH641">
        <f t="shared" si="39"/>
        <v>0</v>
      </c>
      <c r="AI641">
        <f t="shared" si="40"/>
        <v>0</v>
      </c>
      <c r="AJ641">
        <f t="shared" si="41"/>
        <v>0</v>
      </c>
      <c r="AK641">
        <f t="shared" si="42"/>
        <v>0</v>
      </c>
    </row>
    <row r="642" spans="1:37" s="73" customFormat="1" ht="15" customHeight="1">
      <c r="A642" s="48"/>
      <c r="B642" s="179"/>
      <c r="C642" s="110" t="s">
        <v>227</v>
      </c>
      <c r="D642" s="321" t="s">
        <v>632</v>
      </c>
      <c r="E642" s="249"/>
      <c r="F642" s="249"/>
      <c r="G642" s="249"/>
      <c r="H642" s="249"/>
      <c r="I642" s="249"/>
      <c r="J642" s="249"/>
      <c r="K642" s="249"/>
      <c r="L642" s="249"/>
      <c r="M642" s="249"/>
      <c r="N642" s="250"/>
      <c r="O642" s="261"/>
      <c r="P642" s="249"/>
      <c r="Q642" s="249"/>
      <c r="R642" s="250"/>
      <c r="S642" s="261"/>
      <c r="T642" s="249"/>
      <c r="U642" s="249"/>
      <c r="V642" s="250"/>
      <c r="W642" s="261"/>
      <c r="X642" s="249"/>
      <c r="Y642" s="249"/>
      <c r="Z642" s="250"/>
      <c r="AA642" s="261"/>
      <c r="AB642" s="249"/>
      <c r="AC642" s="249"/>
      <c r="AD642" s="250"/>
      <c r="AG642">
        <f t="shared" si="38"/>
        <v>0</v>
      </c>
      <c r="AH642">
        <f t="shared" si="39"/>
        <v>0</v>
      </c>
      <c r="AI642">
        <f t="shared" si="40"/>
        <v>0</v>
      </c>
      <c r="AJ642">
        <f t="shared" si="41"/>
        <v>0</v>
      </c>
      <c r="AK642">
        <f t="shared" si="42"/>
        <v>0</v>
      </c>
    </row>
    <row r="643" spans="1:37" s="73" customFormat="1" ht="15" customHeight="1">
      <c r="A643" s="49"/>
      <c r="B643" s="54"/>
      <c r="C643" s="110" t="s">
        <v>228</v>
      </c>
      <c r="D643" s="321" t="s">
        <v>633</v>
      </c>
      <c r="E643" s="249"/>
      <c r="F643" s="249"/>
      <c r="G643" s="249"/>
      <c r="H643" s="249"/>
      <c r="I643" s="249"/>
      <c r="J643" s="249"/>
      <c r="K643" s="249"/>
      <c r="L643" s="249"/>
      <c r="M643" s="249"/>
      <c r="N643" s="250"/>
      <c r="O643" s="261"/>
      <c r="P643" s="249"/>
      <c r="Q643" s="249"/>
      <c r="R643" s="250"/>
      <c r="S643" s="261"/>
      <c r="T643" s="249"/>
      <c r="U643" s="249"/>
      <c r="V643" s="250"/>
      <c r="W643" s="261"/>
      <c r="X643" s="249"/>
      <c r="Y643" s="249"/>
      <c r="Z643" s="250"/>
      <c r="AA643" s="261"/>
      <c r="AB643" s="249"/>
      <c r="AC643" s="249"/>
      <c r="AD643" s="250"/>
      <c r="AG643">
        <f t="shared" si="38"/>
        <v>0</v>
      </c>
      <c r="AH643">
        <f t="shared" si="39"/>
        <v>0</v>
      </c>
      <c r="AI643">
        <f t="shared" si="40"/>
        <v>0</v>
      </c>
      <c r="AJ643">
        <f t="shared" si="41"/>
        <v>0</v>
      </c>
      <c r="AK643">
        <f t="shared" si="42"/>
        <v>0</v>
      </c>
    </row>
    <row r="644" spans="1:37" s="73" customFormat="1" ht="15" customHeight="1">
      <c r="A644" s="49"/>
      <c r="B644" s="54"/>
      <c r="C644" s="110" t="s">
        <v>229</v>
      </c>
      <c r="D644" s="321" t="s">
        <v>634</v>
      </c>
      <c r="E644" s="249"/>
      <c r="F644" s="249"/>
      <c r="G644" s="249"/>
      <c r="H644" s="249"/>
      <c r="I644" s="249"/>
      <c r="J644" s="249"/>
      <c r="K644" s="249"/>
      <c r="L644" s="249"/>
      <c r="M644" s="249"/>
      <c r="N644" s="250"/>
      <c r="O644" s="261"/>
      <c r="P644" s="249"/>
      <c r="Q644" s="249"/>
      <c r="R644" s="250"/>
      <c r="S644" s="261"/>
      <c r="T644" s="249"/>
      <c r="U644" s="249"/>
      <c r="V644" s="250"/>
      <c r="W644" s="261"/>
      <c r="X644" s="249"/>
      <c r="Y644" s="249"/>
      <c r="Z644" s="250"/>
      <c r="AA644" s="261"/>
      <c r="AB644" s="249"/>
      <c r="AC644" s="249"/>
      <c r="AD644" s="250"/>
      <c r="AG644">
        <f t="shared" si="38"/>
        <v>0</v>
      </c>
      <c r="AH644">
        <f t="shared" si="39"/>
        <v>0</v>
      </c>
      <c r="AI644">
        <f t="shared" si="40"/>
        <v>0</v>
      </c>
      <c r="AJ644">
        <f t="shared" si="41"/>
        <v>0</v>
      </c>
      <c r="AK644">
        <f t="shared" si="42"/>
        <v>0</v>
      </c>
    </row>
    <row r="645" spans="1:37" s="73" customFormat="1" ht="15" customHeight="1">
      <c r="A645" s="49"/>
      <c r="B645" s="54"/>
      <c r="C645" s="110" t="s">
        <v>230</v>
      </c>
      <c r="D645" s="321" t="s">
        <v>635</v>
      </c>
      <c r="E645" s="249"/>
      <c r="F645" s="249"/>
      <c r="G645" s="249"/>
      <c r="H645" s="249"/>
      <c r="I645" s="249"/>
      <c r="J645" s="249"/>
      <c r="K645" s="249"/>
      <c r="L645" s="249"/>
      <c r="M645" s="249"/>
      <c r="N645" s="250"/>
      <c r="O645" s="261"/>
      <c r="P645" s="249"/>
      <c r="Q645" s="249"/>
      <c r="R645" s="250"/>
      <c r="S645" s="261"/>
      <c r="T645" s="249"/>
      <c r="U645" s="249"/>
      <c r="V645" s="250"/>
      <c r="W645" s="261"/>
      <c r="X645" s="249"/>
      <c r="Y645" s="249"/>
      <c r="Z645" s="250"/>
      <c r="AA645" s="261"/>
      <c r="AB645" s="249"/>
      <c r="AC645" s="249"/>
      <c r="AD645" s="250"/>
      <c r="AG645">
        <f t="shared" si="38"/>
        <v>0</v>
      </c>
      <c r="AH645">
        <f t="shared" si="39"/>
        <v>0</v>
      </c>
      <c r="AI645">
        <f t="shared" si="40"/>
        <v>0</v>
      </c>
      <c r="AJ645">
        <f t="shared" si="41"/>
        <v>0</v>
      </c>
      <c r="AK645">
        <f t="shared" si="42"/>
        <v>0</v>
      </c>
    </row>
    <row r="646" spans="1:37" s="73" customFormat="1" ht="15" customHeight="1">
      <c r="A646" s="48"/>
      <c r="B646" s="179"/>
      <c r="C646" s="110" t="s">
        <v>231</v>
      </c>
      <c r="D646" s="321" t="s">
        <v>427</v>
      </c>
      <c r="E646" s="249"/>
      <c r="F646" s="249"/>
      <c r="G646" s="249"/>
      <c r="H646" s="249"/>
      <c r="I646" s="249"/>
      <c r="J646" s="249"/>
      <c r="K646" s="249"/>
      <c r="L646" s="249"/>
      <c r="M646" s="249"/>
      <c r="N646" s="250"/>
      <c r="O646" s="261"/>
      <c r="P646" s="249"/>
      <c r="Q646" s="249"/>
      <c r="R646" s="250"/>
      <c r="S646" s="261"/>
      <c r="T646" s="249"/>
      <c r="U646" s="249"/>
      <c r="V646" s="250"/>
      <c r="W646" s="261"/>
      <c r="X646" s="249"/>
      <c r="Y646" s="249"/>
      <c r="Z646" s="250"/>
      <c r="AA646" s="261"/>
      <c r="AB646" s="249"/>
      <c r="AC646" s="249"/>
      <c r="AD646" s="250"/>
      <c r="AG646">
        <f t="shared" si="38"/>
        <v>0</v>
      </c>
      <c r="AH646">
        <f t="shared" si="39"/>
        <v>0</v>
      </c>
      <c r="AI646">
        <f t="shared" si="40"/>
        <v>0</v>
      </c>
      <c r="AJ646">
        <f t="shared" si="41"/>
        <v>0</v>
      </c>
      <c r="AK646">
        <f t="shared" si="42"/>
        <v>0</v>
      </c>
    </row>
    <row r="647" spans="1:37" s="73" customFormat="1" ht="15" customHeight="1">
      <c r="A647" s="49"/>
      <c r="B647" s="54"/>
      <c r="C647" s="110" t="s">
        <v>232</v>
      </c>
      <c r="D647" s="321" t="s">
        <v>357</v>
      </c>
      <c r="E647" s="249"/>
      <c r="F647" s="249"/>
      <c r="G647" s="249"/>
      <c r="H647" s="249"/>
      <c r="I647" s="249"/>
      <c r="J647" s="249"/>
      <c r="K647" s="249"/>
      <c r="L647" s="249"/>
      <c r="M647" s="249"/>
      <c r="N647" s="250"/>
      <c r="O647" s="261"/>
      <c r="P647" s="249"/>
      <c r="Q647" s="249"/>
      <c r="R647" s="250"/>
      <c r="S647" s="261"/>
      <c r="T647" s="249"/>
      <c r="U647" s="249"/>
      <c r="V647" s="250"/>
      <c r="W647" s="261"/>
      <c r="X647" s="249"/>
      <c r="Y647" s="249"/>
      <c r="Z647" s="250"/>
      <c r="AA647" s="261"/>
      <c r="AB647" s="249"/>
      <c r="AC647" s="249"/>
      <c r="AD647" s="250"/>
      <c r="AG647">
        <f t="shared" si="38"/>
        <v>0</v>
      </c>
      <c r="AH647">
        <f t="shared" si="39"/>
        <v>0</v>
      </c>
      <c r="AI647">
        <f t="shared" si="40"/>
        <v>0</v>
      </c>
      <c r="AJ647">
        <f t="shared" si="41"/>
        <v>0</v>
      </c>
      <c r="AK647">
        <f t="shared" si="42"/>
        <v>0</v>
      </c>
    </row>
    <row r="648" spans="1:37" s="73" customFormat="1" ht="15" customHeight="1">
      <c r="A648" s="180"/>
      <c r="B648" s="181"/>
      <c r="C648" s="77"/>
      <c r="D648" s="50"/>
      <c r="E648" s="50"/>
      <c r="F648" s="50"/>
      <c r="G648" s="50"/>
      <c r="H648" s="50"/>
      <c r="I648" s="50"/>
      <c r="J648" s="50"/>
      <c r="M648" s="50"/>
      <c r="N648" s="122" t="s">
        <v>456</v>
      </c>
      <c r="O648" s="251">
        <f>IF(AND(SUM(O632:O647)=0,COUNTIF(O632:O647,"NS")&gt;0),"NS",IF(AND(SUM(O632:O647)=0,COUNTIF(O632:O647,0)&gt;0),0,IF(AND(SUM(O632:O647)=0,COUNTIF(O632:O647,"NA")&gt;0),"NA",SUM(O632:O647))))</f>
        <v>0</v>
      </c>
      <c r="P648" s="249"/>
      <c r="Q648" s="249"/>
      <c r="R648" s="250"/>
      <c r="S648" s="251">
        <f>IF(AND(SUM(S632:S647)=0,COUNTIF(S632:S647,"NS")&gt;0),"NS",IF(AND(SUM(S632:S647)=0,COUNTIF(S632:S647,0)&gt;0),0,IF(AND(SUM(S632:S647)=0,COUNTIF(S632:S647,"NA")&gt;0),"NA",SUM(S632:S647))))</f>
        <v>0</v>
      </c>
      <c r="T648" s="249"/>
      <c r="U648" s="249"/>
      <c r="V648" s="250"/>
      <c r="W648" s="251">
        <f>IF(AND(SUM(W632:W647)=0,COUNTIF(W632:W647,"NS")&gt;0),"NS",IF(AND(SUM(W632:W647)=0,COUNTIF(W632:W647,0)&gt;0),0,IF(AND(SUM(W632:W647)=0,COUNTIF(W632:W647,"NA")&gt;0),"NA",SUM(W632:W647))))</f>
        <v>0</v>
      </c>
      <c r="X648" s="249"/>
      <c r="Y648" s="249"/>
      <c r="Z648" s="250"/>
      <c r="AA648" s="251">
        <f>IF(AND(SUM(AA632:AA647)=0,COUNTIF(AA632:AA647,"NS")&gt;0),"NS",IF(AND(SUM(AA632:AA647)=0,COUNTIF(AA632:AA647,0)&gt;0),0,IF(AND(SUM(AA632:AA647)=0,COUNTIF(AA632:AA647,"NA")&gt;0),"NA",SUM(AA632:AA647))))</f>
        <v>0</v>
      </c>
      <c r="AB648" s="249"/>
      <c r="AC648" s="249"/>
      <c r="AD648" s="250"/>
      <c r="AG648">
        <f>SUM(AG632:AG647)</f>
        <v>0</v>
      </c>
      <c r="AH648" s="198">
        <f>SUM(AH632:AH647)</f>
        <v>0</v>
      </c>
      <c r="AI648">
        <f>SUM(AI632:AI647)</f>
        <v>0</v>
      </c>
      <c r="AK648">
        <f>SUM(AK632:AK647)</f>
        <v>0</v>
      </c>
    </row>
    <row r="649" spans="1:37" ht="15" customHeight="1"/>
    <row r="650" spans="1:37" s="73" customFormat="1" ht="45" customHeight="1">
      <c r="A650" s="105"/>
      <c r="C650" s="397" t="s">
        <v>636</v>
      </c>
      <c r="D650" s="231"/>
      <c r="E650" s="265"/>
      <c r="F650" s="261"/>
      <c r="G650" s="249"/>
      <c r="H650" s="249"/>
      <c r="I650" s="249"/>
      <c r="J650" s="249"/>
      <c r="K650" s="249"/>
      <c r="L650" s="249"/>
      <c r="M650" s="249"/>
      <c r="N650" s="249"/>
      <c r="O650" s="249"/>
      <c r="P650" s="249"/>
      <c r="Q650" s="249"/>
      <c r="R650" s="249"/>
      <c r="S650" s="249"/>
      <c r="T650" s="249"/>
      <c r="U650" s="249"/>
      <c r="V650" s="249"/>
      <c r="W650" s="249"/>
      <c r="X650" s="249"/>
      <c r="Y650" s="249"/>
      <c r="Z650" s="249"/>
      <c r="AA650" s="249"/>
      <c r="AB650" s="249"/>
      <c r="AC650" s="249"/>
      <c r="AD650" s="250"/>
    </row>
    <row r="651" spans="1:37" ht="15" customHeight="1">
      <c r="B651" s="199" t="str">
        <f>IF(AND(SUM(O644:AD644)&gt;0,F650=""),"Alerta: Debido a que cuenta con un valor mayor a cero en el numeral 13, debe anotar el nombre de dicha(s) familia(s) lingüística(s).","")</f>
        <v/>
      </c>
    </row>
    <row r="652" spans="1:37" s="184" customFormat="1" ht="24" customHeight="1">
      <c r="A652" s="182"/>
      <c r="B652" s="183"/>
      <c r="C652" s="333" t="s">
        <v>310</v>
      </c>
      <c r="D652" s="231"/>
      <c r="E652" s="231"/>
      <c r="F652" s="231"/>
      <c r="G652" s="231"/>
      <c r="H652" s="231"/>
      <c r="I652" s="231"/>
      <c r="J652" s="231"/>
      <c r="K652" s="231"/>
      <c r="L652" s="231"/>
      <c r="M652" s="231"/>
      <c r="N652" s="231"/>
      <c r="O652" s="231"/>
      <c r="P652" s="231"/>
      <c r="Q652" s="231"/>
      <c r="R652" s="231"/>
      <c r="S652" s="231"/>
      <c r="T652" s="231"/>
      <c r="U652" s="231"/>
      <c r="V652" s="231"/>
      <c r="W652" s="231"/>
      <c r="X652" s="231"/>
      <c r="Y652" s="231"/>
      <c r="Z652" s="231"/>
      <c r="AA652" s="231"/>
      <c r="AB652" s="231"/>
      <c r="AC652" s="231"/>
      <c r="AD652" s="231"/>
    </row>
    <row r="653" spans="1:37" s="184" customFormat="1" ht="60" customHeight="1">
      <c r="A653" s="182"/>
      <c r="B653" s="183"/>
      <c r="C653" s="323"/>
      <c r="D653" s="249"/>
      <c r="E653" s="249"/>
      <c r="F653" s="249"/>
      <c r="G653" s="249"/>
      <c r="H653" s="249"/>
      <c r="I653" s="249"/>
      <c r="J653" s="249"/>
      <c r="K653" s="249"/>
      <c r="L653" s="249"/>
      <c r="M653" s="249"/>
      <c r="N653" s="249"/>
      <c r="O653" s="249"/>
      <c r="P653" s="249"/>
      <c r="Q653" s="249"/>
      <c r="R653" s="249"/>
      <c r="S653" s="249"/>
      <c r="T653" s="249"/>
      <c r="U653" s="249"/>
      <c r="V653" s="249"/>
      <c r="W653" s="249"/>
      <c r="X653" s="249"/>
      <c r="Y653" s="249"/>
      <c r="Z653" s="249"/>
      <c r="AA653" s="249"/>
      <c r="AB653" s="249"/>
      <c r="AC653" s="249"/>
      <c r="AD653" s="250"/>
    </row>
    <row r="654" spans="1:37" ht="15" customHeight="1">
      <c r="B654" s="199" t="str">
        <f>IF(AG648&gt;0,"Favor de ingresar toda la información requerida en la pregunta y/o verifique que no tenga información en celdas sombreadas.","")</f>
        <v/>
      </c>
      <c r="C654" s="199"/>
    </row>
    <row r="655" spans="1:37" ht="15" customHeight="1">
      <c r="B655" s="199" t="str">
        <f>IF(AND(AH648&lt;&gt;0,C653=""),"Alerta: Debido a que cuenta con registros NS, debe proporcionar una justificación en el area de comentarios al final de la pregunta.","")</f>
        <v/>
      </c>
      <c r="C655" s="199"/>
    </row>
    <row r="656" spans="1:37" ht="15" customHeight="1">
      <c r="B656" s="199" t="str">
        <f>IF(AK648&gt;=1,"Favor de revisar la sumatoria y consistencia de totales y/o subtotales por filas (numéricos y NS).","")</f>
        <v/>
      </c>
      <c r="C656" s="199"/>
    </row>
    <row r="657" spans="1:38" ht="15" customHeight="1">
      <c r="B657" s="199"/>
      <c r="C657" s="199"/>
    </row>
    <row r="658" spans="1:38" ht="15" customHeight="1">
      <c r="B658" s="199"/>
      <c r="C658" s="199"/>
    </row>
    <row r="659" spans="1:38" ht="15" customHeight="1">
      <c r="B659" s="199"/>
      <c r="C659" s="199"/>
    </row>
    <row r="660" spans="1:38" s="73" customFormat="1" ht="24" customHeight="1">
      <c r="A660" s="48" t="s">
        <v>1193</v>
      </c>
      <c r="B660" s="338" t="s">
        <v>1194</v>
      </c>
      <c r="C660" s="231"/>
      <c r="D660" s="231"/>
      <c r="E660" s="231"/>
      <c r="F660" s="231"/>
      <c r="G660" s="231"/>
      <c r="H660" s="231"/>
      <c r="I660" s="231"/>
      <c r="J660" s="231"/>
      <c r="K660" s="231"/>
      <c r="L660" s="231"/>
      <c r="M660" s="231"/>
      <c r="N660" s="231"/>
      <c r="O660" s="231"/>
      <c r="P660" s="231"/>
      <c r="Q660" s="231"/>
      <c r="R660" s="231"/>
      <c r="S660" s="231"/>
      <c r="T660" s="231"/>
      <c r="U660" s="231"/>
      <c r="V660" s="231"/>
      <c r="W660" s="231"/>
      <c r="X660" s="231"/>
      <c r="Y660" s="231"/>
      <c r="Z660" s="231"/>
      <c r="AA660" s="231"/>
      <c r="AB660" s="231"/>
      <c r="AC660" s="231"/>
      <c r="AD660" s="231"/>
    </row>
    <row r="661" spans="1:38" s="73" customFormat="1" ht="24" customHeight="1">
      <c r="A661" s="177"/>
      <c r="B661" s="9"/>
      <c r="C661" s="319" t="s">
        <v>1195</v>
      </c>
      <c r="D661" s="231"/>
      <c r="E661" s="231"/>
      <c r="F661" s="231"/>
      <c r="G661" s="231"/>
      <c r="H661" s="231"/>
      <c r="I661" s="231"/>
      <c r="J661" s="231"/>
      <c r="K661" s="231"/>
      <c r="L661" s="231"/>
      <c r="M661" s="231"/>
      <c r="N661" s="231"/>
      <c r="O661" s="231"/>
      <c r="P661" s="231"/>
      <c r="Q661" s="231"/>
      <c r="R661" s="231"/>
      <c r="S661" s="231"/>
      <c r="T661" s="231"/>
      <c r="U661" s="231"/>
      <c r="V661" s="231"/>
      <c r="W661" s="231"/>
      <c r="X661" s="231"/>
      <c r="Y661" s="231"/>
      <c r="Z661" s="231"/>
      <c r="AA661" s="231"/>
      <c r="AB661" s="231"/>
      <c r="AC661" s="231"/>
      <c r="AD661" s="231"/>
    </row>
    <row r="662" spans="1:38" ht="15" customHeight="1"/>
    <row r="663" spans="1:38" s="73" customFormat="1" ht="24" customHeight="1">
      <c r="A663" s="107"/>
      <c r="B663" s="4"/>
      <c r="C663" s="316" t="s">
        <v>547</v>
      </c>
      <c r="D663" s="262"/>
      <c r="E663" s="262"/>
      <c r="F663" s="262"/>
      <c r="G663" s="262"/>
      <c r="H663" s="262"/>
      <c r="I663" s="262"/>
      <c r="J663" s="262"/>
      <c r="K663" s="262"/>
      <c r="L663" s="262"/>
      <c r="M663" s="262"/>
      <c r="N663" s="263"/>
      <c r="O663" s="248" t="s">
        <v>1180</v>
      </c>
      <c r="P663" s="249"/>
      <c r="Q663" s="249"/>
      <c r="R663" s="249"/>
      <c r="S663" s="249"/>
      <c r="T663" s="249"/>
      <c r="U663" s="249"/>
      <c r="V663" s="249"/>
      <c r="W663" s="249"/>
      <c r="X663" s="249"/>
      <c r="Y663" s="249"/>
      <c r="Z663" s="249"/>
      <c r="AA663" s="249"/>
      <c r="AB663" s="249"/>
      <c r="AC663" s="249"/>
      <c r="AD663" s="250"/>
      <c r="AG663">
        <f>COUNTBLANK(O665:AD691)</f>
        <v>432</v>
      </c>
    </row>
    <row r="664" spans="1:38" s="73" customFormat="1" ht="15" customHeight="1">
      <c r="A664" s="107"/>
      <c r="B664" s="4"/>
      <c r="C664" s="266"/>
      <c r="D664" s="252"/>
      <c r="E664" s="252"/>
      <c r="F664" s="252"/>
      <c r="G664" s="252"/>
      <c r="H664" s="252"/>
      <c r="I664" s="252"/>
      <c r="J664" s="252"/>
      <c r="K664" s="252"/>
      <c r="L664" s="252"/>
      <c r="M664" s="252"/>
      <c r="N664" s="267"/>
      <c r="O664" s="248" t="s">
        <v>444</v>
      </c>
      <c r="P664" s="249"/>
      <c r="Q664" s="249"/>
      <c r="R664" s="250"/>
      <c r="S664" s="251" t="s">
        <v>445</v>
      </c>
      <c r="T664" s="249"/>
      <c r="U664" s="249"/>
      <c r="V664" s="250"/>
      <c r="W664" s="251" t="s">
        <v>446</v>
      </c>
      <c r="X664" s="249"/>
      <c r="Y664" s="249"/>
      <c r="Z664" s="250"/>
      <c r="AA664" s="251" t="s">
        <v>357</v>
      </c>
      <c r="AB664" s="249"/>
      <c r="AC664" s="249"/>
      <c r="AD664" s="250"/>
      <c r="AG664" t="s">
        <v>282</v>
      </c>
      <c r="AH664" t="s">
        <v>283</v>
      </c>
      <c r="AI664" t="s">
        <v>283</v>
      </c>
      <c r="AJ664" t="s">
        <v>447</v>
      </c>
      <c r="AK664" t="s">
        <v>448</v>
      </c>
      <c r="AL664" t="s">
        <v>1065</v>
      </c>
    </row>
    <row r="665" spans="1:38" s="73" customFormat="1" ht="15" customHeight="1">
      <c r="A665" s="107"/>
      <c r="B665" s="4"/>
      <c r="C665" s="128" t="s">
        <v>209</v>
      </c>
      <c r="D665" s="321" t="s">
        <v>350</v>
      </c>
      <c r="E665" s="249"/>
      <c r="F665" s="249"/>
      <c r="G665" s="249"/>
      <c r="H665" s="249"/>
      <c r="I665" s="249"/>
      <c r="J665" s="249"/>
      <c r="K665" s="249"/>
      <c r="L665" s="249"/>
      <c r="M665" s="249"/>
      <c r="N665" s="250"/>
      <c r="O665" s="261"/>
      <c r="P665" s="249"/>
      <c r="Q665" s="249"/>
      <c r="R665" s="250"/>
      <c r="S665" s="261"/>
      <c r="T665" s="249"/>
      <c r="U665" s="249"/>
      <c r="V665" s="250"/>
      <c r="W665" s="261"/>
      <c r="X665" s="249"/>
      <c r="Y665" s="249"/>
      <c r="Z665" s="250"/>
      <c r="AA665" s="261"/>
      <c r="AB665" s="249"/>
      <c r="AC665" s="249"/>
      <c r="AD665" s="250"/>
      <c r="AG665">
        <f t="shared" ref="AG665:AG691" si="43">IF(OR(COUNTBLANK(O665:AD665)=16,COUNTBLANK(O665:AD665)=12),0,1)</f>
        <v>0</v>
      </c>
      <c r="AH665">
        <f t="shared" ref="AH665:AH691" si="44">IF(COUNTIF(O665:AD665,"NS"),1,0)</f>
        <v>0</v>
      </c>
      <c r="AI665">
        <f t="shared" ref="AI665:AI691" si="45">COUNTIF(S665:AD665,"NS")</f>
        <v>0</v>
      </c>
      <c r="AJ665">
        <f t="shared" ref="AJ665:AJ691" si="46">SUM(S665:AD665)</f>
        <v>0</v>
      </c>
      <c r="AK665">
        <f t="shared" ref="AK665:AK691" si="47">IF(COUNTA(O665:AD665)=0,0,IF(OR(AND(O665=0,AI665&gt;0),AND(O665="ns",AJ665&gt;0),AND(O665="ns",AI665=0,AJ665=0)),1,IF(OR(AND(AI665&gt;=2,O665&gt;AJ665),AND(O665="ns",AJ665=0,AI665&gt;0),O665=AJ665),0,1)))</f>
        <v>0</v>
      </c>
      <c r="AL665">
        <f t="shared" ref="AL665:AL691" si="48">IF(AND(SUM(O665)=SUM(O507),SUM(S665)=SUM(S507),SUM(W665)=SUM(W507),SUM(AA665)=SUM(AA507)),0,1)</f>
        <v>0</v>
      </c>
    </row>
    <row r="666" spans="1:38" s="73" customFormat="1" ht="15" customHeight="1">
      <c r="A666" s="107"/>
      <c r="B666" s="4"/>
      <c r="C666" s="129" t="s">
        <v>210</v>
      </c>
      <c r="D666" s="321" t="s">
        <v>353</v>
      </c>
      <c r="E666" s="249"/>
      <c r="F666" s="249"/>
      <c r="G666" s="249"/>
      <c r="H666" s="249"/>
      <c r="I666" s="249"/>
      <c r="J666" s="249"/>
      <c r="K666" s="249"/>
      <c r="L666" s="249"/>
      <c r="M666" s="249"/>
      <c r="N666" s="250"/>
      <c r="O666" s="261"/>
      <c r="P666" s="249"/>
      <c r="Q666" s="249"/>
      <c r="R666" s="250"/>
      <c r="S666" s="261"/>
      <c r="T666" s="249"/>
      <c r="U666" s="249"/>
      <c r="V666" s="250"/>
      <c r="W666" s="261"/>
      <c r="X666" s="249"/>
      <c r="Y666" s="249"/>
      <c r="Z666" s="250"/>
      <c r="AA666" s="261"/>
      <c r="AB666" s="249"/>
      <c r="AC666" s="249"/>
      <c r="AD666" s="250"/>
      <c r="AG666">
        <f t="shared" si="43"/>
        <v>0</v>
      </c>
      <c r="AH666">
        <f t="shared" si="44"/>
        <v>0</v>
      </c>
      <c r="AI666">
        <f t="shared" si="45"/>
        <v>0</v>
      </c>
      <c r="AJ666">
        <f t="shared" si="46"/>
        <v>0</v>
      </c>
      <c r="AK666">
        <f t="shared" si="47"/>
        <v>0</v>
      </c>
      <c r="AL666">
        <f t="shared" si="48"/>
        <v>0</v>
      </c>
    </row>
    <row r="667" spans="1:38" s="73" customFormat="1" ht="15" customHeight="1">
      <c r="A667" s="107"/>
      <c r="B667" s="4"/>
      <c r="C667" s="129" t="s">
        <v>212</v>
      </c>
      <c r="D667" s="321" t="s">
        <v>356</v>
      </c>
      <c r="E667" s="249"/>
      <c r="F667" s="249"/>
      <c r="G667" s="249"/>
      <c r="H667" s="249"/>
      <c r="I667" s="249"/>
      <c r="J667" s="249"/>
      <c r="K667" s="249"/>
      <c r="L667" s="249"/>
      <c r="M667" s="249"/>
      <c r="N667" s="250"/>
      <c r="O667" s="261"/>
      <c r="P667" s="249"/>
      <c r="Q667" s="249"/>
      <c r="R667" s="250"/>
      <c r="S667" s="261"/>
      <c r="T667" s="249"/>
      <c r="U667" s="249"/>
      <c r="V667" s="250"/>
      <c r="W667" s="261"/>
      <c r="X667" s="249"/>
      <c r="Y667" s="249"/>
      <c r="Z667" s="250"/>
      <c r="AA667" s="261"/>
      <c r="AB667" s="249"/>
      <c r="AC667" s="249"/>
      <c r="AD667" s="250"/>
      <c r="AG667">
        <f t="shared" si="43"/>
        <v>0</v>
      </c>
      <c r="AH667">
        <f t="shared" si="44"/>
        <v>0</v>
      </c>
      <c r="AI667">
        <f t="shared" si="45"/>
        <v>0</v>
      </c>
      <c r="AJ667">
        <f t="shared" si="46"/>
        <v>0</v>
      </c>
      <c r="AK667">
        <f t="shared" si="47"/>
        <v>0</v>
      </c>
      <c r="AL667">
        <f t="shared" si="48"/>
        <v>0</v>
      </c>
    </row>
    <row r="668" spans="1:38" s="73" customFormat="1" ht="15" customHeight="1">
      <c r="A668" s="107"/>
      <c r="B668" s="4"/>
      <c r="C668" s="129" t="s">
        <v>214</v>
      </c>
      <c r="D668" s="321" t="s">
        <v>359</v>
      </c>
      <c r="E668" s="249"/>
      <c r="F668" s="249"/>
      <c r="G668" s="249"/>
      <c r="H668" s="249"/>
      <c r="I668" s="249"/>
      <c r="J668" s="249"/>
      <c r="K668" s="249"/>
      <c r="L668" s="249"/>
      <c r="M668" s="249"/>
      <c r="N668" s="250"/>
      <c r="O668" s="261"/>
      <c r="P668" s="249"/>
      <c r="Q668" s="249"/>
      <c r="R668" s="250"/>
      <c r="S668" s="261"/>
      <c r="T668" s="249"/>
      <c r="U668" s="249"/>
      <c r="V668" s="250"/>
      <c r="W668" s="261"/>
      <c r="X668" s="249"/>
      <c r="Y668" s="249"/>
      <c r="Z668" s="250"/>
      <c r="AA668" s="261"/>
      <c r="AB668" s="249"/>
      <c r="AC668" s="249"/>
      <c r="AD668" s="250"/>
      <c r="AG668">
        <f t="shared" si="43"/>
        <v>0</v>
      </c>
      <c r="AH668">
        <f t="shared" si="44"/>
        <v>0</v>
      </c>
      <c r="AI668">
        <f t="shared" si="45"/>
        <v>0</v>
      </c>
      <c r="AJ668">
        <f t="shared" si="46"/>
        <v>0</v>
      </c>
      <c r="AK668">
        <f t="shared" si="47"/>
        <v>0</v>
      </c>
      <c r="AL668">
        <f t="shared" si="48"/>
        <v>0</v>
      </c>
    </row>
    <row r="669" spans="1:38" s="73" customFormat="1" ht="15" customHeight="1">
      <c r="A669" s="107"/>
      <c r="B669" s="4"/>
      <c r="C669" s="129" t="s">
        <v>215</v>
      </c>
      <c r="D669" s="321" t="s">
        <v>361</v>
      </c>
      <c r="E669" s="249"/>
      <c r="F669" s="249"/>
      <c r="G669" s="249"/>
      <c r="H669" s="249"/>
      <c r="I669" s="249"/>
      <c r="J669" s="249"/>
      <c r="K669" s="249"/>
      <c r="L669" s="249"/>
      <c r="M669" s="249"/>
      <c r="N669" s="250"/>
      <c r="O669" s="261"/>
      <c r="P669" s="249"/>
      <c r="Q669" s="249"/>
      <c r="R669" s="250"/>
      <c r="S669" s="261"/>
      <c r="T669" s="249"/>
      <c r="U669" s="249"/>
      <c r="V669" s="250"/>
      <c r="W669" s="261"/>
      <c r="X669" s="249"/>
      <c r="Y669" s="249"/>
      <c r="Z669" s="250"/>
      <c r="AA669" s="261"/>
      <c r="AB669" s="249"/>
      <c r="AC669" s="249"/>
      <c r="AD669" s="250"/>
      <c r="AG669">
        <f t="shared" si="43"/>
        <v>0</v>
      </c>
      <c r="AH669">
        <f t="shared" si="44"/>
        <v>0</v>
      </c>
      <c r="AI669">
        <f t="shared" si="45"/>
        <v>0</v>
      </c>
      <c r="AJ669">
        <f t="shared" si="46"/>
        <v>0</v>
      </c>
      <c r="AK669">
        <f t="shared" si="47"/>
        <v>0</v>
      </c>
      <c r="AL669">
        <f t="shared" si="48"/>
        <v>0</v>
      </c>
    </row>
    <row r="670" spans="1:38" s="73" customFormat="1" ht="15" customHeight="1">
      <c r="A670" s="107"/>
      <c r="B670" s="4"/>
      <c r="C670" s="129" t="s">
        <v>217</v>
      </c>
      <c r="D670" s="321" t="s">
        <v>364</v>
      </c>
      <c r="E670" s="249"/>
      <c r="F670" s="249"/>
      <c r="G670" s="249"/>
      <c r="H670" s="249"/>
      <c r="I670" s="249"/>
      <c r="J670" s="249"/>
      <c r="K670" s="249"/>
      <c r="L670" s="249"/>
      <c r="M670" s="249"/>
      <c r="N670" s="250"/>
      <c r="O670" s="261"/>
      <c r="P670" s="249"/>
      <c r="Q670" s="249"/>
      <c r="R670" s="250"/>
      <c r="S670" s="261"/>
      <c r="T670" s="249"/>
      <c r="U670" s="249"/>
      <c r="V670" s="250"/>
      <c r="W670" s="261"/>
      <c r="X670" s="249"/>
      <c r="Y670" s="249"/>
      <c r="Z670" s="250"/>
      <c r="AA670" s="261"/>
      <c r="AB670" s="249"/>
      <c r="AC670" s="249"/>
      <c r="AD670" s="250"/>
      <c r="AG670">
        <f t="shared" si="43"/>
        <v>0</v>
      </c>
      <c r="AH670">
        <f t="shared" si="44"/>
        <v>0</v>
      </c>
      <c r="AI670">
        <f t="shared" si="45"/>
        <v>0</v>
      </c>
      <c r="AJ670">
        <f t="shared" si="46"/>
        <v>0</v>
      </c>
      <c r="AK670">
        <f t="shared" si="47"/>
        <v>0</v>
      </c>
      <c r="AL670">
        <f t="shared" si="48"/>
        <v>0</v>
      </c>
    </row>
    <row r="671" spans="1:38" s="73" customFormat="1" ht="15" customHeight="1">
      <c r="A671" s="107"/>
      <c r="B671" s="4"/>
      <c r="C671" s="129" t="s">
        <v>219</v>
      </c>
      <c r="D671" s="321" t="s">
        <v>367</v>
      </c>
      <c r="E671" s="249"/>
      <c r="F671" s="249"/>
      <c r="G671" s="249"/>
      <c r="H671" s="249"/>
      <c r="I671" s="249"/>
      <c r="J671" s="249"/>
      <c r="K671" s="249"/>
      <c r="L671" s="249"/>
      <c r="M671" s="249"/>
      <c r="N671" s="250"/>
      <c r="O671" s="261"/>
      <c r="P671" s="249"/>
      <c r="Q671" s="249"/>
      <c r="R671" s="250"/>
      <c r="S671" s="261"/>
      <c r="T671" s="249"/>
      <c r="U671" s="249"/>
      <c r="V671" s="250"/>
      <c r="W671" s="261"/>
      <c r="X671" s="249"/>
      <c r="Y671" s="249"/>
      <c r="Z671" s="250"/>
      <c r="AA671" s="261"/>
      <c r="AB671" s="249"/>
      <c r="AC671" s="249"/>
      <c r="AD671" s="250"/>
      <c r="AG671">
        <f t="shared" si="43"/>
        <v>0</v>
      </c>
      <c r="AH671">
        <f t="shared" si="44"/>
        <v>0</v>
      </c>
      <c r="AI671">
        <f t="shared" si="45"/>
        <v>0</v>
      </c>
      <c r="AJ671">
        <f t="shared" si="46"/>
        <v>0</v>
      </c>
      <c r="AK671">
        <f t="shared" si="47"/>
        <v>0</v>
      </c>
      <c r="AL671">
        <f t="shared" si="48"/>
        <v>0</v>
      </c>
    </row>
    <row r="672" spans="1:38" s="73" customFormat="1" ht="15" customHeight="1">
      <c r="A672" s="107"/>
      <c r="B672" s="4"/>
      <c r="C672" s="129" t="s">
        <v>221</v>
      </c>
      <c r="D672" s="321" t="s">
        <v>370</v>
      </c>
      <c r="E672" s="249"/>
      <c r="F672" s="249"/>
      <c r="G672" s="249"/>
      <c r="H672" s="249"/>
      <c r="I672" s="249"/>
      <c r="J672" s="249"/>
      <c r="K672" s="249"/>
      <c r="L672" s="249"/>
      <c r="M672" s="249"/>
      <c r="N672" s="250"/>
      <c r="O672" s="261"/>
      <c r="P672" s="249"/>
      <c r="Q672" s="249"/>
      <c r="R672" s="250"/>
      <c r="S672" s="261"/>
      <c r="T672" s="249"/>
      <c r="U672" s="249"/>
      <c r="V672" s="250"/>
      <c r="W672" s="261"/>
      <c r="X672" s="249"/>
      <c r="Y672" s="249"/>
      <c r="Z672" s="250"/>
      <c r="AA672" s="261"/>
      <c r="AB672" s="249"/>
      <c r="AC672" s="249"/>
      <c r="AD672" s="250"/>
      <c r="AG672">
        <f t="shared" si="43"/>
        <v>0</v>
      </c>
      <c r="AH672">
        <f t="shared" si="44"/>
        <v>0</v>
      </c>
      <c r="AI672">
        <f t="shared" si="45"/>
        <v>0</v>
      </c>
      <c r="AJ672">
        <f t="shared" si="46"/>
        <v>0</v>
      </c>
      <c r="AK672">
        <f t="shared" si="47"/>
        <v>0</v>
      </c>
      <c r="AL672">
        <f t="shared" si="48"/>
        <v>0</v>
      </c>
    </row>
    <row r="673" spans="1:38" s="73" customFormat="1" ht="15" customHeight="1">
      <c r="A673" s="107"/>
      <c r="B673" s="4"/>
      <c r="C673" s="129" t="s">
        <v>223</v>
      </c>
      <c r="D673" s="321" t="s">
        <v>373</v>
      </c>
      <c r="E673" s="249"/>
      <c r="F673" s="249"/>
      <c r="G673" s="249"/>
      <c r="H673" s="249"/>
      <c r="I673" s="249"/>
      <c r="J673" s="249"/>
      <c r="K673" s="249"/>
      <c r="L673" s="249"/>
      <c r="M673" s="249"/>
      <c r="N673" s="250"/>
      <c r="O673" s="261"/>
      <c r="P673" s="249"/>
      <c r="Q673" s="249"/>
      <c r="R673" s="250"/>
      <c r="S673" s="261"/>
      <c r="T673" s="249"/>
      <c r="U673" s="249"/>
      <c r="V673" s="250"/>
      <c r="W673" s="261"/>
      <c r="X673" s="249"/>
      <c r="Y673" s="249"/>
      <c r="Z673" s="250"/>
      <c r="AA673" s="261"/>
      <c r="AB673" s="249"/>
      <c r="AC673" s="249"/>
      <c r="AD673" s="250"/>
      <c r="AG673">
        <f t="shared" si="43"/>
        <v>0</v>
      </c>
      <c r="AH673">
        <f t="shared" si="44"/>
        <v>0</v>
      </c>
      <c r="AI673">
        <f t="shared" si="45"/>
        <v>0</v>
      </c>
      <c r="AJ673">
        <f t="shared" si="46"/>
        <v>0</v>
      </c>
      <c r="AK673">
        <f t="shared" si="47"/>
        <v>0</v>
      </c>
      <c r="AL673">
        <f t="shared" si="48"/>
        <v>0</v>
      </c>
    </row>
    <row r="674" spans="1:38" s="73" customFormat="1" ht="15" customHeight="1">
      <c r="A674" s="107"/>
      <c r="B674" s="4"/>
      <c r="C674" s="129" t="s">
        <v>225</v>
      </c>
      <c r="D674" s="321" t="s">
        <v>376</v>
      </c>
      <c r="E674" s="249"/>
      <c r="F674" s="249"/>
      <c r="G674" s="249"/>
      <c r="H674" s="249"/>
      <c r="I674" s="249"/>
      <c r="J674" s="249"/>
      <c r="K674" s="249"/>
      <c r="L674" s="249"/>
      <c r="M674" s="249"/>
      <c r="N674" s="250"/>
      <c r="O674" s="261"/>
      <c r="P674" s="249"/>
      <c r="Q674" s="249"/>
      <c r="R674" s="250"/>
      <c r="S674" s="261"/>
      <c r="T674" s="249"/>
      <c r="U674" s="249"/>
      <c r="V674" s="250"/>
      <c r="W674" s="261"/>
      <c r="X674" s="249"/>
      <c r="Y674" s="249"/>
      <c r="Z674" s="250"/>
      <c r="AA674" s="261"/>
      <c r="AB674" s="249"/>
      <c r="AC674" s="249"/>
      <c r="AD674" s="250"/>
      <c r="AG674">
        <f t="shared" si="43"/>
        <v>0</v>
      </c>
      <c r="AH674">
        <f t="shared" si="44"/>
        <v>0</v>
      </c>
      <c r="AI674">
        <f t="shared" si="45"/>
        <v>0</v>
      </c>
      <c r="AJ674">
        <f t="shared" si="46"/>
        <v>0</v>
      </c>
      <c r="AK674">
        <f t="shared" si="47"/>
        <v>0</v>
      </c>
      <c r="AL674">
        <f t="shared" si="48"/>
        <v>0</v>
      </c>
    </row>
    <row r="675" spans="1:38" s="73" customFormat="1" ht="15" customHeight="1">
      <c r="A675" s="98"/>
      <c r="B675" s="9"/>
      <c r="C675" s="129" t="s">
        <v>227</v>
      </c>
      <c r="D675" s="321" t="s">
        <v>379</v>
      </c>
      <c r="E675" s="249"/>
      <c r="F675" s="249"/>
      <c r="G675" s="249"/>
      <c r="H675" s="249"/>
      <c r="I675" s="249"/>
      <c r="J675" s="249"/>
      <c r="K675" s="249"/>
      <c r="L675" s="249"/>
      <c r="M675" s="249"/>
      <c r="N675" s="250"/>
      <c r="O675" s="261"/>
      <c r="P675" s="249"/>
      <c r="Q675" s="249"/>
      <c r="R675" s="250"/>
      <c r="S675" s="261"/>
      <c r="T675" s="249"/>
      <c r="U675" s="249"/>
      <c r="V675" s="250"/>
      <c r="W675" s="261"/>
      <c r="X675" s="249"/>
      <c r="Y675" s="249"/>
      <c r="Z675" s="250"/>
      <c r="AA675" s="261"/>
      <c r="AB675" s="249"/>
      <c r="AC675" s="249"/>
      <c r="AD675" s="250"/>
      <c r="AG675">
        <f t="shared" si="43"/>
        <v>0</v>
      </c>
      <c r="AH675">
        <f t="shared" si="44"/>
        <v>0</v>
      </c>
      <c r="AI675">
        <f t="shared" si="45"/>
        <v>0</v>
      </c>
      <c r="AJ675">
        <f t="shared" si="46"/>
        <v>0</v>
      </c>
      <c r="AK675">
        <f t="shared" si="47"/>
        <v>0</v>
      </c>
      <c r="AL675">
        <f t="shared" si="48"/>
        <v>0</v>
      </c>
    </row>
    <row r="676" spans="1:38" s="73" customFormat="1" ht="15" customHeight="1">
      <c r="A676" s="98"/>
      <c r="B676" s="9"/>
      <c r="C676" s="129" t="s">
        <v>228</v>
      </c>
      <c r="D676" s="321" t="s">
        <v>382</v>
      </c>
      <c r="E676" s="249"/>
      <c r="F676" s="249"/>
      <c r="G676" s="249"/>
      <c r="H676" s="249"/>
      <c r="I676" s="249"/>
      <c r="J676" s="249"/>
      <c r="K676" s="249"/>
      <c r="L676" s="249"/>
      <c r="M676" s="249"/>
      <c r="N676" s="250"/>
      <c r="O676" s="261"/>
      <c r="P676" s="249"/>
      <c r="Q676" s="249"/>
      <c r="R676" s="250"/>
      <c r="S676" s="261"/>
      <c r="T676" s="249"/>
      <c r="U676" s="249"/>
      <c r="V676" s="250"/>
      <c r="W676" s="261"/>
      <c r="X676" s="249"/>
      <c r="Y676" s="249"/>
      <c r="Z676" s="250"/>
      <c r="AA676" s="261"/>
      <c r="AB676" s="249"/>
      <c r="AC676" s="249"/>
      <c r="AD676" s="250"/>
      <c r="AG676">
        <f t="shared" si="43"/>
        <v>0</v>
      </c>
      <c r="AH676">
        <f t="shared" si="44"/>
        <v>0</v>
      </c>
      <c r="AI676">
        <f t="shared" si="45"/>
        <v>0</v>
      </c>
      <c r="AJ676">
        <f t="shared" si="46"/>
        <v>0</v>
      </c>
      <c r="AK676">
        <f t="shared" si="47"/>
        <v>0</v>
      </c>
      <c r="AL676">
        <f t="shared" si="48"/>
        <v>0</v>
      </c>
    </row>
    <row r="677" spans="1:38" s="73" customFormat="1" ht="15" customHeight="1">
      <c r="A677" s="98"/>
      <c r="B677" s="9"/>
      <c r="C677" s="129" t="s">
        <v>229</v>
      </c>
      <c r="D677" s="321" t="s">
        <v>385</v>
      </c>
      <c r="E677" s="249"/>
      <c r="F677" s="249"/>
      <c r="G677" s="249"/>
      <c r="H677" s="249"/>
      <c r="I677" s="249"/>
      <c r="J677" s="249"/>
      <c r="K677" s="249"/>
      <c r="L677" s="249"/>
      <c r="M677" s="249"/>
      <c r="N677" s="250"/>
      <c r="O677" s="261"/>
      <c r="P677" s="249"/>
      <c r="Q677" s="249"/>
      <c r="R677" s="250"/>
      <c r="S677" s="261"/>
      <c r="T677" s="249"/>
      <c r="U677" s="249"/>
      <c r="V677" s="250"/>
      <c r="W677" s="261"/>
      <c r="X677" s="249"/>
      <c r="Y677" s="249"/>
      <c r="Z677" s="250"/>
      <c r="AA677" s="261"/>
      <c r="AB677" s="249"/>
      <c r="AC677" s="249"/>
      <c r="AD677" s="250"/>
      <c r="AG677">
        <f t="shared" si="43"/>
        <v>0</v>
      </c>
      <c r="AH677">
        <f t="shared" si="44"/>
        <v>0</v>
      </c>
      <c r="AI677">
        <f t="shared" si="45"/>
        <v>0</v>
      </c>
      <c r="AJ677">
        <f t="shared" si="46"/>
        <v>0</v>
      </c>
      <c r="AK677">
        <f t="shared" si="47"/>
        <v>0</v>
      </c>
      <c r="AL677">
        <f t="shared" si="48"/>
        <v>0</v>
      </c>
    </row>
    <row r="678" spans="1:38" s="73" customFormat="1" ht="15" customHeight="1">
      <c r="A678" s="98"/>
      <c r="B678" s="9"/>
      <c r="C678" s="129" t="s">
        <v>230</v>
      </c>
      <c r="D678" s="321" t="s">
        <v>388</v>
      </c>
      <c r="E678" s="249"/>
      <c r="F678" s="249"/>
      <c r="G678" s="249"/>
      <c r="H678" s="249"/>
      <c r="I678" s="249"/>
      <c r="J678" s="249"/>
      <c r="K678" s="249"/>
      <c r="L678" s="249"/>
      <c r="M678" s="249"/>
      <c r="N678" s="250"/>
      <c r="O678" s="261"/>
      <c r="P678" s="249"/>
      <c r="Q678" s="249"/>
      <c r="R678" s="250"/>
      <c r="S678" s="261"/>
      <c r="T678" s="249"/>
      <c r="U678" s="249"/>
      <c r="V678" s="250"/>
      <c r="W678" s="261"/>
      <c r="X678" s="249"/>
      <c r="Y678" s="249"/>
      <c r="Z678" s="250"/>
      <c r="AA678" s="261"/>
      <c r="AB678" s="249"/>
      <c r="AC678" s="249"/>
      <c r="AD678" s="250"/>
      <c r="AG678">
        <f t="shared" si="43"/>
        <v>0</v>
      </c>
      <c r="AH678">
        <f t="shared" si="44"/>
        <v>0</v>
      </c>
      <c r="AI678">
        <f t="shared" si="45"/>
        <v>0</v>
      </c>
      <c r="AJ678">
        <f t="shared" si="46"/>
        <v>0</v>
      </c>
      <c r="AK678">
        <f t="shared" si="47"/>
        <v>0</v>
      </c>
      <c r="AL678">
        <f t="shared" si="48"/>
        <v>0</v>
      </c>
    </row>
    <row r="679" spans="1:38" s="73" customFormat="1" ht="15" customHeight="1">
      <c r="A679" s="98"/>
      <c r="B679" s="9"/>
      <c r="C679" s="129" t="s">
        <v>231</v>
      </c>
      <c r="D679" s="321" t="s">
        <v>390</v>
      </c>
      <c r="E679" s="249"/>
      <c r="F679" s="249"/>
      <c r="G679" s="249"/>
      <c r="H679" s="249"/>
      <c r="I679" s="249"/>
      <c r="J679" s="249"/>
      <c r="K679" s="249"/>
      <c r="L679" s="249"/>
      <c r="M679" s="249"/>
      <c r="N679" s="250"/>
      <c r="O679" s="261"/>
      <c r="P679" s="249"/>
      <c r="Q679" s="249"/>
      <c r="R679" s="250"/>
      <c r="S679" s="261"/>
      <c r="T679" s="249"/>
      <c r="U679" s="249"/>
      <c r="V679" s="250"/>
      <c r="W679" s="261"/>
      <c r="X679" s="249"/>
      <c r="Y679" s="249"/>
      <c r="Z679" s="250"/>
      <c r="AA679" s="261"/>
      <c r="AB679" s="249"/>
      <c r="AC679" s="249"/>
      <c r="AD679" s="250"/>
      <c r="AG679">
        <f t="shared" si="43"/>
        <v>0</v>
      </c>
      <c r="AH679">
        <f t="shared" si="44"/>
        <v>0</v>
      </c>
      <c r="AI679">
        <f t="shared" si="45"/>
        <v>0</v>
      </c>
      <c r="AJ679">
        <f t="shared" si="46"/>
        <v>0</v>
      </c>
      <c r="AK679">
        <f t="shared" si="47"/>
        <v>0</v>
      </c>
      <c r="AL679">
        <f t="shared" si="48"/>
        <v>0</v>
      </c>
    </row>
    <row r="680" spans="1:38" s="73" customFormat="1" ht="15" customHeight="1">
      <c r="A680" s="98"/>
      <c r="B680" s="9"/>
      <c r="C680" s="129" t="s">
        <v>232</v>
      </c>
      <c r="D680" s="321" t="s">
        <v>392</v>
      </c>
      <c r="E680" s="249"/>
      <c r="F680" s="249"/>
      <c r="G680" s="249"/>
      <c r="H680" s="249"/>
      <c r="I680" s="249"/>
      <c r="J680" s="249"/>
      <c r="K680" s="249"/>
      <c r="L680" s="249"/>
      <c r="M680" s="249"/>
      <c r="N680" s="250"/>
      <c r="O680" s="261"/>
      <c r="P680" s="249"/>
      <c r="Q680" s="249"/>
      <c r="R680" s="250"/>
      <c r="S680" s="261"/>
      <c r="T680" s="249"/>
      <c r="U680" s="249"/>
      <c r="V680" s="250"/>
      <c r="W680" s="261"/>
      <c r="X680" s="249"/>
      <c r="Y680" s="249"/>
      <c r="Z680" s="250"/>
      <c r="AA680" s="261"/>
      <c r="AB680" s="249"/>
      <c r="AC680" s="249"/>
      <c r="AD680" s="250"/>
      <c r="AG680">
        <f t="shared" si="43"/>
        <v>0</v>
      </c>
      <c r="AH680">
        <f t="shared" si="44"/>
        <v>0</v>
      </c>
      <c r="AI680">
        <f t="shared" si="45"/>
        <v>0</v>
      </c>
      <c r="AJ680">
        <f t="shared" si="46"/>
        <v>0</v>
      </c>
      <c r="AK680">
        <f t="shared" si="47"/>
        <v>0</v>
      </c>
      <c r="AL680">
        <f t="shared" si="48"/>
        <v>0</v>
      </c>
    </row>
    <row r="681" spans="1:38" s="73" customFormat="1" ht="15" customHeight="1">
      <c r="A681" s="98"/>
      <c r="B681" s="9"/>
      <c r="C681" s="129" t="s">
        <v>233</v>
      </c>
      <c r="D681" s="321" t="s">
        <v>395</v>
      </c>
      <c r="E681" s="249"/>
      <c r="F681" s="249"/>
      <c r="G681" s="249"/>
      <c r="H681" s="249"/>
      <c r="I681" s="249"/>
      <c r="J681" s="249"/>
      <c r="K681" s="249"/>
      <c r="L681" s="249"/>
      <c r="M681" s="249"/>
      <c r="N681" s="250"/>
      <c r="O681" s="261"/>
      <c r="P681" s="249"/>
      <c r="Q681" s="249"/>
      <c r="R681" s="250"/>
      <c r="S681" s="261"/>
      <c r="T681" s="249"/>
      <c r="U681" s="249"/>
      <c r="V681" s="250"/>
      <c r="W681" s="261"/>
      <c r="X681" s="249"/>
      <c r="Y681" s="249"/>
      <c r="Z681" s="250"/>
      <c r="AA681" s="261"/>
      <c r="AB681" s="249"/>
      <c r="AC681" s="249"/>
      <c r="AD681" s="250"/>
      <c r="AG681">
        <f t="shared" si="43"/>
        <v>0</v>
      </c>
      <c r="AH681">
        <f t="shared" si="44"/>
        <v>0</v>
      </c>
      <c r="AI681">
        <f t="shared" si="45"/>
        <v>0</v>
      </c>
      <c r="AJ681">
        <f t="shared" si="46"/>
        <v>0</v>
      </c>
      <c r="AK681">
        <f t="shared" si="47"/>
        <v>0</v>
      </c>
      <c r="AL681">
        <f t="shared" si="48"/>
        <v>0</v>
      </c>
    </row>
    <row r="682" spans="1:38" s="73" customFormat="1" ht="15" customHeight="1">
      <c r="A682" s="98"/>
      <c r="B682" s="9"/>
      <c r="C682" s="129" t="s">
        <v>234</v>
      </c>
      <c r="D682" s="321" t="s">
        <v>397</v>
      </c>
      <c r="E682" s="249"/>
      <c r="F682" s="249"/>
      <c r="G682" s="249"/>
      <c r="H682" s="249"/>
      <c r="I682" s="249"/>
      <c r="J682" s="249"/>
      <c r="K682" s="249"/>
      <c r="L682" s="249"/>
      <c r="M682" s="249"/>
      <c r="N682" s="250"/>
      <c r="O682" s="261"/>
      <c r="P682" s="249"/>
      <c r="Q682" s="249"/>
      <c r="R682" s="250"/>
      <c r="S682" s="261"/>
      <c r="T682" s="249"/>
      <c r="U682" s="249"/>
      <c r="V682" s="250"/>
      <c r="W682" s="261"/>
      <c r="X682" s="249"/>
      <c r="Y682" s="249"/>
      <c r="Z682" s="250"/>
      <c r="AA682" s="261"/>
      <c r="AB682" s="249"/>
      <c r="AC682" s="249"/>
      <c r="AD682" s="250"/>
      <c r="AG682">
        <f t="shared" si="43"/>
        <v>0</v>
      </c>
      <c r="AH682">
        <f t="shared" si="44"/>
        <v>0</v>
      </c>
      <c r="AI682">
        <f t="shared" si="45"/>
        <v>0</v>
      </c>
      <c r="AJ682">
        <f t="shared" si="46"/>
        <v>0</v>
      </c>
      <c r="AK682">
        <f t="shared" si="47"/>
        <v>0</v>
      </c>
      <c r="AL682">
        <f t="shared" si="48"/>
        <v>0</v>
      </c>
    </row>
    <row r="683" spans="1:38" s="73" customFormat="1" ht="15" customHeight="1">
      <c r="A683" s="98"/>
      <c r="B683" s="9"/>
      <c r="C683" s="129" t="s">
        <v>235</v>
      </c>
      <c r="D683" s="321" t="s">
        <v>400</v>
      </c>
      <c r="E683" s="249"/>
      <c r="F683" s="249"/>
      <c r="G683" s="249"/>
      <c r="H683" s="249"/>
      <c r="I683" s="249"/>
      <c r="J683" s="249"/>
      <c r="K683" s="249"/>
      <c r="L683" s="249"/>
      <c r="M683" s="249"/>
      <c r="N683" s="250"/>
      <c r="O683" s="261"/>
      <c r="P683" s="249"/>
      <c r="Q683" s="249"/>
      <c r="R683" s="250"/>
      <c r="S683" s="261"/>
      <c r="T683" s="249"/>
      <c r="U683" s="249"/>
      <c r="V683" s="250"/>
      <c r="W683" s="261"/>
      <c r="X683" s="249"/>
      <c r="Y683" s="249"/>
      <c r="Z683" s="250"/>
      <c r="AA683" s="261"/>
      <c r="AB683" s="249"/>
      <c r="AC683" s="249"/>
      <c r="AD683" s="250"/>
      <c r="AG683">
        <f t="shared" si="43"/>
        <v>0</v>
      </c>
      <c r="AH683">
        <f t="shared" si="44"/>
        <v>0</v>
      </c>
      <c r="AI683">
        <f t="shared" si="45"/>
        <v>0</v>
      </c>
      <c r="AJ683">
        <f t="shared" si="46"/>
        <v>0</v>
      </c>
      <c r="AK683">
        <f t="shared" si="47"/>
        <v>0</v>
      </c>
      <c r="AL683">
        <f t="shared" si="48"/>
        <v>0</v>
      </c>
    </row>
    <row r="684" spans="1:38" s="73" customFormat="1" ht="15" customHeight="1">
      <c r="A684" s="98"/>
      <c r="B684" s="9"/>
      <c r="C684" s="129" t="s">
        <v>236</v>
      </c>
      <c r="D684" s="321" t="s">
        <v>403</v>
      </c>
      <c r="E684" s="249"/>
      <c r="F684" s="249"/>
      <c r="G684" s="249"/>
      <c r="H684" s="249"/>
      <c r="I684" s="249"/>
      <c r="J684" s="249"/>
      <c r="K684" s="249"/>
      <c r="L684" s="249"/>
      <c r="M684" s="249"/>
      <c r="N684" s="250"/>
      <c r="O684" s="261"/>
      <c r="P684" s="249"/>
      <c r="Q684" s="249"/>
      <c r="R684" s="250"/>
      <c r="S684" s="261"/>
      <c r="T684" s="249"/>
      <c r="U684" s="249"/>
      <c r="V684" s="250"/>
      <c r="W684" s="261"/>
      <c r="X684" s="249"/>
      <c r="Y684" s="249"/>
      <c r="Z684" s="250"/>
      <c r="AA684" s="261"/>
      <c r="AB684" s="249"/>
      <c r="AC684" s="249"/>
      <c r="AD684" s="250"/>
      <c r="AG684">
        <f t="shared" si="43"/>
        <v>0</v>
      </c>
      <c r="AH684">
        <f t="shared" si="44"/>
        <v>0</v>
      </c>
      <c r="AI684">
        <f t="shared" si="45"/>
        <v>0</v>
      </c>
      <c r="AJ684">
        <f t="shared" si="46"/>
        <v>0</v>
      </c>
      <c r="AK684">
        <f t="shared" si="47"/>
        <v>0</v>
      </c>
      <c r="AL684">
        <f t="shared" si="48"/>
        <v>0</v>
      </c>
    </row>
    <row r="685" spans="1:38" s="73" customFormat="1" ht="15" customHeight="1">
      <c r="A685" s="98"/>
      <c r="B685" s="9"/>
      <c r="C685" s="129" t="s">
        <v>237</v>
      </c>
      <c r="D685" s="321" t="s">
        <v>406</v>
      </c>
      <c r="E685" s="249"/>
      <c r="F685" s="249"/>
      <c r="G685" s="249"/>
      <c r="H685" s="249"/>
      <c r="I685" s="249"/>
      <c r="J685" s="249"/>
      <c r="K685" s="249"/>
      <c r="L685" s="249"/>
      <c r="M685" s="249"/>
      <c r="N685" s="250"/>
      <c r="O685" s="261"/>
      <c r="P685" s="249"/>
      <c r="Q685" s="249"/>
      <c r="R685" s="250"/>
      <c r="S685" s="261"/>
      <c r="T685" s="249"/>
      <c r="U685" s="249"/>
      <c r="V685" s="250"/>
      <c r="W685" s="261"/>
      <c r="X685" s="249"/>
      <c r="Y685" s="249"/>
      <c r="Z685" s="250"/>
      <c r="AA685" s="261"/>
      <c r="AB685" s="249"/>
      <c r="AC685" s="249"/>
      <c r="AD685" s="250"/>
      <c r="AG685">
        <f t="shared" si="43"/>
        <v>0</v>
      </c>
      <c r="AH685">
        <f t="shared" si="44"/>
        <v>0</v>
      </c>
      <c r="AI685">
        <f t="shared" si="45"/>
        <v>0</v>
      </c>
      <c r="AJ685">
        <f t="shared" si="46"/>
        <v>0</v>
      </c>
      <c r="AK685">
        <f t="shared" si="47"/>
        <v>0</v>
      </c>
      <c r="AL685">
        <f t="shared" si="48"/>
        <v>0</v>
      </c>
    </row>
    <row r="686" spans="1:38" s="73" customFormat="1" ht="15" customHeight="1">
      <c r="A686" s="98"/>
      <c r="B686" s="9"/>
      <c r="C686" s="129" t="s">
        <v>238</v>
      </c>
      <c r="D686" s="321" t="s">
        <v>409</v>
      </c>
      <c r="E686" s="249"/>
      <c r="F686" s="249"/>
      <c r="G686" s="249"/>
      <c r="H686" s="249"/>
      <c r="I686" s="249"/>
      <c r="J686" s="249"/>
      <c r="K686" s="249"/>
      <c r="L686" s="249"/>
      <c r="M686" s="249"/>
      <c r="N686" s="250"/>
      <c r="O686" s="261"/>
      <c r="P686" s="249"/>
      <c r="Q686" s="249"/>
      <c r="R686" s="250"/>
      <c r="S686" s="261"/>
      <c r="T686" s="249"/>
      <c r="U686" s="249"/>
      <c r="V686" s="250"/>
      <c r="W686" s="261"/>
      <c r="X686" s="249"/>
      <c r="Y686" s="249"/>
      <c r="Z686" s="250"/>
      <c r="AA686" s="261"/>
      <c r="AB686" s="249"/>
      <c r="AC686" s="249"/>
      <c r="AD686" s="250"/>
      <c r="AG686">
        <f t="shared" si="43"/>
        <v>0</v>
      </c>
      <c r="AH686">
        <f t="shared" si="44"/>
        <v>0</v>
      </c>
      <c r="AI686">
        <f t="shared" si="45"/>
        <v>0</v>
      </c>
      <c r="AJ686">
        <f t="shared" si="46"/>
        <v>0</v>
      </c>
      <c r="AK686">
        <f t="shared" si="47"/>
        <v>0</v>
      </c>
      <c r="AL686">
        <f t="shared" si="48"/>
        <v>0</v>
      </c>
    </row>
    <row r="687" spans="1:38" s="73" customFormat="1" ht="15" customHeight="1">
      <c r="A687" s="98"/>
      <c r="B687" s="9"/>
      <c r="C687" s="129" t="s">
        <v>239</v>
      </c>
      <c r="D687" s="321" t="s">
        <v>411</v>
      </c>
      <c r="E687" s="249"/>
      <c r="F687" s="249"/>
      <c r="G687" s="249"/>
      <c r="H687" s="249"/>
      <c r="I687" s="249"/>
      <c r="J687" s="249"/>
      <c r="K687" s="249"/>
      <c r="L687" s="249"/>
      <c r="M687" s="249"/>
      <c r="N687" s="250"/>
      <c r="O687" s="261"/>
      <c r="P687" s="249"/>
      <c r="Q687" s="249"/>
      <c r="R687" s="250"/>
      <c r="S687" s="261"/>
      <c r="T687" s="249"/>
      <c r="U687" s="249"/>
      <c r="V687" s="250"/>
      <c r="W687" s="261"/>
      <c r="X687" s="249"/>
      <c r="Y687" s="249"/>
      <c r="Z687" s="250"/>
      <c r="AA687" s="261"/>
      <c r="AB687" s="249"/>
      <c r="AC687" s="249"/>
      <c r="AD687" s="250"/>
      <c r="AG687">
        <f t="shared" si="43"/>
        <v>0</v>
      </c>
      <c r="AH687">
        <f t="shared" si="44"/>
        <v>0</v>
      </c>
      <c r="AI687">
        <f t="shared" si="45"/>
        <v>0</v>
      </c>
      <c r="AJ687">
        <f t="shared" si="46"/>
        <v>0</v>
      </c>
      <c r="AK687">
        <f t="shared" si="47"/>
        <v>0</v>
      </c>
      <c r="AL687">
        <f t="shared" si="48"/>
        <v>0</v>
      </c>
    </row>
    <row r="688" spans="1:38" s="73" customFormat="1" ht="15" customHeight="1">
      <c r="A688" s="98"/>
      <c r="B688" s="9"/>
      <c r="C688" s="132" t="s">
        <v>240</v>
      </c>
      <c r="D688" s="321" t="s">
        <v>413</v>
      </c>
      <c r="E688" s="249"/>
      <c r="F688" s="249"/>
      <c r="G688" s="249"/>
      <c r="H688" s="249"/>
      <c r="I688" s="249"/>
      <c r="J688" s="249"/>
      <c r="K688" s="249"/>
      <c r="L688" s="249"/>
      <c r="M688" s="249"/>
      <c r="N688" s="250"/>
      <c r="O688" s="261"/>
      <c r="P688" s="249"/>
      <c r="Q688" s="249"/>
      <c r="R688" s="250"/>
      <c r="S688" s="261"/>
      <c r="T688" s="249"/>
      <c r="U688" s="249"/>
      <c r="V688" s="250"/>
      <c r="W688" s="261"/>
      <c r="X688" s="249"/>
      <c r="Y688" s="249"/>
      <c r="Z688" s="250"/>
      <c r="AA688" s="261"/>
      <c r="AB688" s="249"/>
      <c r="AC688" s="249"/>
      <c r="AD688" s="250"/>
      <c r="AG688">
        <f t="shared" si="43"/>
        <v>0</v>
      </c>
      <c r="AH688">
        <f t="shared" si="44"/>
        <v>0</v>
      </c>
      <c r="AI688">
        <f t="shared" si="45"/>
        <v>0</v>
      </c>
      <c r="AJ688">
        <f t="shared" si="46"/>
        <v>0</v>
      </c>
      <c r="AK688">
        <f t="shared" si="47"/>
        <v>0</v>
      </c>
      <c r="AL688">
        <f t="shared" si="48"/>
        <v>0</v>
      </c>
    </row>
    <row r="689" spans="1:38" s="73" customFormat="1" ht="15" customHeight="1">
      <c r="A689" s="98"/>
      <c r="B689" s="9"/>
      <c r="C689" s="132" t="s">
        <v>241</v>
      </c>
      <c r="D689" s="321" t="s">
        <v>416</v>
      </c>
      <c r="E689" s="249"/>
      <c r="F689" s="249"/>
      <c r="G689" s="249"/>
      <c r="H689" s="249"/>
      <c r="I689" s="249"/>
      <c r="J689" s="249"/>
      <c r="K689" s="249"/>
      <c r="L689" s="249"/>
      <c r="M689" s="249"/>
      <c r="N689" s="250"/>
      <c r="O689" s="261"/>
      <c r="P689" s="249"/>
      <c r="Q689" s="249"/>
      <c r="R689" s="250"/>
      <c r="S689" s="261"/>
      <c r="T689" s="249"/>
      <c r="U689" s="249"/>
      <c r="V689" s="250"/>
      <c r="W689" s="261"/>
      <c r="X689" s="249"/>
      <c r="Y689" s="249"/>
      <c r="Z689" s="250"/>
      <c r="AA689" s="261"/>
      <c r="AB689" s="249"/>
      <c r="AC689" s="249"/>
      <c r="AD689" s="250"/>
      <c r="AG689">
        <f t="shared" si="43"/>
        <v>0</v>
      </c>
      <c r="AH689">
        <f t="shared" si="44"/>
        <v>0</v>
      </c>
      <c r="AI689">
        <f t="shared" si="45"/>
        <v>0</v>
      </c>
      <c r="AJ689">
        <f t="shared" si="46"/>
        <v>0</v>
      </c>
      <c r="AK689">
        <f t="shared" si="47"/>
        <v>0</v>
      </c>
      <c r="AL689">
        <f t="shared" si="48"/>
        <v>0</v>
      </c>
    </row>
    <row r="690" spans="1:38" s="73" customFormat="1" ht="15" customHeight="1">
      <c r="A690" s="98"/>
      <c r="B690" s="9"/>
      <c r="C690" s="132" t="s">
        <v>242</v>
      </c>
      <c r="D690" s="321" t="s">
        <v>365</v>
      </c>
      <c r="E690" s="249"/>
      <c r="F690" s="249"/>
      <c r="G690" s="249"/>
      <c r="H690" s="249"/>
      <c r="I690" s="249"/>
      <c r="J690" s="249"/>
      <c r="K690" s="249"/>
      <c r="L690" s="249"/>
      <c r="M690" s="249"/>
      <c r="N690" s="250"/>
      <c r="O690" s="261"/>
      <c r="P690" s="249"/>
      <c r="Q690" s="249"/>
      <c r="R690" s="250"/>
      <c r="S690" s="261"/>
      <c r="T690" s="249"/>
      <c r="U690" s="249"/>
      <c r="V690" s="250"/>
      <c r="W690" s="261"/>
      <c r="X690" s="249"/>
      <c r="Y690" s="249"/>
      <c r="Z690" s="250"/>
      <c r="AA690" s="261"/>
      <c r="AB690" s="249"/>
      <c r="AC690" s="249"/>
      <c r="AD690" s="250"/>
      <c r="AG690">
        <f t="shared" si="43"/>
        <v>0</v>
      </c>
      <c r="AH690">
        <f t="shared" si="44"/>
        <v>0</v>
      </c>
      <c r="AI690">
        <f t="shared" si="45"/>
        <v>0</v>
      </c>
      <c r="AJ690">
        <f t="shared" si="46"/>
        <v>0</v>
      </c>
      <c r="AK690">
        <f t="shared" si="47"/>
        <v>0</v>
      </c>
      <c r="AL690">
        <f t="shared" si="48"/>
        <v>0</v>
      </c>
    </row>
    <row r="691" spans="1:38" s="73" customFormat="1" ht="15" customHeight="1">
      <c r="A691" s="98"/>
      <c r="B691" s="9"/>
      <c r="C691" s="132" t="s">
        <v>243</v>
      </c>
      <c r="D691" s="321" t="s">
        <v>357</v>
      </c>
      <c r="E691" s="249"/>
      <c r="F691" s="249"/>
      <c r="G691" s="249"/>
      <c r="H691" s="249"/>
      <c r="I691" s="249"/>
      <c r="J691" s="249"/>
      <c r="K691" s="249"/>
      <c r="L691" s="249"/>
      <c r="M691" s="249"/>
      <c r="N691" s="250"/>
      <c r="O691" s="261"/>
      <c r="P691" s="249"/>
      <c r="Q691" s="249"/>
      <c r="R691" s="250"/>
      <c r="S691" s="261"/>
      <c r="T691" s="249"/>
      <c r="U691" s="249"/>
      <c r="V691" s="250"/>
      <c r="W691" s="261"/>
      <c r="X691" s="249"/>
      <c r="Y691" s="249"/>
      <c r="Z691" s="250"/>
      <c r="AA691" s="261"/>
      <c r="AB691" s="249"/>
      <c r="AC691" s="249"/>
      <c r="AD691" s="250"/>
      <c r="AG691">
        <f t="shared" si="43"/>
        <v>0</v>
      </c>
      <c r="AH691">
        <f t="shared" si="44"/>
        <v>0</v>
      </c>
      <c r="AI691">
        <f t="shared" si="45"/>
        <v>0</v>
      </c>
      <c r="AJ691">
        <f t="shared" si="46"/>
        <v>0</v>
      </c>
      <c r="AK691">
        <f t="shared" si="47"/>
        <v>0</v>
      </c>
      <c r="AL691">
        <f t="shared" si="48"/>
        <v>0</v>
      </c>
    </row>
    <row r="692" spans="1:38" s="73" customFormat="1" ht="15" customHeight="1">
      <c r="A692" s="107"/>
      <c r="B692" s="4"/>
      <c r="C692" s="4"/>
      <c r="D692" s="4"/>
      <c r="E692" s="4"/>
      <c r="F692" s="4"/>
      <c r="G692" s="4"/>
      <c r="H692" s="4"/>
      <c r="I692" s="4"/>
      <c r="J692" s="4"/>
      <c r="M692" s="4"/>
      <c r="N692" s="122" t="s">
        <v>456</v>
      </c>
      <c r="O692" s="251">
        <f>IF(AND(SUM(O665:O691)=0,COUNTIF(O665:O691,"NS")&gt;0),"NS",IF(AND(SUM(O665:O691)=0,COUNTIF(O665:O691,0)&gt;0),0,IF(AND(SUM(O665:O691)=0,COUNTIF(O665:O691,"NA")&gt;0),"NA",SUM(O665:O691))))</f>
        <v>0</v>
      </c>
      <c r="P692" s="249"/>
      <c r="Q692" s="249"/>
      <c r="R692" s="250"/>
      <c r="S692" s="251">
        <f>IF(AND(SUM(S665:S691)=0,COUNTIF(S665:S691,"NS")&gt;0),"NS",IF(AND(SUM(S665:S691)=0,COUNTIF(S665:S691,0)&gt;0),0,IF(AND(SUM(S665:S691)=0,COUNTIF(S665:S691,"NA")&gt;0),"NA",SUM(S665:S691))))</f>
        <v>0</v>
      </c>
      <c r="T692" s="249"/>
      <c r="U692" s="249"/>
      <c r="V692" s="250"/>
      <c r="W692" s="251">
        <f>IF(AND(SUM(W665:W691)=0,COUNTIF(W665:W691,"NS")&gt;0),"NS",IF(AND(SUM(W665:W691)=0,COUNTIF(W665:W691,0)&gt;0),0,IF(AND(SUM(W665:W691)=0,COUNTIF(W665:W691,"NA")&gt;0),"NA",SUM(W665:W691))))</f>
        <v>0</v>
      </c>
      <c r="X692" s="249"/>
      <c r="Y692" s="249"/>
      <c r="Z692" s="250"/>
      <c r="AA692" s="251">
        <f>IF(AND(SUM(AA665:AA691)=0,COUNTIF(AA665:AA691,"NS")&gt;0),"NS",IF(AND(SUM(AA665:AA691)=0,COUNTIF(AA665:AA691,0)&gt;0),0,IF(AND(SUM(AA665:AA691)=0,COUNTIF(AA665:AA691,"NA")&gt;0),"NA",SUM(AA665:AA691))))</f>
        <v>0</v>
      </c>
      <c r="AB692" s="249"/>
      <c r="AC692" s="249"/>
      <c r="AD692" s="250"/>
      <c r="AG692">
        <f>SUM(AG665:AG691)</f>
        <v>0</v>
      </c>
      <c r="AH692" s="198">
        <f>SUM(AH665:AH691)</f>
        <v>0</v>
      </c>
      <c r="AI692">
        <f>SUM(AI665:AI691)</f>
        <v>0</v>
      </c>
      <c r="AK692">
        <f>SUM(AK665:AK691)</f>
        <v>0</v>
      </c>
      <c r="AL692">
        <f>SUM(AL665:AL691)</f>
        <v>0</v>
      </c>
    </row>
    <row r="693" spans="1:38" ht="15" customHeight="1"/>
    <row r="694" spans="1:38" s="184" customFormat="1" ht="24" customHeight="1">
      <c r="A694" s="182"/>
      <c r="B694" s="183"/>
      <c r="C694" s="333" t="s">
        <v>310</v>
      </c>
      <c r="D694" s="231"/>
      <c r="E694" s="231"/>
      <c r="F694" s="231"/>
      <c r="G694" s="231"/>
      <c r="H694" s="231"/>
      <c r="I694" s="231"/>
      <c r="J694" s="231"/>
      <c r="K694" s="231"/>
      <c r="L694" s="231"/>
      <c r="M694" s="231"/>
      <c r="N694" s="231"/>
      <c r="O694" s="231"/>
      <c r="P694" s="231"/>
      <c r="Q694" s="231"/>
      <c r="R694" s="231"/>
      <c r="S694" s="231"/>
      <c r="T694" s="231"/>
      <c r="U694" s="231"/>
      <c r="V694" s="231"/>
      <c r="W694" s="231"/>
      <c r="X694" s="231"/>
      <c r="Y694" s="231"/>
      <c r="Z694" s="231"/>
      <c r="AA694" s="231"/>
      <c r="AB694" s="231"/>
      <c r="AC694" s="231"/>
      <c r="AD694" s="231"/>
    </row>
    <row r="695" spans="1:38" s="184" customFormat="1" ht="60" customHeight="1">
      <c r="A695" s="182"/>
      <c r="B695" s="183"/>
      <c r="C695" s="323"/>
      <c r="D695" s="249"/>
      <c r="E695" s="249"/>
      <c r="F695" s="249"/>
      <c r="G695" s="249"/>
      <c r="H695" s="249"/>
      <c r="I695" s="249"/>
      <c r="J695" s="249"/>
      <c r="K695" s="249"/>
      <c r="L695" s="249"/>
      <c r="M695" s="249"/>
      <c r="N695" s="249"/>
      <c r="O695" s="249"/>
      <c r="P695" s="249"/>
      <c r="Q695" s="249"/>
      <c r="R695" s="249"/>
      <c r="S695" s="249"/>
      <c r="T695" s="249"/>
      <c r="U695" s="249"/>
      <c r="V695" s="249"/>
      <c r="W695" s="249"/>
      <c r="X695" s="249"/>
      <c r="Y695" s="249"/>
      <c r="Z695" s="249"/>
      <c r="AA695" s="249"/>
      <c r="AB695" s="249"/>
      <c r="AC695" s="249"/>
      <c r="AD695" s="250"/>
    </row>
    <row r="696" spans="1:38" ht="15" customHeight="1">
      <c r="B696" s="199" t="str">
        <f>IF(AG692&gt;0,"Favor de ingresar toda la información requerida en la pregunta y/o verifique que no tenga información en celdas sombreadas.","")</f>
        <v/>
      </c>
      <c r="C696" s="199"/>
    </row>
    <row r="697" spans="1:38" ht="15" customHeight="1">
      <c r="B697" s="199" t="str">
        <f>IF(AND(AH692&lt;&gt;0,C695=""),"Alerta: Debido a que cuenta con registros NS, debe proporcionar una justificación en el area de comentarios al final de la pregunta.","")</f>
        <v/>
      </c>
      <c r="C697" s="199"/>
    </row>
    <row r="698" spans="1:38" ht="15" customHeight="1">
      <c r="B698" s="199" t="str">
        <f>IF(AK692&gt;=1,"Favor de revisar la sumatoria y consistencia de totales y/o subtotales por filas (numéricos y NS).","")</f>
        <v/>
      </c>
      <c r="C698" s="199"/>
    </row>
    <row r="699" spans="1:38" ht="15" customHeight="1">
      <c r="B699" s="199" t="str">
        <f>IF(AL692&gt;=1,"Favor de revisar la instrucción 1, debido a que no se cumplen con los criterios mencionados.","")</f>
        <v/>
      </c>
      <c r="C699" s="199"/>
    </row>
    <row r="700" spans="1:38" ht="15" customHeight="1">
      <c r="B700" s="199"/>
      <c r="C700" s="199"/>
    </row>
    <row r="701" spans="1:38" ht="15" customHeight="1">
      <c r="B701" s="199"/>
      <c r="C701" s="199"/>
    </row>
    <row r="702" spans="1:38" s="4" customFormat="1" ht="24" customHeight="1">
      <c r="A702" s="105" t="s">
        <v>1196</v>
      </c>
      <c r="B702" s="338" t="s">
        <v>1197</v>
      </c>
      <c r="C702" s="231"/>
      <c r="D702" s="231"/>
      <c r="E702" s="231"/>
      <c r="F702" s="231"/>
      <c r="G702" s="231"/>
      <c r="H702" s="231"/>
      <c r="I702" s="231"/>
      <c r="J702" s="231"/>
      <c r="K702" s="231"/>
      <c r="L702" s="231"/>
      <c r="M702" s="231"/>
      <c r="N702" s="231"/>
      <c r="O702" s="231"/>
      <c r="P702" s="231"/>
      <c r="Q702" s="231"/>
      <c r="R702" s="231"/>
      <c r="S702" s="231"/>
      <c r="T702" s="231"/>
      <c r="U702" s="231"/>
      <c r="V702" s="231"/>
      <c r="W702" s="231"/>
      <c r="X702" s="231"/>
      <c r="Y702" s="231"/>
      <c r="Z702" s="231"/>
      <c r="AA702" s="231"/>
      <c r="AB702" s="231"/>
      <c r="AC702" s="231"/>
      <c r="AD702" s="231"/>
    </row>
    <row r="703" spans="1:38" s="4" customFormat="1" ht="36" customHeight="1">
      <c r="A703" s="105"/>
      <c r="B703" s="106"/>
      <c r="C703" s="339" t="s">
        <v>1198</v>
      </c>
      <c r="D703" s="231"/>
      <c r="E703" s="231"/>
      <c r="F703" s="231"/>
      <c r="G703" s="231"/>
      <c r="H703" s="231"/>
      <c r="I703" s="231"/>
      <c r="J703" s="231"/>
      <c r="K703" s="231"/>
      <c r="L703" s="231"/>
      <c r="M703" s="231"/>
      <c r="N703" s="231"/>
      <c r="O703" s="231"/>
      <c r="P703" s="231"/>
      <c r="Q703" s="231"/>
      <c r="R703" s="231"/>
      <c r="S703" s="231"/>
      <c r="T703" s="231"/>
      <c r="U703" s="231"/>
      <c r="V703" s="231"/>
      <c r="W703" s="231"/>
      <c r="X703" s="231"/>
      <c r="Y703" s="231"/>
      <c r="Z703" s="231"/>
      <c r="AA703" s="231"/>
      <c r="AB703" s="231"/>
      <c r="AC703" s="231"/>
      <c r="AD703" s="231"/>
    </row>
    <row r="704" spans="1:38" s="4" customFormat="1" ht="24" customHeight="1">
      <c r="A704" s="1"/>
      <c r="B704" s="1"/>
      <c r="C704" s="333" t="s">
        <v>1199</v>
      </c>
      <c r="D704" s="231"/>
      <c r="E704" s="231"/>
      <c r="F704" s="231"/>
      <c r="G704" s="231"/>
      <c r="H704" s="231"/>
      <c r="I704" s="231"/>
      <c r="J704" s="231"/>
      <c r="K704" s="231"/>
      <c r="L704" s="231"/>
      <c r="M704" s="231"/>
      <c r="N704" s="231"/>
      <c r="O704" s="231"/>
      <c r="P704" s="231"/>
      <c r="Q704" s="231"/>
      <c r="R704" s="231"/>
      <c r="S704" s="231"/>
      <c r="T704" s="231"/>
      <c r="U704" s="231"/>
      <c r="V704" s="231"/>
      <c r="W704" s="231"/>
      <c r="X704" s="231"/>
      <c r="Y704" s="231"/>
      <c r="Z704" s="231"/>
      <c r="AA704" s="231"/>
      <c r="AB704" s="231"/>
      <c r="AC704" s="231"/>
      <c r="AD704" s="231"/>
      <c r="AE704" s="1"/>
    </row>
    <row r="705" spans="1:38" ht="24" customHeight="1">
      <c r="A705" s="105"/>
      <c r="B705" s="9"/>
      <c r="C705" s="319" t="s">
        <v>1070</v>
      </c>
      <c r="D705" s="231"/>
      <c r="E705" s="231"/>
      <c r="F705" s="231"/>
      <c r="G705" s="231"/>
      <c r="H705" s="231"/>
      <c r="I705" s="231"/>
      <c r="J705" s="231"/>
      <c r="K705" s="231"/>
      <c r="L705" s="231"/>
      <c r="M705" s="231"/>
      <c r="N705" s="231"/>
      <c r="O705" s="231"/>
      <c r="P705" s="231"/>
      <c r="Q705" s="231"/>
      <c r="R705" s="231"/>
      <c r="S705" s="231"/>
      <c r="T705" s="231"/>
      <c r="U705" s="231"/>
      <c r="V705" s="231"/>
      <c r="W705" s="231"/>
      <c r="X705" s="231"/>
      <c r="Y705" s="231"/>
      <c r="Z705" s="231"/>
      <c r="AA705" s="231"/>
      <c r="AB705" s="231"/>
      <c r="AC705" s="231"/>
      <c r="AD705" s="231"/>
    </row>
    <row r="706" spans="1:38" s="4" customFormat="1" ht="36" customHeight="1">
      <c r="A706" s="107"/>
      <c r="B706" s="1"/>
      <c r="C706" s="319" t="s">
        <v>1200</v>
      </c>
      <c r="D706" s="231"/>
      <c r="E706" s="231"/>
      <c r="F706" s="231"/>
      <c r="G706" s="231"/>
      <c r="H706" s="231"/>
      <c r="I706" s="231"/>
      <c r="J706" s="231"/>
      <c r="K706" s="231"/>
      <c r="L706" s="231"/>
      <c r="M706" s="231"/>
      <c r="N706" s="231"/>
      <c r="O706" s="231"/>
      <c r="P706" s="231"/>
      <c r="Q706" s="231"/>
      <c r="R706" s="231"/>
      <c r="S706" s="231"/>
      <c r="T706" s="231"/>
      <c r="U706" s="231"/>
      <c r="V706" s="231"/>
      <c r="W706" s="231"/>
      <c r="X706" s="231"/>
      <c r="Y706" s="231"/>
      <c r="Z706" s="231"/>
      <c r="AA706" s="231"/>
      <c r="AB706" s="231"/>
      <c r="AC706" s="231"/>
      <c r="AD706" s="231"/>
    </row>
    <row r="707" spans="1:38" ht="15" customHeight="1"/>
    <row r="708" spans="1:38" s="4" customFormat="1" ht="24" customHeight="1">
      <c r="A708" s="93"/>
      <c r="C708" s="248" t="s">
        <v>279</v>
      </c>
      <c r="D708" s="262"/>
      <c r="E708" s="262"/>
      <c r="F708" s="262"/>
      <c r="G708" s="262"/>
      <c r="H708" s="262"/>
      <c r="I708" s="262"/>
      <c r="J708" s="262"/>
      <c r="K708" s="262"/>
      <c r="L708" s="262"/>
      <c r="M708" s="262"/>
      <c r="N708" s="263"/>
      <c r="O708" s="248" t="s">
        <v>1201</v>
      </c>
      <c r="P708" s="249"/>
      <c r="Q708" s="249"/>
      <c r="R708" s="249"/>
      <c r="S708" s="249"/>
      <c r="T708" s="249"/>
      <c r="U708" s="249"/>
      <c r="V708" s="249"/>
      <c r="W708" s="249"/>
      <c r="X708" s="249"/>
      <c r="Y708" s="249"/>
      <c r="Z708" s="249"/>
      <c r="AA708" s="249"/>
      <c r="AB708" s="249"/>
      <c r="AC708" s="249"/>
      <c r="AD708" s="250"/>
      <c r="AG708">
        <f>COUNTBLANK(O710:AD770)</f>
        <v>976</v>
      </c>
    </row>
    <row r="709" spans="1:38" s="4" customFormat="1" ht="15" customHeight="1">
      <c r="A709" s="93"/>
      <c r="C709" s="266"/>
      <c r="D709" s="252"/>
      <c r="E709" s="252"/>
      <c r="F709" s="252"/>
      <c r="G709" s="252"/>
      <c r="H709" s="252"/>
      <c r="I709" s="252"/>
      <c r="J709" s="252"/>
      <c r="K709" s="252"/>
      <c r="L709" s="252"/>
      <c r="M709" s="252"/>
      <c r="N709" s="267"/>
      <c r="O709" s="316" t="s">
        <v>444</v>
      </c>
      <c r="P709" s="249"/>
      <c r="Q709" s="249"/>
      <c r="R709" s="250"/>
      <c r="S709" s="325" t="s">
        <v>445</v>
      </c>
      <c r="T709" s="249"/>
      <c r="U709" s="249"/>
      <c r="V709" s="250"/>
      <c r="W709" s="389" t="s">
        <v>446</v>
      </c>
      <c r="X709" s="249"/>
      <c r="Y709" s="249"/>
      <c r="Z709" s="249"/>
      <c r="AA709" s="325" t="s">
        <v>357</v>
      </c>
      <c r="AB709" s="249"/>
      <c r="AC709" s="249"/>
      <c r="AD709" s="250"/>
      <c r="AG709" t="s">
        <v>282</v>
      </c>
      <c r="AH709" t="s">
        <v>283</v>
      </c>
      <c r="AI709" t="s">
        <v>283</v>
      </c>
      <c r="AJ709" t="s">
        <v>447</v>
      </c>
      <c r="AK709" t="s">
        <v>448</v>
      </c>
      <c r="AL709" t="s">
        <v>1073</v>
      </c>
    </row>
    <row r="710" spans="1:38" s="4" customFormat="1" ht="15" customHeight="1">
      <c r="A710" s="93"/>
      <c r="C710" s="110" t="s">
        <v>558</v>
      </c>
      <c r="D710" s="318" t="s">
        <v>357</v>
      </c>
      <c r="E710" s="249"/>
      <c r="F710" s="249"/>
      <c r="G710" s="249"/>
      <c r="H710" s="249"/>
      <c r="I710" s="249"/>
      <c r="J710" s="249"/>
      <c r="K710" s="249"/>
      <c r="L710" s="249"/>
      <c r="M710" s="249"/>
      <c r="N710" s="250"/>
      <c r="O710" s="317"/>
      <c r="P710" s="249"/>
      <c r="Q710" s="249"/>
      <c r="R710" s="250"/>
      <c r="S710" s="317"/>
      <c r="T710" s="249"/>
      <c r="U710" s="249"/>
      <c r="V710" s="250"/>
      <c r="W710" s="317"/>
      <c r="X710" s="249"/>
      <c r="Y710" s="249"/>
      <c r="Z710" s="250"/>
      <c r="AA710" s="317"/>
      <c r="AB710" s="249"/>
      <c r="AC710" s="249"/>
      <c r="AD710" s="250"/>
      <c r="AG710">
        <f t="shared" ref="AG710:AG741" si="49">IF(OR(COUNTBLANK(O710:AD710)=16,COUNTBLANK(O710:AD710)=12),0,1)</f>
        <v>0</v>
      </c>
      <c r="AH710">
        <f t="shared" ref="AH710:AH741" si="50">IF(COUNTIF(O710:AD710,"NS"),1,0)</f>
        <v>0</v>
      </c>
      <c r="AI710">
        <f t="shared" ref="AI710:AI741" si="51">COUNTIF(S710:AD710,"NS")</f>
        <v>0</v>
      </c>
      <c r="AJ710">
        <f t="shared" ref="AJ710:AJ741" si="52">SUM(S710:AD710)</f>
        <v>0</v>
      </c>
      <c r="AK710">
        <f t="shared" ref="AK710:AK741" si="53">IF(COUNTA(O710:AD710)=0,0,IF(OR(AND(O710=0,AI710&gt;0),AND(O710="ns",AJ710&gt;0),AND(O710="ns",AI710=0,AJ710=0)),1,IF(OR(AND(AI710&gt;=2,O710&gt;AJ710),AND(O710="ns",AJ710=0,AI710&gt;0),O710=AJ710),0,1)))</f>
        <v>0</v>
      </c>
      <c r="AL710">
        <f t="shared" ref="AL710:AL741" si="54">IF(AND(SUM(O710)&lt;=SUM(O507),SUM(S710)&lt;=SUM(S507),SUM(W710)&lt;=SUM(W507),SUM(AA710)&lt;=SUM(AA507)),0,1)</f>
        <v>0</v>
      </c>
    </row>
    <row r="711" spans="1:38" s="4" customFormat="1" ht="15" customHeight="1">
      <c r="A711" s="93"/>
      <c r="C711" s="110" t="s">
        <v>209</v>
      </c>
      <c r="D711" s="318" t="str">
        <f>IF(CNGE_2023_M4_Secc1!D40="","",CNGE_2023_M4_Secc1!D40)</f>
        <v/>
      </c>
      <c r="E711" s="249"/>
      <c r="F711" s="249"/>
      <c r="G711" s="249"/>
      <c r="H711" s="249"/>
      <c r="I711" s="249"/>
      <c r="J711" s="249"/>
      <c r="K711" s="249"/>
      <c r="L711" s="249"/>
      <c r="M711" s="249"/>
      <c r="N711" s="250"/>
      <c r="O711" s="317"/>
      <c r="P711" s="249"/>
      <c r="Q711" s="249"/>
      <c r="R711" s="250"/>
      <c r="S711" s="317"/>
      <c r="T711" s="249"/>
      <c r="U711" s="249"/>
      <c r="V711" s="250"/>
      <c r="W711" s="317"/>
      <c r="X711" s="249"/>
      <c r="Y711" s="249"/>
      <c r="Z711" s="250"/>
      <c r="AA711" s="317"/>
      <c r="AB711" s="249"/>
      <c r="AC711" s="249"/>
      <c r="AD711" s="250"/>
      <c r="AG711">
        <f t="shared" si="49"/>
        <v>0</v>
      </c>
      <c r="AH711">
        <f t="shared" si="50"/>
        <v>0</v>
      </c>
      <c r="AI711">
        <f t="shared" si="51"/>
        <v>0</v>
      </c>
      <c r="AJ711">
        <f t="shared" si="52"/>
        <v>0</v>
      </c>
      <c r="AK711">
        <f t="shared" si="53"/>
        <v>0</v>
      </c>
      <c r="AL711">
        <f t="shared" si="54"/>
        <v>0</v>
      </c>
    </row>
    <row r="712" spans="1:38" s="4" customFormat="1" ht="15" customHeight="1">
      <c r="A712" s="93"/>
      <c r="C712" s="110" t="s">
        <v>210</v>
      </c>
      <c r="D712" s="318" t="str">
        <f>IF(CNGE_2023_M4_Secc1!D41="","",CNGE_2023_M4_Secc1!D41)</f>
        <v/>
      </c>
      <c r="E712" s="249"/>
      <c r="F712" s="249"/>
      <c r="G712" s="249"/>
      <c r="H712" s="249"/>
      <c r="I712" s="249"/>
      <c r="J712" s="249"/>
      <c r="K712" s="249"/>
      <c r="L712" s="249"/>
      <c r="M712" s="249"/>
      <c r="N712" s="250"/>
      <c r="O712" s="317"/>
      <c r="P712" s="249"/>
      <c r="Q712" s="249"/>
      <c r="R712" s="250"/>
      <c r="S712" s="317"/>
      <c r="T712" s="249"/>
      <c r="U712" s="249"/>
      <c r="V712" s="250"/>
      <c r="W712" s="317"/>
      <c r="X712" s="249"/>
      <c r="Y712" s="249"/>
      <c r="Z712" s="250"/>
      <c r="AA712" s="317"/>
      <c r="AB712" s="249"/>
      <c r="AC712" s="249"/>
      <c r="AD712" s="250"/>
      <c r="AG712">
        <f t="shared" si="49"/>
        <v>0</v>
      </c>
      <c r="AH712">
        <f t="shared" si="50"/>
        <v>0</v>
      </c>
      <c r="AI712">
        <f t="shared" si="51"/>
        <v>0</v>
      </c>
      <c r="AJ712">
        <f t="shared" si="52"/>
        <v>0</v>
      </c>
      <c r="AK712">
        <f t="shared" si="53"/>
        <v>0</v>
      </c>
      <c r="AL712">
        <f t="shared" si="54"/>
        <v>0</v>
      </c>
    </row>
    <row r="713" spans="1:38" s="4" customFormat="1" ht="15" customHeight="1">
      <c r="A713" s="93"/>
      <c r="C713" s="110" t="s">
        <v>212</v>
      </c>
      <c r="D713" s="318" t="str">
        <f>IF(CNGE_2023_M4_Secc1!D42="","",CNGE_2023_M4_Secc1!D42)</f>
        <v/>
      </c>
      <c r="E713" s="249"/>
      <c r="F713" s="249"/>
      <c r="G713" s="249"/>
      <c r="H713" s="249"/>
      <c r="I713" s="249"/>
      <c r="J713" s="249"/>
      <c r="K713" s="249"/>
      <c r="L713" s="249"/>
      <c r="M713" s="249"/>
      <c r="N713" s="250"/>
      <c r="O713" s="317"/>
      <c r="P713" s="249"/>
      <c r="Q713" s="249"/>
      <c r="R713" s="250"/>
      <c r="S713" s="317"/>
      <c r="T713" s="249"/>
      <c r="U713" s="249"/>
      <c r="V713" s="250"/>
      <c r="W713" s="317"/>
      <c r="X713" s="249"/>
      <c r="Y713" s="249"/>
      <c r="Z713" s="250"/>
      <c r="AA713" s="317"/>
      <c r="AB713" s="249"/>
      <c r="AC713" s="249"/>
      <c r="AD713" s="250"/>
      <c r="AG713">
        <f t="shared" si="49"/>
        <v>0</v>
      </c>
      <c r="AH713">
        <f t="shared" si="50"/>
        <v>0</v>
      </c>
      <c r="AI713">
        <f t="shared" si="51"/>
        <v>0</v>
      </c>
      <c r="AJ713">
        <f t="shared" si="52"/>
        <v>0</v>
      </c>
      <c r="AK713">
        <f t="shared" si="53"/>
        <v>0</v>
      </c>
      <c r="AL713">
        <f t="shared" si="54"/>
        <v>0</v>
      </c>
    </row>
    <row r="714" spans="1:38" s="4" customFormat="1" ht="15" customHeight="1">
      <c r="A714" s="93"/>
      <c r="C714" s="110" t="s">
        <v>214</v>
      </c>
      <c r="D714" s="318" t="str">
        <f>IF(CNGE_2023_M4_Secc1!D43="","",CNGE_2023_M4_Secc1!D43)</f>
        <v/>
      </c>
      <c r="E714" s="249"/>
      <c r="F714" s="249"/>
      <c r="G714" s="249"/>
      <c r="H714" s="249"/>
      <c r="I714" s="249"/>
      <c r="J714" s="249"/>
      <c r="K714" s="249"/>
      <c r="L714" s="249"/>
      <c r="M714" s="249"/>
      <c r="N714" s="250"/>
      <c r="O714" s="317"/>
      <c r="P714" s="249"/>
      <c r="Q714" s="249"/>
      <c r="R714" s="250"/>
      <c r="S714" s="317"/>
      <c r="T714" s="249"/>
      <c r="U714" s="249"/>
      <c r="V714" s="250"/>
      <c r="W714" s="317"/>
      <c r="X714" s="249"/>
      <c r="Y714" s="249"/>
      <c r="Z714" s="250"/>
      <c r="AA714" s="317"/>
      <c r="AB714" s="249"/>
      <c r="AC714" s="249"/>
      <c r="AD714" s="250"/>
      <c r="AG714">
        <f t="shared" si="49"/>
        <v>0</v>
      </c>
      <c r="AH714">
        <f t="shared" si="50"/>
        <v>0</v>
      </c>
      <c r="AI714">
        <f t="shared" si="51"/>
        <v>0</v>
      </c>
      <c r="AJ714">
        <f t="shared" si="52"/>
        <v>0</v>
      </c>
      <c r="AK714">
        <f t="shared" si="53"/>
        <v>0</v>
      </c>
      <c r="AL714">
        <f t="shared" si="54"/>
        <v>0</v>
      </c>
    </row>
    <row r="715" spans="1:38" s="4" customFormat="1" ht="15" customHeight="1">
      <c r="A715" s="93"/>
      <c r="C715" s="110" t="s">
        <v>215</v>
      </c>
      <c r="D715" s="318" t="str">
        <f>IF(CNGE_2023_M4_Secc1!D44="","",CNGE_2023_M4_Secc1!D44)</f>
        <v/>
      </c>
      <c r="E715" s="249"/>
      <c r="F715" s="249"/>
      <c r="G715" s="249"/>
      <c r="H715" s="249"/>
      <c r="I715" s="249"/>
      <c r="J715" s="249"/>
      <c r="K715" s="249"/>
      <c r="L715" s="249"/>
      <c r="M715" s="249"/>
      <c r="N715" s="250"/>
      <c r="O715" s="317"/>
      <c r="P715" s="249"/>
      <c r="Q715" s="249"/>
      <c r="R715" s="250"/>
      <c r="S715" s="317"/>
      <c r="T715" s="249"/>
      <c r="U715" s="249"/>
      <c r="V715" s="250"/>
      <c r="W715" s="317"/>
      <c r="X715" s="249"/>
      <c r="Y715" s="249"/>
      <c r="Z715" s="250"/>
      <c r="AA715" s="317"/>
      <c r="AB715" s="249"/>
      <c r="AC715" s="249"/>
      <c r="AD715" s="250"/>
      <c r="AG715">
        <f t="shared" si="49"/>
        <v>0</v>
      </c>
      <c r="AH715">
        <f t="shared" si="50"/>
        <v>0</v>
      </c>
      <c r="AI715">
        <f t="shared" si="51"/>
        <v>0</v>
      </c>
      <c r="AJ715">
        <f t="shared" si="52"/>
        <v>0</v>
      </c>
      <c r="AK715">
        <f t="shared" si="53"/>
        <v>0</v>
      </c>
      <c r="AL715">
        <f t="shared" si="54"/>
        <v>0</v>
      </c>
    </row>
    <row r="716" spans="1:38" s="4" customFormat="1" ht="15" customHeight="1">
      <c r="A716" s="93"/>
      <c r="C716" s="110" t="s">
        <v>217</v>
      </c>
      <c r="D716" s="318" t="str">
        <f>IF(CNGE_2023_M4_Secc1!D45="","",CNGE_2023_M4_Secc1!D45)</f>
        <v/>
      </c>
      <c r="E716" s="249"/>
      <c r="F716" s="249"/>
      <c r="G716" s="249"/>
      <c r="H716" s="249"/>
      <c r="I716" s="249"/>
      <c r="J716" s="249"/>
      <c r="K716" s="249"/>
      <c r="L716" s="249"/>
      <c r="M716" s="249"/>
      <c r="N716" s="250"/>
      <c r="O716" s="317"/>
      <c r="P716" s="249"/>
      <c r="Q716" s="249"/>
      <c r="R716" s="250"/>
      <c r="S716" s="317"/>
      <c r="T716" s="249"/>
      <c r="U716" s="249"/>
      <c r="V716" s="250"/>
      <c r="W716" s="317"/>
      <c r="X716" s="249"/>
      <c r="Y716" s="249"/>
      <c r="Z716" s="250"/>
      <c r="AA716" s="317"/>
      <c r="AB716" s="249"/>
      <c r="AC716" s="249"/>
      <c r="AD716" s="250"/>
      <c r="AG716">
        <f t="shared" si="49"/>
        <v>0</v>
      </c>
      <c r="AH716">
        <f t="shared" si="50"/>
        <v>0</v>
      </c>
      <c r="AI716">
        <f t="shared" si="51"/>
        <v>0</v>
      </c>
      <c r="AJ716">
        <f t="shared" si="52"/>
        <v>0</v>
      </c>
      <c r="AK716">
        <f t="shared" si="53"/>
        <v>0</v>
      </c>
      <c r="AL716">
        <f t="shared" si="54"/>
        <v>0</v>
      </c>
    </row>
    <row r="717" spans="1:38" s="4" customFormat="1" ht="15" customHeight="1">
      <c r="A717" s="93"/>
      <c r="C717" s="110" t="s">
        <v>219</v>
      </c>
      <c r="D717" s="318" t="str">
        <f>IF(CNGE_2023_M4_Secc1!D46="","",CNGE_2023_M4_Secc1!D46)</f>
        <v/>
      </c>
      <c r="E717" s="249"/>
      <c r="F717" s="249"/>
      <c r="G717" s="249"/>
      <c r="H717" s="249"/>
      <c r="I717" s="249"/>
      <c r="J717" s="249"/>
      <c r="K717" s="249"/>
      <c r="L717" s="249"/>
      <c r="M717" s="249"/>
      <c r="N717" s="250"/>
      <c r="O717" s="317"/>
      <c r="P717" s="249"/>
      <c r="Q717" s="249"/>
      <c r="R717" s="250"/>
      <c r="S717" s="317"/>
      <c r="T717" s="249"/>
      <c r="U717" s="249"/>
      <c r="V717" s="250"/>
      <c r="W717" s="317"/>
      <c r="X717" s="249"/>
      <c r="Y717" s="249"/>
      <c r="Z717" s="250"/>
      <c r="AA717" s="317"/>
      <c r="AB717" s="249"/>
      <c r="AC717" s="249"/>
      <c r="AD717" s="250"/>
      <c r="AG717">
        <f t="shared" si="49"/>
        <v>0</v>
      </c>
      <c r="AH717">
        <f t="shared" si="50"/>
        <v>0</v>
      </c>
      <c r="AI717">
        <f t="shared" si="51"/>
        <v>0</v>
      </c>
      <c r="AJ717">
        <f t="shared" si="52"/>
        <v>0</v>
      </c>
      <c r="AK717">
        <f t="shared" si="53"/>
        <v>0</v>
      </c>
      <c r="AL717">
        <f t="shared" si="54"/>
        <v>0</v>
      </c>
    </row>
    <row r="718" spans="1:38" s="4" customFormat="1" ht="15" customHeight="1">
      <c r="A718" s="93"/>
      <c r="C718" s="110" t="s">
        <v>221</v>
      </c>
      <c r="D718" s="318" t="str">
        <f>IF(CNGE_2023_M4_Secc1!D47="","",CNGE_2023_M4_Secc1!D47)</f>
        <v/>
      </c>
      <c r="E718" s="249"/>
      <c r="F718" s="249"/>
      <c r="G718" s="249"/>
      <c r="H718" s="249"/>
      <c r="I718" s="249"/>
      <c r="J718" s="249"/>
      <c r="K718" s="249"/>
      <c r="L718" s="249"/>
      <c r="M718" s="249"/>
      <c r="N718" s="250"/>
      <c r="O718" s="317"/>
      <c r="P718" s="249"/>
      <c r="Q718" s="249"/>
      <c r="R718" s="250"/>
      <c r="S718" s="317"/>
      <c r="T718" s="249"/>
      <c r="U718" s="249"/>
      <c r="V718" s="250"/>
      <c r="W718" s="317"/>
      <c r="X718" s="249"/>
      <c r="Y718" s="249"/>
      <c r="Z718" s="250"/>
      <c r="AA718" s="317"/>
      <c r="AB718" s="249"/>
      <c r="AC718" s="249"/>
      <c r="AD718" s="250"/>
      <c r="AG718">
        <f t="shared" si="49"/>
        <v>0</v>
      </c>
      <c r="AH718">
        <f t="shared" si="50"/>
        <v>0</v>
      </c>
      <c r="AI718">
        <f t="shared" si="51"/>
        <v>0</v>
      </c>
      <c r="AJ718">
        <f t="shared" si="52"/>
        <v>0</v>
      </c>
      <c r="AK718">
        <f t="shared" si="53"/>
        <v>0</v>
      </c>
      <c r="AL718">
        <f t="shared" si="54"/>
        <v>0</v>
      </c>
    </row>
    <row r="719" spans="1:38" s="4" customFormat="1" ht="15" customHeight="1">
      <c r="A719" s="93"/>
      <c r="C719" s="110" t="s">
        <v>223</v>
      </c>
      <c r="D719" s="318" t="str">
        <f>IF(CNGE_2023_M4_Secc1!D48="","",CNGE_2023_M4_Secc1!D48)</f>
        <v/>
      </c>
      <c r="E719" s="249"/>
      <c r="F719" s="249"/>
      <c r="G719" s="249"/>
      <c r="H719" s="249"/>
      <c r="I719" s="249"/>
      <c r="J719" s="249"/>
      <c r="K719" s="249"/>
      <c r="L719" s="249"/>
      <c r="M719" s="249"/>
      <c r="N719" s="250"/>
      <c r="O719" s="317"/>
      <c r="P719" s="249"/>
      <c r="Q719" s="249"/>
      <c r="R719" s="250"/>
      <c r="S719" s="317"/>
      <c r="T719" s="249"/>
      <c r="U719" s="249"/>
      <c r="V719" s="250"/>
      <c r="W719" s="317"/>
      <c r="X719" s="249"/>
      <c r="Y719" s="249"/>
      <c r="Z719" s="250"/>
      <c r="AA719" s="317"/>
      <c r="AB719" s="249"/>
      <c r="AC719" s="249"/>
      <c r="AD719" s="250"/>
      <c r="AG719">
        <f t="shared" si="49"/>
        <v>0</v>
      </c>
      <c r="AH719">
        <f t="shared" si="50"/>
        <v>0</v>
      </c>
      <c r="AI719">
        <f t="shared" si="51"/>
        <v>0</v>
      </c>
      <c r="AJ719">
        <f t="shared" si="52"/>
        <v>0</v>
      </c>
      <c r="AK719">
        <f t="shared" si="53"/>
        <v>0</v>
      </c>
      <c r="AL719">
        <f t="shared" si="54"/>
        <v>0</v>
      </c>
    </row>
    <row r="720" spans="1:38" s="4" customFormat="1" ht="15" customHeight="1">
      <c r="A720" s="93"/>
      <c r="C720" s="110" t="s">
        <v>225</v>
      </c>
      <c r="D720" s="318" t="str">
        <f>IF(CNGE_2023_M4_Secc1!D49="","",CNGE_2023_M4_Secc1!D49)</f>
        <v/>
      </c>
      <c r="E720" s="249"/>
      <c r="F720" s="249"/>
      <c r="G720" s="249"/>
      <c r="H720" s="249"/>
      <c r="I720" s="249"/>
      <c r="J720" s="249"/>
      <c r="K720" s="249"/>
      <c r="L720" s="249"/>
      <c r="M720" s="249"/>
      <c r="N720" s="250"/>
      <c r="O720" s="317"/>
      <c r="P720" s="249"/>
      <c r="Q720" s="249"/>
      <c r="R720" s="250"/>
      <c r="S720" s="317"/>
      <c r="T720" s="249"/>
      <c r="U720" s="249"/>
      <c r="V720" s="250"/>
      <c r="W720" s="317"/>
      <c r="X720" s="249"/>
      <c r="Y720" s="249"/>
      <c r="Z720" s="250"/>
      <c r="AA720" s="317"/>
      <c r="AB720" s="249"/>
      <c r="AC720" s="249"/>
      <c r="AD720" s="250"/>
      <c r="AG720">
        <f t="shared" si="49"/>
        <v>0</v>
      </c>
      <c r="AH720">
        <f t="shared" si="50"/>
        <v>0</v>
      </c>
      <c r="AI720">
        <f t="shared" si="51"/>
        <v>0</v>
      </c>
      <c r="AJ720">
        <f t="shared" si="52"/>
        <v>0</v>
      </c>
      <c r="AK720">
        <f t="shared" si="53"/>
        <v>0</v>
      </c>
      <c r="AL720">
        <f t="shared" si="54"/>
        <v>0</v>
      </c>
    </row>
    <row r="721" spans="1:38" s="4" customFormat="1" ht="15" customHeight="1">
      <c r="A721" s="93"/>
      <c r="C721" s="110" t="s">
        <v>227</v>
      </c>
      <c r="D721" s="318" t="str">
        <f>IF(CNGE_2023_M4_Secc1!D50="","",CNGE_2023_M4_Secc1!D50)</f>
        <v/>
      </c>
      <c r="E721" s="249"/>
      <c r="F721" s="249"/>
      <c r="G721" s="249"/>
      <c r="H721" s="249"/>
      <c r="I721" s="249"/>
      <c r="J721" s="249"/>
      <c r="K721" s="249"/>
      <c r="L721" s="249"/>
      <c r="M721" s="249"/>
      <c r="N721" s="250"/>
      <c r="O721" s="317"/>
      <c r="P721" s="249"/>
      <c r="Q721" s="249"/>
      <c r="R721" s="250"/>
      <c r="S721" s="317"/>
      <c r="T721" s="249"/>
      <c r="U721" s="249"/>
      <c r="V721" s="250"/>
      <c r="W721" s="317"/>
      <c r="X721" s="249"/>
      <c r="Y721" s="249"/>
      <c r="Z721" s="250"/>
      <c r="AA721" s="317"/>
      <c r="AB721" s="249"/>
      <c r="AC721" s="249"/>
      <c r="AD721" s="250"/>
      <c r="AG721">
        <f t="shared" si="49"/>
        <v>0</v>
      </c>
      <c r="AH721">
        <f t="shared" si="50"/>
        <v>0</v>
      </c>
      <c r="AI721">
        <f t="shared" si="51"/>
        <v>0</v>
      </c>
      <c r="AJ721">
        <f t="shared" si="52"/>
        <v>0</v>
      </c>
      <c r="AK721">
        <f t="shared" si="53"/>
        <v>0</v>
      </c>
      <c r="AL721">
        <f t="shared" si="54"/>
        <v>0</v>
      </c>
    </row>
    <row r="722" spans="1:38" s="4" customFormat="1" ht="15" customHeight="1">
      <c r="A722" s="93"/>
      <c r="C722" s="110" t="s">
        <v>228</v>
      </c>
      <c r="D722" s="318" t="str">
        <f>IF(CNGE_2023_M4_Secc1!D51="","",CNGE_2023_M4_Secc1!D51)</f>
        <v/>
      </c>
      <c r="E722" s="249"/>
      <c r="F722" s="249"/>
      <c r="G722" s="249"/>
      <c r="H722" s="249"/>
      <c r="I722" s="249"/>
      <c r="J722" s="249"/>
      <c r="K722" s="249"/>
      <c r="L722" s="249"/>
      <c r="M722" s="249"/>
      <c r="N722" s="250"/>
      <c r="O722" s="317"/>
      <c r="P722" s="249"/>
      <c r="Q722" s="249"/>
      <c r="R722" s="250"/>
      <c r="S722" s="317"/>
      <c r="T722" s="249"/>
      <c r="U722" s="249"/>
      <c r="V722" s="250"/>
      <c r="W722" s="317"/>
      <c r="X722" s="249"/>
      <c r="Y722" s="249"/>
      <c r="Z722" s="250"/>
      <c r="AA722" s="317"/>
      <c r="AB722" s="249"/>
      <c r="AC722" s="249"/>
      <c r="AD722" s="250"/>
      <c r="AG722">
        <f t="shared" si="49"/>
        <v>0</v>
      </c>
      <c r="AH722">
        <f t="shared" si="50"/>
        <v>0</v>
      </c>
      <c r="AI722">
        <f t="shared" si="51"/>
        <v>0</v>
      </c>
      <c r="AJ722">
        <f t="shared" si="52"/>
        <v>0</v>
      </c>
      <c r="AK722">
        <f t="shared" si="53"/>
        <v>0</v>
      </c>
      <c r="AL722">
        <f t="shared" si="54"/>
        <v>0</v>
      </c>
    </row>
    <row r="723" spans="1:38" s="4" customFormat="1" ht="15" customHeight="1">
      <c r="A723" s="93"/>
      <c r="C723" s="110" t="s">
        <v>229</v>
      </c>
      <c r="D723" s="318" t="str">
        <f>IF(CNGE_2023_M4_Secc1!D52="","",CNGE_2023_M4_Secc1!D52)</f>
        <v/>
      </c>
      <c r="E723" s="249"/>
      <c r="F723" s="249"/>
      <c r="G723" s="249"/>
      <c r="H723" s="249"/>
      <c r="I723" s="249"/>
      <c r="J723" s="249"/>
      <c r="K723" s="249"/>
      <c r="L723" s="249"/>
      <c r="M723" s="249"/>
      <c r="N723" s="250"/>
      <c r="O723" s="317"/>
      <c r="P723" s="249"/>
      <c r="Q723" s="249"/>
      <c r="R723" s="250"/>
      <c r="S723" s="317"/>
      <c r="T723" s="249"/>
      <c r="U723" s="249"/>
      <c r="V723" s="250"/>
      <c r="W723" s="317"/>
      <c r="X723" s="249"/>
      <c r="Y723" s="249"/>
      <c r="Z723" s="250"/>
      <c r="AA723" s="317"/>
      <c r="AB723" s="249"/>
      <c r="AC723" s="249"/>
      <c r="AD723" s="250"/>
      <c r="AG723">
        <f t="shared" si="49"/>
        <v>0</v>
      </c>
      <c r="AH723">
        <f t="shared" si="50"/>
        <v>0</v>
      </c>
      <c r="AI723">
        <f t="shared" si="51"/>
        <v>0</v>
      </c>
      <c r="AJ723">
        <f t="shared" si="52"/>
        <v>0</v>
      </c>
      <c r="AK723">
        <f t="shared" si="53"/>
        <v>0</v>
      </c>
      <c r="AL723">
        <f t="shared" si="54"/>
        <v>0</v>
      </c>
    </row>
    <row r="724" spans="1:38" s="4" customFormat="1" ht="15" customHeight="1">
      <c r="A724" s="93"/>
      <c r="C724" s="110" t="s">
        <v>230</v>
      </c>
      <c r="D724" s="318" t="str">
        <f>IF(CNGE_2023_M4_Secc1!D53="","",CNGE_2023_M4_Secc1!D53)</f>
        <v/>
      </c>
      <c r="E724" s="249"/>
      <c r="F724" s="249"/>
      <c r="G724" s="249"/>
      <c r="H724" s="249"/>
      <c r="I724" s="249"/>
      <c r="J724" s="249"/>
      <c r="K724" s="249"/>
      <c r="L724" s="249"/>
      <c r="M724" s="249"/>
      <c r="N724" s="250"/>
      <c r="O724" s="317"/>
      <c r="P724" s="249"/>
      <c r="Q724" s="249"/>
      <c r="R724" s="250"/>
      <c r="S724" s="317"/>
      <c r="T724" s="249"/>
      <c r="U724" s="249"/>
      <c r="V724" s="250"/>
      <c r="W724" s="317"/>
      <c r="X724" s="249"/>
      <c r="Y724" s="249"/>
      <c r="Z724" s="250"/>
      <c r="AA724" s="317"/>
      <c r="AB724" s="249"/>
      <c r="AC724" s="249"/>
      <c r="AD724" s="250"/>
      <c r="AG724">
        <f t="shared" si="49"/>
        <v>0</v>
      </c>
      <c r="AH724">
        <f t="shared" si="50"/>
        <v>0</v>
      </c>
      <c r="AI724">
        <f t="shared" si="51"/>
        <v>0</v>
      </c>
      <c r="AJ724">
        <f t="shared" si="52"/>
        <v>0</v>
      </c>
      <c r="AK724">
        <f t="shared" si="53"/>
        <v>0</v>
      </c>
      <c r="AL724">
        <f t="shared" si="54"/>
        <v>0</v>
      </c>
    </row>
    <row r="725" spans="1:38" s="4" customFormat="1" ht="15" customHeight="1">
      <c r="A725" s="93"/>
      <c r="C725" s="110" t="s">
        <v>231</v>
      </c>
      <c r="D725" s="318" t="str">
        <f>IF(CNGE_2023_M4_Secc1!D54="","",CNGE_2023_M4_Secc1!D54)</f>
        <v/>
      </c>
      <c r="E725" s="249"/>
      <c r="F725" s="249"/>
      <c r="G725" s="249"/>
      <c r="H725" s="249"/>
      <c r="I725" s="249"/>
      <c r="J725" s="249"/>
      <c r="K725" s="249"/>
      <c r="L725" s="249"/>
      <c r="M725" s="249"/>
      <c r="N725" s="250"/>
      <c r="O725" s="317"/>
      <c r="P725" s="249"/>
      <c r="Q725" s="249"/>
      <c r="R725" s="250"/>
      <c r="S725" s="317"/>
      <c r="T725" s="249"/>
      <c r="U725" s="249"/>
      <c r="V725" s="250"/>
      <c r="W725" s="317"/>
      <c r="X725" s="249"/>
      <c r="Y725" s="249"/>
      <c r="Z725" s="250"/>
      <c r="AA725" s="317"/>
      <c r="AB725" s="249"/>
      <c r="AC725" s="249"/>
      <c r="AD725" s="250"/>
      <c r="AG725">
        <f t="shared" si="49"/>
        <v>0</v>
      </c>
      <c r="AH725">
        <f t="shared" si="50"/>
        <v>0</v>
      </c>
      <c r="AI725">
        <f t="shared" si="51"/>
        <v>0</v>
      </c>
      <c r="AJ725">
        <f t="shared" si="52"/>
        <v>0</v>
      </c>
      <c r="AK725">
        <f t="shared" si="53"/>
        <v>0</v>
      </c>
      <c r="AL725">
        <f t="shared" si="54"/>
        <v>0</v>
      </c>
    </row>
    <row r="726" spans="1:38" s="4" customFormat="1" ht="15" customHeight="1">
      <c r="A726" s="93"/>
      <c r="C726" s="110" t="s">
        <v>232</v>
      </c>
      <c r="D726" s="318" t="str">
        <f>IF(CNGE_2023_M4_Secc1!D55="","",CNGE_2023_M4_Secc1!D55)</f>
        <v/>
      </c>
      <c r="E726" s="249"/>
      <c r="F726" s="249"/>
      <c r="G726" s="249"/>
      <c r="H726" s="249"/>
      <c r="I726" s="249"/>
      <c r="J726" s="249"/>
      <c r="K726" s="249"/>
      <c r="L726" s="249"/>
      <c r="M726" s="249"/>
      <c r="N726" s="250"/>
      <c r="O726" s="317"/>
      <c r="P726" s="249"/>
      <c r="Q726" s="249"/>
      <c r="R726" s="250"/>
      <c r="S726" s="317"/>
      <c r="T726" s="249"/>
      <c r="U726" s="249"/>
      <c r="V726" s="250"/>
      <c r="W726" s="317"/>
      <c r="X726" s="249"/>
      <c r="Y726" s="249"/>
      <c r="Z726" s="250"/>
      <c r="AA726" s="317"/>
      <c r="AB726" s="249"/>
      <c r="AC726" s="249"/>
      <c r="AD726" s="250"/>
      <c r="AG726">
        <f t="shared" si="49"/>
        <v>0</v>
      </c>
      <c r="AH726">
        <f t="shared" si="50"/>
        <v>0</v>
      </c>
      <c r="AI726">
        <f t="shared" si="51"/>
        <v>0</v>
      </c>
      <c r="AJ726">
        <f t="shared" si="52"/>
        <v>0</v>
      </c>
      <c r="AK726">
        <f t="shared" si="53"/>
        <v>0</v>
      </c>
      <c r="AL726">
        <f t="shared" si="54"/>
        <v>0</v>
      </c>
    </row>
    <row r="727" spans="1:38" s="4" customFormat="1" ht="15" customHeight="1">
      <c r="A727" s="93"/>
      <c r="C727" s="110" t="s">
        <v>233</v>
      </c>
      <c r="D727" s="318" t="str">
        <f>IF(CNGE_2023_M4_Secc1!D56="","",CNGE_2023_M4_Secc1!D56)</f>
        <v/>
      </c>
      <c r="E727" s="249"/>
      <c r="F727" s="249"/>
      <c r="G727" s="249"/>
      <c r="H727" s="249"/>
      <c r="I727" s="249"/>
      <c r="J727" s="249"/>
      <c r="K727" s="249"/>
      <c r="L727" s="249"/>
      <c r="M727" s="249"/>
      <c r="N727" s="250"/>
      <c r="O727" s="317"/>
      <c r="P727" s="249"/>
      <c r="Q727" s="249"/>
      <c r="R727" s="250"/>
      <c r="S727" s="317"/>
      <c r="T727" s="249"/>
      <c r="U727" s="249"/>
      <c r="V727" s="250"/>
      <c r="W727" s="317"/>
      <c r="X727" s="249"/>
      <c r="Y727" s="249"/>
      <c r="Z727" s="250"/>
      <c r="AA727" s="317"/>
      <c r="AB727" s="249"/>
      <c r="AC727" s="249"/>
      <c r="AD727" s="250"/>
      <c r="AG727">
        <f t="shared" si="49"/>
        <v>0</v>
      </c>
      <c r="AH727">
        <f t="shared" si="50"/>
        <v>0</v>
      </c>
      <c r="AI727">
        <f t="shared" si="51"/>
        <v>0</v>
      </c>
      <c r="AJ727">
        <f t="shared" si="52"/>
        <v>0</v>
      </c>
      <c r="AK727">
        <f t="shared" si="53"/>
        <v>0</v>
      </c>
      <c r="AL727">
        <f t="shared" si="54"/>
        <v>0</v>
      </c>
    </row>
    <row r="728" spans="1:38" s="4" customFormat="1" ht="15" customHeight="1">
      <c r="A728" s="93"/>
      <c r="C728" s="110" t="s">
        <v>234</v>
      </c>
      <c r="D728" s="318" t="str">
        <f>IF(CNGE_2023_M4_Secc1!D57="","",CNGE_2023_M4_Secc1!D57)</f>
        <v/>
      </c>
      <c r="E728" s="249"/>
      <c r="F728" s="249"/>
      <c r="G728" s="249"/>
      <c r="H728" s="249"/>
      <c r="I728" s="249"/>
      <c r="J728" s="249"/>
      <c r="K728" s="249"/>
      <c r="L728" s="249"/>
      <c r="M728" s="249"/>
      <c r="N728" s="250"/>
      <c r="O728" s="317"/>
      <c r="P728" s="249"/>
      <c r="Q728" s="249"/>
      <c r="R728" s="250"/>
      <c r="S728" s="317"/>
      <c r="T728" s="249"/>
      <c r="U728" s="249"/>
      <c r="V728" s="250"/>
      <c r="W728" s="317"/>
      <c r="X728" s="249"/>
      <c r="Y728" s="249"/>
      <c r="Z728" s="250"/>
      <c r="AA728" s="317"/>
      <c r="AB728" s="249"/>
      <c r="AC728" s="249"/>
      <c r="AD728" s="250"/>
      <c r="AG728">
        <f t="shared" si="49"/>
        <v>0</v>
      </c>
      <c r="AH728">
        <f t="shared" si="50"/>
        <v>0</v>
      </c>
      <c r="AI728">
        <f t="shared" si="51"/>
        <v>0</v>
      </c>
      <c r="AJ728">
        <f t="shared" si="52"/>
        <v>0</v>
      </c>
      <c r="AK728">
        <f t="shared" si="53"/>
        <v>0</v>
      </c>
      <c r="AL728">
        <f t="shared" si="54"/>
        <v>0</v>
      </c>
    </row>
    <row r="729" spans="1:38" s="4" customFormat="1" ht="15" customHeight="1">
      <c r="A729" s="93"/>
      <c r="C729" s="110" t="s">
        <v>235</v>
      </c>
      <c r="D729" s="318" t="str">
        <f>IF(CNGE_2023_M4_Secc1!D58="","",CNGE_2023_M4_Secc1!D58)</f>
        <v/>
      </c>
      <c r="E729" s="249"/>
      <c r="F729" s="249"/>
      <c r="G729" s="249"/>
      <c r="H729" s="249"/>
      <c r="I729" s="249"/>
      <c r="J729" s="249"/>
      <c r="K729" s="249"/>
      <c r="L729" s="249"/>
      <c r="M729" s="249"/>
      <c r="N729" s="250"/>
      <c r="O729" s="317"/>
      <c r="P729" s="249"/>
      <c r="Q729" s="249"/>
      <c r="R729" s="250"/>
      <c r="S729" s="317"/>
      <c r="T729" s="249"/>
      <c r="U729" s="249"/>
      <c r="V729" s="250"/>
      <c r="W729" s="317"/>
      <c r="X729" s="249"/>
      <c r="Y729" s="249"/>
      <c r="Z729" s="250"/>
      <c r="AA729" s="317"/>
      <c r="AB729" s="249"/>
      <c r="AC729" s="249"/>
      <c r="AD729" s="250"/>
      <c r="AG729">
        <f t="shared" si="49"/>
        <v>0</v>
      </c>
      <c r="AH729">
        <f t="shared" si="50"/>
        <v>0</v>
      </c>
      <c r="AI729">
        <f t="shared" si="51"/>
        <v>0</v>
      </c>
      <c r="AJ729">
        <f t="shared" si="52"/>
        <v>0</v>
      </c>
      <c r="AK729">
        <f t="shared" si="53"/>
        <v>0</v>
      </c>
      <c r="AL729">
        <f t="shared" si="54"/>
        <v>0</v>
      </c>
    </row>
    <row r="730" spans="1:38" s="4" customFormat="1" ht="15" customHeight="1">
      <c r="A730" s="93"/>
      <c r="C730" s="110" t="s">
        <v>236</v>
      </c>
      <c r="D730" s="318" t="str">
        <f>IF(CNGE_2023_M4_Secc1!D59="","",CNGE_2023_M4_Secc1!D59)</f>
        <v/>
      </c>
      <c r="E730" s="249"/>
      <c r="F730" s="249"/>
      <c r="G730" s="249"/>
      <c r="H730" s="249"/>
      <c r="I730" s="249"/>
      <c r="J730" s="249"/>
      <c r="K730" s="249"/>
      <c r="L730" s="249"/>
      <c r="M730" s="249"/>
      <c r="N730" s="250"/>
      <c r="O730" s="317"/>
      <c r="P730" s="249"/>
      <c r="Q730" s="249"/>
      <c r="R730" s="250"/>
      <c r="S730" s="317"/>
      <c r="T730" s="249"/>
      <c r="U730" s="249"/>
      <c r="V730" s="250"/>
      <c r="W730" s="317"/>
      <c r="X730" s="249"/>
      <c r="Y730" s="249"/>
      <c r="Z730" s="250"/>
      <c r="AA730" s="317"/>
      <c r="AB730" s="249"/>
      <c r="AC730" s="249"/>
      <c r="AD730" s="250"/>
      <c r="AG730">
        <f t="shared" si="49"/>
        <v>0</v>
      </c>
      <c r="AH730">
        <f t="shared" si="50"/>
        <v>0</v>
      </c>
      <c r="AI730">
        <f t="shared" si="51"/>
        <v>0</v>
      </c>
      <c r="AJ730">
        <f t="shared" si="52"/>
        <v>0</v>
      </c>
      <c r="AK730">
        <f t="shared" si="53"/>
        <v>0</v>
      </c>
      <c r="AL730">
        <f t="shared" si="54"/>
        <v>0</v>
      </c>
    </row>
    <row r="731" spans="1:38" s="4" customFormat="1" ht="15" customHeight="1">
      <c r="A731" s="93"/>
      <c r="C731" s="110" t="s">
        <v>237</v>
      </c>
      <c r="D731" s="318" t="str">
        <f>IF(CNGE_2023_M4_Secc1!D60="","",CNGE_2023_M4_Secc1!D60)</f>
        <v/>
      </c>
      <c r="E731" s="249"/>
      <c r="F731" s="249"/>
      <c r="G731" s="249"/>
      <c r="H731" s="249"/>
      <c r="I731" s="249"/>
      <c r="J731" s="249"/>
      <c r="K731" s="249"/>
      <c r="L731" s="249"/>
      <c r="M731" s="249"/>
      <c r="N731" s="250"/>
      <c r="O731" s="317"/>
      <c r="P731" s="249"/>
      <c r="Q731" s="249"/>
      <c r="R731" s="250"/>
      <c r="S731" s="317"/>
      <c r="T731" s="249"/>
      <c r="U731" s="249"/>
      <c r="V731" s="250"/>
      <c r="W731" s="317"/>
      <c r="X731" s="249"/>
      <c r="Y731" s="249"/>
      <c r="Z731" s="250"/>
      <c r="AA731" s="317"/>
      <c r="AB731" s="249"/>
      <c r="AC731" s="249"/>
      <c r="AD731" s="250"/>
      <c r="AG731">
        <f t="shared" si="49"/>
        <v>0</v>
      </c>
      <c r="AH731">
        <f t="shared" si="50"/>
        <v>0</v>
      </c>
      <c r="AI731">
        <f t="shared" si="51"/>
        <v>0</v>
      </c>
      <c r="AJ731">
        <f t="shared" si="52"/>
        <v>0</v>
      </c>
      <c r="AK731">
        <f t="shared" si="53"/>
        <v>0</v>
      </c>
      <c r="AL731">
        <f t="shared" si="54"/>
        <v>0</v>
      </c>
    </row>
    <row r="732" spans="1:38" s="4" customFormat="1" ht="15" customHeight="1">
      <c r="A732" s="93"/>
      <c r="C732" s="110" t="s">
        <v>238</v>
      </c>
      <c r="D732" s="318" t="str">
        <f>IF(CNGE_2023_M4_Secc1!D61="","",CNGE_2023_M4_Secc1!D61)</f>
        <v/>
      </c>
      <c r="E732" s="249"/>
      <c r="F732" s="249"/>
      <c r="G732" s="249"/>
      <c r="H732" s="249"/>
      <c r="I732" s="249"/>
      <c r="J732" s="249"/>
      <c r="K732" s="249"/>
      <c r="L732" s="249"/>
      <c r="M732" s="249"/>
      <c r="N732" s="250"/>
      <c r="O732" s="317"/>
      <c r="P732" s="249"/>
      <c r="Q732" s="249"/>
      <c r="R732" s="250"/>
      <c r="S732" s="317"/>
      <c r="T732" s="249"/>
      <c r="U732" s="249"/>
      <c r="V732" s="250"/>
      <c r="W732" s="317"/>
      <c r="X732" s="249"/>
      <c r="Y732" s="249"/>
      <c r="Z732" s="250"/>
      <c r="AA732" s="317"/>
      <c r="AB732" s="249"/>
      <c r="AC732" s="249"/>
      <c r="AD732" s="250"/>
      <c r="AG732">
        <f t="shared" si="49"/>
        <v>0</v>
      </c>
      <c r="AH732">
        <f t="shared" si="50"/>
        <v>0</v>
      </c>
      <c r="AI732">
        <f t="shared" si="51"/>
        <v>0</v>
      </c>
      <c r="AJ732">
        <f t="shared" si="52"/>
        <v>0</v>
      </c>
      <c r="AK732">
        <f t="shared" si="53"/>
        <v>0</v>
      </c>
      <c r="AL732">
        <f t="shared" si="54"/>
        <v>0</v>
      </c>
    </row>
    <row r="733" spans="1:38" s="4" customFormat="1" ht="15" customHeight="1">
      <c r="A733" s="93"/>
      <c r="C733" s="110" t="s">
        <v>239</v>
      </c>
      <c r="D733" s="318" t="str">
        <f>IF(CNGE_2023_M4_Secc1!D62="","",CNGE_2023_M4_Secc1!D62)</f>
        <v/>
      </c>
      <c r="E733" s="249"/>
      <c r="F733" s="249"/>
      <c r="G733" s="249"/>
      <c r="H733" s="249"/>
      <c r="I733" s="249"/>
      <c r="J733" s="249"/>
      <c r="K733" s="249"/>
      <c r="L733" s="249"/>
      <c r="M733" s="249"/>
      <c r="N733" s="250"/>
      <c r="O733" s="317"/>
      <c r="P733" s="249"/>
      <c r="Q733" s="249"/>
      <c r="R733" s="250"/>
      <c r="S733" s="317"/>
      <c r="T733" s="249"/>
      <c r="U733" s="249"/>
      <c r="V733" s="250"/>
      <c r="W733" s="317"/>
      <c r="X733" s="249"/>
      <c r="Y733" s="249"/>
      <c r="Z733" s="250"/>
      <c r="AA733" s="317"/>
      <c r="AB733" s="249"/>
      <c r="AC733" s="249"/>
      <c r="AD733" s="250"/>
      <c r="AG733">
        <f t="shared" si="49"/>
        <v>0</v>
      </c>
      <c r="AH733">
        <f t="shared" si="50"/>
        <v>0</v>
      </c>
      <c r="AI733">
        <f t="shared" si="51"/>
        <v>0</v>
      </c>
      <c r="AJ733">
        <f t="shared" si="52"/>
        <v>0</v>
      </c>
      <c r="AK733">
        <f t="shared" si="53"/>
        <v>0</v>
      </c>
      <c r="AL733">
        <f t="shared" si="54"/>
        <v>0</v>
      </c>
    </row>
    <row r="734" spans="1:38" s="4" customFormat="1" ht="15" customHeight="1">
      <c r="A734" s="93"/>
      <c r="C734" s="110" t="s">
        <v>240</v>
      </c>
      <c r="D734" s="318" t="str">
        <f>IF(CNGE_2023_M4_Secc1!D63="","",CNGE_2023_M4_Secc1!D63)</f>
        <v/>
      </c>
      <c r="E734" s="249"/>
      <c r="F734" s="249"/>
      <c r="G734" s="249"/>
      <c r="H734" s="249"/>
      <c r="I734" s="249"/>
      <c r="J734" s="249"/>
      <c r="K734" s="249"/>
      <c r="L734" s="249"/>
      <c r="M734" s="249"/>
      <c r="N734" s="250"/>
      <c r="O734" s="317"/>
      <c r="P734" s="249"/>
      <c r="Q734" s="249"/>
      <c r="R734" s="250"/>
      <c r="S734" s="317"/>
      <c r="T734" s="249"/>
      <c r="U734" s="249"/>
      <c r="V734" s="250"/>
      <c r="W734" s="317"/>
      <c r="X734" s="249"/>
      <c r="Y734" s="249"/>
      <c r="Z734" s="250"/>
      <c r="AA734" s="317"/>
      <c r="AB734" s="249"/>
      <c r="AC734" s="249"/>
      <c r="AD734" s="250"/>
      <c r="AG734">
        <f t="shared" si="49"/>
        <v>0</v>
      </c>
      <c r="AH734">
        <f t="shared" si="50"/>
        <v>0</v>
      </c>
      <c r="AI734">
        <f t="shared" si="51"/>
        <v>0</v>
      </c>
      <c r="AJ734">
        <f t="shared" si="52"/>
        <v>0</v>
      </c>
      <c r="AK734">
        <f t="shared" si="53"/>
        <v>0</v>
      </c>
      <c r="AL734">
        <f t="shared" si="54"/>
        <v>0</v>
      </c>
    </row>
    <row r="735" spans="1:38" s="4" customFormat="1" ht="15" customHeight="1">
      <c r="A735" s="93"/>
      <c r="C735" s="110" t="s">
        <v>241</v>
      </c>
      <c r="D735" s="318" t="str">
        <f>IF(CNGE_2023_M4_Secc1!D64="","",CNGE_2023_M4_Secc1!D64)</f>
        <v/>
      </c>
      <c r="E735" s="249"/>
      <c r="F735" s="249"/>
      <c r="G735" s="249"/>
      <c r="H735" s="249"/>
      <c r="I735" s="249"/>
      <c r="J735" s="249"/>
      <c r="K735" s="249"/>
      <c r="L735" s="249"/>
      <c r="M735" s="249"/>
      <c r="N735" s="250"/>
      <c r="O735" s="317"/>
      <c r="P735" s="249"/>
      <c r="Q735" s="249"/>
      <c r="R735" s="250"/>
      <c r="S735" s="317"/>
      <c r="T735" s="249"/>
      <c r="U735" s="249"/>
      <c r="V735" s="250"/>
      <c r="W735" s="317"/>
      <c r="X735" s="249"/>
      <c r="Y735" s="249"/>
      <c r="Z735" s="250"/>
      <c r="AA735" s="317"/>
      <c r="AB735" s="249"/>
      <c r="AC735" s="249"/>
      <c r="AD735" s="250"/>
      <c r="AG735">
        <f t="shared" si="49"/>
        <v>0</v>
      </c>
      <c r="AH735">
        <f t="shared" si="50"/>
        <v>0</v>
      </c>
      <c r="AI735">
        <f t="shared" si="51"/>
        <v>0</v>
      </c>
      <c r="AJ735">
        <f t="shared" si="52"/>
        <v>0</v>
      </c>
      <c r="AK735">
        <f t="shared" si="53"/>
        <v>0</v>
      </c>
      <c r="AL735">
        <f t="shared" si="54"/>
        <v>0</v>
      </c>
    </row>
    <row r="736" spans="1:38" s="4" customFormat="1" ht="15" customHeight="1">
      <c r="A736" s="93"/>
      <c r="C736" s="110" t="s">
        <v>242</v>
      </c>
      <c r="D736" s="318" t="str">
        <f>IF(CNGE_2023_M4_Secc1!D65="","",CNGE_2023_M4_Secc1!D65)</f>
        <v/>
      </c>
      <c r="E736" s="249"/>
      <c r="F736" s="249"/>
      <c r="G736" s="249"/>
      <c r="H736" s="249"/>
      <c r="I736" s="249"/>
      <c r="J736" s="249"/>
      <c r="K736" s="249"/>
      <c r="L736" s="249"/>
      <c r="M736" s="249"/>
      <c r="N736" s="250"/>
      <c r="O736" s="317"/>
      <c r="P736" s="249"/>
      <c r="Q736" s="249"/>
      <c r="R736" s="250"/>
      <c r="S736" s="317"/>
      <c r="T736" s="249"/>
      <c r="U736" s="249"/>
      <c r="V736" s="250"/>
      <c r="W736" s="317"/>
      <c r="X736" s="249"/>
      <c r="Y736" s="249"/>
      <c r="Z736" s="250"/>
      <c r="AA736" s="317"/>
      <c r="AB736" s="249"/>
      <c r="AC736" s="249"/>
      <c r="AD736" s="250"/>
      <c r="AG736">
        <f t="shared" si="49"/>
        <v>0</v>
      </c>
      <c r="AH736">
        <f t="shared" si="50"/>
        <v>0</v>
      </c>
      <c r="AI736">
        <f t="shared" si="51"/>
        <v>0</v>
      </c>
      <c r="AJ736">
        <f t="shared" si="52"/>
        <v>0</v>
      </c>
      <c r="AK736">
        <f t="shared" si="53"/>
        <v>0</v>
      </c>
      <c r="AL736">
        <f t="shared" si="54"/>
        <v>0</v>
      </c>
    </row>
    <row r="737" spans="1:38" s="4" customFormat="1" ht="15" customHeight="1">
      <c r="A737" s="93"/>
      <c r="C737" s="110" t="s">
        <v>243</v>
      </c>
      <c r="D737" s="318" t="str">
        <f>IF(CNGE_2023_M4_Secc1!D66="","",CNGE_2023_M4_Secc1!D66)</f>
        <v/>
      </c>
      <c r="E737" s="249"/>
      <c r="F737" s="249"/>
      <c r="G737" s="249"/>
      <c r="H737" s="249"/>
      <c r="I737" s="249"/>
      <c r="J737" s="249"/>
      <c r="K737" s="249"/>
      <c r="L737" s="249"/>
      <c r="M737" s="249"/>
      <c r="N737" s="250"/>
      <c r="O737" s="317"/>
      <c r="P737" s="249"/>
      <c r="Q737" s="249"/>
      <c r="R737" s="250"/>
      <c r="S737" s="317"/>
      <c r="T737" s="249"/>
      <c r="U737" s="249"/>
      <c r="V737" s="250"/>
      <c r="W737" s="317"/>
      <c r="X737" s="249"/>
      <c r="Y737" s="249"/>
      <c r="Z737" s="250"/>
      <c r="AA737" s="317"/>
      <c r="AB737" s="249"/>
      <c r="AC737" s="249"/>
      <c r="AD737" s="250"/>
      <c r="AG737">
        <f t="shared" si="49"/>
        <v>0</v>
      </c>
      <c r="AH737">
        <f t="shared" si="50"/>
        <v>0</v>
      </c>
      <c r="AI737">
        <f t="shared" si="51"/>
        <v>0</v>
      </c>
      <c r="AJ737">
        <f t="shared" si="52"/>
        <v>0</v>
      </c>
      <c r="AK737">
        <f t="shared" si="53"/>
        <v>0</v>
      </c>
      <c r="AL737">
        <f t="shared" si="54"/>
        <v>0</v>
      </c>
    </row>
    <row r="738" spans="1:38" s="4" customFormat="1" ht="15" customHeight="1">
      <c r="A738" s="93"/>
      <c r="C738" s="110" t="s">
        <v>244</v>
      </c>
      <c r="D738" s="318" t="str">
        <f>IF(CNGE_2023_M4_Secc1!D67="","",CNGE_2023_M4_Secc1!D67)</f>
        <v/>
      </c>
      <c r="E738" s="249"/>
      <c r="F738" s="249"/>
      <c r="G738" s="249"/>
      <c r="H738" s="249"/>
      <c r="I738" s="249"/>
      <c r="J738" s="249"/>
      <c r="K738" s="249"/>
      <c r="L738" s="249"/>
      <c r="M738" s="249"/>
      <c r="N738" s="250"/>
      <c r="O738" s="317"/>
      <c r="P738" s="249"/>
      <c r="Q738" s="249"/>
      <c r="R738" s="250"/>
      <c r="S738" s="317"/>
      <c r="T738" s="249"/>
      <c r="U738" s="249"/>
      <c r="V738" s="250"/>
      <c r="W738" s="317"/>
      <c r="X738" s="249"/>
      <c r="Y738" s="249"/>
      <c r="Z738" s="250"/>
      <c r="AA738" s="317"/>
      <c r="AB738" s="249"/>
      <c r="AC738" s="249"/>
      <c r="AD738" s="250"/>
      <c r="AG738">
        <f t="shared" si="49"/>
        <v>0</v>
      </c>
      <c r="AH738">
        <f t="shared" si="50"/>
        <v>0</v>
      </c>
      <c r="AI738">
        <f t="shared" si="51"/>
        <v>0</v>
      </c>
      <c r="AJ738">
        <f t="shared" si="52"/>
        <v>0</v>
      </c>
      <c r="AK738">
        <f t="shared" si="53"/>
        <v>0</v>
      </c>
      <c r="AL738">
        <f t="shared" si="54"/>
        <v>0</v>
      </c>
    </row>
    <row r="739" spans="1:38" s="4" customFormat="1" ht="15" customHeight="1">
      <c r="A739" s="93"/>
      <c r="C739" s="110" t="s">
        <v>245</v>
      </c>
      <c r="D739" s="318" t="str">
        <f>IF(CNGE_2023_M4_Secc1!D68="","",CNGE_2023_M4_Secc1!D68)</f>
        <v/>
      </c>
      <c r="E739" s="249"/>
      <c r="F739" s="249"/>
      <c r="G739" s="249"/>
      <c r="H739" s="249"/>
      <c r="I739" s="249"/>
      <c r="J739" s="249"/>
      <c r="K739" s="249"/>
      <c r="L739" s="249"/>
      <c r="M739" s="249"/>
      <c r="N739" s="250"/>
      <c r="O739" s="317"/>
      <c r="P739" s="249"/>
      <c r="Q739" s="249"/>
      <c r="R739" s="250"/>
      <c r="S739" s="317"/>
      <c r="T739" s="249"/>
      <c r="U739" s="249"/>
      <c r="V739" s="250"/>
      <c r="W739" s="317"/>
      <c r="X739" s="249"/>
      <c r="Y739" s="249"/>
      <c r="Z739" s="250"/>
      <c r="AA739" s="317"/>
      <c r="AB739" s="249"/>
      <c r="AC739" s="249"/>
      <c r="AD739" s="250"/>
      <c r="AG739">
        <f t="shared" si="49"/>
        <v>0</v>
      </c>
      <c r="AH739">
        <f t="shared" si="50"/>
        <v>0</v>
      </c>
      <c r="AI739">
        <f t="shared" si="51"/>
        <v>0</v>
      </c>
      <c r="AJ739">
        <f t="shared" si="52"/>
        <v>0</v>
      </c>
      <c r="AK739">
        <f t="shared" si="53"/>
        <v>0</v>
      </c>
      <c r="AL739">
        <f t="shared" si="54"/>
        <v>0</v>
      </c>
    </row>
    <row r="740" spans="1:38" s="4" customFormat="1" ht="15" customHeight="1">
      <c r="A740" s="93"/>
      <c r="C740" s="110" t="s">
        <v>246</v>
      </c>
      <c r="D740" s="318" t="str">
        <f>IF(CNGE_2023_M4_Secc1!D69="","",CNGE_2023_M4_Secc1!D69)</f>
        <v/>
      </c>
      <c r="E740" s="249"/>
      <c r="F740" s="249"/>
      <c r="G740" s="249"/>
      <c r="H740" s="249"/>
      <c r="I740" s="249"/>
      <c r="J740" s="249"/>
      <c r="K740" s="249"/>
      <c r="L740" s="249"/>
      <c r="M740" s="249"/>
      <c r="N740" s="250"/>
      <c r="O740" s="317"/>
      <c r="P740" s="249"/>
      <c r="Q740" s="249"/>
      <c r="R740" s="250"/>
      <c r="S740" s="317"/>
      <c r="T740" s="249"/>
      <c r="U740" s="249"/>
      <c r="V740" s="250"/>
      <c r="W740" s="317"/>
      <c r="X740" s="249"/>
      <c r="Y740" s="249"/>
      <c r="Z740" s="250"/>
      <c r="AA740" s="317"/>
      <c r="AB740" s="249"/>
      <c r="AC740" s="249"/>
      <c r="AD740" s="250"/>
      <c r="AG740">
        <f t="shared" si="49"/>
        <v>0</v>
      </c>
      <c r="AH740">
        <f t="shared" si="50"/>
        <v>0</v>
      </c>
      <c r="AI740">
        <f t="shared" si="51"/>
        <v>0</v>
      </c>
      <c r="AJ740">
        <f t="shared" si="52"/>
        <v>0</v>
      </c>
      <c r="AK740">
        <f t="shared" si="53"/>
        <v>0</v>
      </c>
      <c r="AL740">
        <f t="shared" si="54"/>
        <v>0</v>
      </c>
    </row>
    <row r="741" spans="1:38" s="4" customFormat="1" ht="15" customHeight="1">
      <c r="A741" s="93"/>
      <c r="C741" s="110" t="s">
        <v>247</v>
      </c>
      <c r="D741" s="318" t="str">
        <f>IF(CNGE_2023_M4_Secc1!D70="","",CNGE_2023_M4_Secc1!D70)</f>
        <v/>
      </c>
      <c r="E741" s="249"/>
      <c r="F741" s="249"/>
      <c r="G741" s="249"/>
      <c r="H741" s="249"/>
      <c r="I741" s="249"/>
      <c r="J741" s="249"/>
      <c r="K741" s="249"/>
      <c r="L741" s="249"/>
      <c r="M741" s="249"/>
      <c r="N741" s="250"/>
      <c r="O741" s="317"/>
      <c r="P741" s="249"/>
      <c r="Q741" s="249"/>
      <c r="R741" s="250"/>
      <c r="S741" s="317"/>
      <c r="T741" s="249"/>
      <c r="U741" s="249"/>
      <c r="V741" s="250"/>
      <c r="W741" s="317"/>
      <c r="X741" s="249"/>
      <c r="Y741" s="249"/>
      <c r="Z741" s="250"/>
      <c r="AA741" s="317"/>
      <c r="AB741" s="249"/>
      <c r="AC741" s="249"/>
      <c r="AD741" s="250"/>
      <c r="AG741">
        <f t="shared" si="49"/>
        <v>0</v>
      </c>
      <c r="AH741">
        <f t="shared" si="50"/>
        <v>0</v>
      </c>
      <c r="AI741">
        <f t="shared" si="51"/>
        <v>0</v>
      </c>
      <c r="AJ741">
        <f t="shared" si="52"/>
        <v>0</v>
      </c>
      <c r="AK741">
        <f t="shared" si="53"/>
        <v>0</v>
      </c>
      <c r="AL741">
        <f t="shared" si="54"/>
        <v>0</v>
      </c>
    </row>
    <row r="742" spans="1:38" s="4" customFormat="1" ht="15" customHeight="1">
      <c r="A742" s="93"/>
      <c r="C742" s="110" t="s">
        <v>248</v>
      </c>
      <c r="D742" s="318" t="str">
        <f>IF(CNGE_2023_M4_Secc1!D71="","",CNGE_2023_M4_Secc1!D71)</f>
        <v/>
      </c>
      <c r="E742" s="249"/>
      <c r="F742" s="249"/>
      <c r="G742" s="249"/>
      <c r="H742" s="249"/>
      <c r="I742" s="249"/>
      <c r="J742" s="249"/>
      <c r="K742" s="249"/>
      <c r="L742" s="249"/>
      <c r="M742" s="249"/>
      <c r="N742" s="250"/>
      <c r="O742" s="317"/>
      <c r="P742" s="249"/>
      <c r="Q742" s="249"/>
      <c r="R742" s="250"/>
      <c r="S742" s="317"/>
      <c r="T742" s="249"/>
      <c r="U742" s="249"/>
      <c r="V742" s="250"/>
      <c r="W742" s="317"/>
      <c r="X742" s="249"/>
      <c r="Y742" s="249"/>
      <c r="Z742" s="250"/>
      <c r="AA742" s="317"/>
      <c r="AB742" s="249"/>
      <c r="AC742" s="249"/>
      <c r="AD742" s="250"/>
      <c r="AG742">
        <f t="shared" ref="AG742:AG770" si="55">IF(OR(COUNTBLANK(O742:AD742)=16,COUNTBLANK(O742:AD742)=12),0,1)</f>
        <v>0</v>
      </c>
      <c r="AH742">
        <f t="shared" ref="AH742:AH770" si="56">IF(COUNTIF(O742:AD742,"NS"),1,0)</f>
        <v>0</v>
      </c>
      <c r="AI742">
        <f t="shared" ref="AI742:AI770" si="57">COUNTIF(S742:AD742,"NS")</f>
        <v>0</v>
      </c>
      <c r="AJ742">
        <f t="shared" ref="AJ742:AJ770" si="58">SUM(S742:AD742)</f>
        <v>0</v>
      </c>
      <c r="AK742">
        <f t="shared" ref="AK742:AK770" si="59">IF(COUNTA(O742:AD742)=0,0,IF(OR(AND(O742=0,AI742&gt;0),AND(O742="ns",AJ742&gt;0),AND(O742="ns",AI742=0,AJ742=0)),1,IF(OR(AND(AI742&gt;=2,O742&gt;AJ742),AND(O742="ns",AJ742=0,AI742&gt;0),O742=AJ742),0,1)))</f>
        <v>0</v>
      </c>
      <c r="AL742">
        <f t="shared" ref="AL742:AL770" si="60">IF(AND(SUM(O742)&lt;=SUM(O539),SUM(S742)&lt;=SUM(S539),SUM(W742)&lt;=SUM(W539),SUM(AA742)&lt;=SUM(AA539)),0,1)</f>
        <v>0</v>
      </c>
    </row>
    <row r="743" spans="1:38" s="4" customFormat="1" ht="15" customHeight="1">
      <c r="A743" s="93"/>
      <c r="C743" s="110" t="s">
        <v>249</v>
      </c>
      <c r="D743" s="318" t="str">
        <f>IF(CNGE_2023_M4_Secc1!D72="","",CNGE_2023_M4_Secc1!D72)</f>
        <v/>
      </c>
      <c r="E743" s="249"/>
      <c r="F743" s="249"/>
      <c r="G743" s="249"/>
      <c r="H743" s="249"/>
      <c r="I743" s="249"/>
      <c r="J743" s="249"/>
      <c r="K743" s="249"/>
      <c r="L743" s="249"/>
      <c r="M743" s="249"/>
      <c r="N743" s="250"/>
      <c r="O743" s="317"/>
      <c r="P743" s="249"/>
      <c r="Q743" s="249"/>
      <c r="R743" s="250"/>
      <c r="S743" s="317"/>
      <c r="T743" s="249"/>
      <c r="U743" s="249"/>
      <c r="V743" s="250"/>
      <c r="W743" s="317"/>
      <c r="X743" s="249"/>
      <c r="Y743" s="249"/>
      <c r="Z743" s="250"/>
      <c r="AA743" s="317"/>
      <c r="AB743" s="249"/>
      <c r="AC743" s="249"/>
      <c r="AD743" s="250"/>
      <c r="AG743">
        <f t="shared" si="55"/>
        <v>0</v>
      </c>
      <c r="AH743">
        <f t="shared" si="56"/>
        <v>0</v>
      </c>
      <c r="AI743">
        <f t="shared" si="57"/>
        <v>0</v>
      </c>
      <c r="AJ743">
        <f t="shared" si="58"/>
        <v>0</v>
      </c>
      <c r="AK743">
        <f t="shared" si="59"/>
        <v>0</v>
      </c>
      <c r="AL743">
        <f t="shared" si="60"/>
        <v>0</v>
      </c>
    </row>
    <row r="744" spans="1:38" s="4" customFormat="1" ht="15" customHeight="1">
      <c r="A744" s="93"/>
      <c r="C744" s="110" t="s">
        <v>250</v>
      </c>
      <c r="D744" s="318" t="str">
        <f>IF(CNGE_2023_M4_Secc1!D73="","",CNGE_2023_M4_Secc1!D73)</f>
        <v/>
      </c>
      <c r="E744" s="249"/>
      <c r="F744" s="249"/>
      <c r="G744" s="249"/>
      <c r="H744" s="249"/>
      <c r="I744" s="249"/>
      <c r="J744" s="249"/>
      <c r="K744" s="249"/>
      <c r="L744" s="249"/>
      <c r="M744" s="249"/>
      <c r="N744" s="250"/>
      <c r="O744" s="317"/>
      <c r="P744" s="249"/>
      <c r="Q744" s="249"/>
      <c r="R744" s="250"/>
      <c r="S744" s="317"/>
      <c r="T744" s="249"/>
      <c r="U744" s="249"/>
      <c r="V744" s="250"/>
      <c r="W744" s="317"/>
      <c r="X744" s="249"/>
      <c r="Y744" s="249"/>
      <c r="Z744" s="250"/>
      <c r="AA744" s="317"/>
      <c r="AB744" s="249"/>
      <c r="AC744" s="249"/>
      <c r="AD744" s="250"/>
      <c r="AG744">
        <f t="shared" si="55"/>
        <v>0</v>
      </c>
      <c r="AH744">
        <f t="shared" si="56"/>
        <v>0</v>
      </c>
      <c r="AI744">
        <f t="shared" si="57"/>
        <v>0</v>
      </c>
      <c r="AJ744">
        <f t="shared" si="58"/>
        <v>0</v>
      </c>
      <c r="AK744">
        <f t="shared" si="59"/>
        <v>0</v>
      </c>
      <c r="AL744">
        <f t="shared" si="60"/>
        <v>0</v>
      </c>
    </row>
    <row r="745" spans="1:38" s="4" customFormat="1" ht="15" customHeight="1">
      <c r="A745" s="93"/>
      <c r="C745" s="110" t="s">
        <v>251</v>
      </c>
      <c r="D745" s="318" t="str">
        <f>IF(CNGE_2023_M4_Secc1!D74="","",CNGE_2023_M4_Secc1!D74)</f>
        <v/>
      </c>
      <c r="E745" s="249"/>
      <c r="F745" s="249"/>
      <c r="G745" s="249"/>
      <c r="H745" s="249"/>
      <c r="I745" s="249"/>
      <c r="J745" s="249"/>
      <c r="K745" s="249"/>
      <c r="L745" s="249"/>
      <c r="M745" s="249"/>
      <c r="N745" s="250"/>
      <c r="O745" s="317"/>
      <c r="P745" s="249"/>
      <c r="Q745" s="249"/>
      <c r="R745" s="250"/>
      <c r="S745" s="317"/>
      <c r="T745" s="249"/>
      <c r="U745" s="249"/>
      <c r="V745" s="250"/>
      <c r="W745" s="317"/>
      <c r="X745" s="249"/>
      <c r="Y745" s="249"/>
      <c r="Z745" s="250"/>
      <c r="AA745" s="317"/>
      <c r="AB745" s="249"/>
      <c r="AC745" s="249"/>
      <c r="AD745" s="250"/>
      <c r="AG745">
        <f t="shared" si="55"/>
        <v>0</v>
      </c>
      <c r="AH745">
        <f t="shared" si="56"/>
        <v>0</v>
      </c>
      <c r="AI745">
        <f t="shared" si="57"/>
        <v>0</v>
      </c>
      <c r="AJ745">
        <f t="shared" si="58"/>
        <v>0</v>
      </c>
      <c r="AK745">
        <f t="shared" si="59"/>
        <v>0</v>
      </c>
      <c r="AL745">
        <f t="shared" si="60"/>
        <v>0</v>
      </c>
    </row>
    <row r="746" spans="1:38" s="4" customFormat="1" ht="15" customHeight="1">
      <c r="A746" s="93"/>
      <c r="C746" s="110" t="s">
        <v>284</v>
      </c>
      <c r="D746" s="318" t="str">
        <f>IF(CNGE_2023_M4_Secc1!D75="","",CNGE_2023_M4_Secc1!D75)</f>
        <v/>
      </c>
      <c r="E746" s="249"/>
      <c r="F746" s="249"/>
      <c r="G746" s="249"/>
      <c r="H746" s="249"/>
      <c r="I746" s="249"/>
      <c r="J746" s="249"/>
      <c r="K746" s="249"/>
      <c r="L746" s="249"/>
      <c r="M746" s="249"/>
      <c r="N746" s="250"/>
      <c r="O746" s="317"/>
      <c r="P746" s="249"/>
      <c r="Q746" s="249"/>
      <c r="R746" s="250"/>
      <c r="S746" s="317"/>
      <c r="T746" s="249"/>
      <c r="U746" s="249"/>
      <c r="V746" s="250"/>
      <c r="W746" s="317"/>
      <c r="X746" s="249"/>
      <c r="Y746" s="249"/>
      <c r="Z746" s="250"/>
      <c r="AA746" s="317"/>
      <c r="AB746" s="249"/>
      <c r="AC746" s="249"/>
      <c r="AD746" s="250"/>
      <c r="AG746">
        <f t="shared" si="55"/>
        <v>0</v>
      </c>
      <c r="AH746">
        <f t="shared" si="56"/>
        <v>0</v>
      </c>
      <c r="AI746">
        <f t="shared" si="57"/>
        <v>0</v>
      </c>
      <c r="AJ746">
        <f t="shared" si="58"/>
        <v>0</v>
      </c>
      <c r="AK746">
        <f t="shared" si="59"/>
        <v>0</v>
      </c>
      <c r="AL746">
        <f t="shared" si="60"/>
        <v>0</v>
      </c>
    </row>
    <row r="747" spans="1:38" s="4" customFormat="1" ht="15" customHeight="1">
      <c r="A747" s="93"/>
      <c r="C747" s="110" t="s">
        <v>285</v>
      </c>
      <c r="D747" s="318" t="str">
        <f>IF(CNGE_2023_M4_Secc1!D76="","",CNGE_2023_M4_Secc1!D76)</f>
        <v/>
      </c>
      <c r="E747" s="249"/>
      <c r="F747" s="249"/>
      <c r="G747" s="249"/>
      <c r="H747" s="249"/>
      <c r="I747" s="249"/>
      <c r="J747" s="249"/>
      <c r="K747" s="249"/>
      <c r="L747" s="249"/>
      <c r="M747" s="249"/>
      <c r="N747" s="250"/>
      <c r="O747" s="317"/>
      <c r="P747" s="249"/>
      <c r="Q747" s="249"/>
      <c r="R747" s="250"/>
      <c r="S747" s="317"/>
      <c r="T747" s="249"/>
      <c r="U747" s="249"/>
      <c r="V747" s="250"/>
      <c r="W747" s="317"/>
      <c r="X747" s="249"/>
      <c r="Y747" s="249"/>
      <c r="Z747" s="250"/>
      <c r="AA747" s="317"/>
      <c r="AB747" s="249"/>
      <c r="AC747" s="249"/>
      <c r="AD747" s="250"/>
      <c r="AG747">
        <f t="shared" si="55"/>
        <v>0</v>
      </c>
      <c r="AH747">
        <f t="shared" si="56"/>
        <v>0</v>
      </c>
      <c r="AI747">
        <f t="shared" si="57"/>
        <v>0</v>
      </c>
      <c r="AJ747">
        <f t="shared" si="58"/>
        <v>0</v>
      </c>
      <c r="AK747">
        <f t="shared" si="59"/>
        <v>0</v>
      </c>
      <c r="AL747">
        <f t="shared" si="60"/>
        <v>0</v>
      </c>
    </row>
    <row r="748" spans="1:38" s="4" customFormat="1" ht="15" customHeight="1">
      <c r="A748" s="93"/>
      <c r="C748" s="110" t="s">
        <v>286</v>
      </c>
      <c r="D748" s="318" t="str">
        <f>IF(CNGE_2023_M4_Secc1!D77="","",CNGE_2023_M4_Secc1!D77)</f>
        <v/>
      </c>
      <c r="E748" s="249"/>
      <c r="F748" s="249"/>
      <c r="G748" s="249"/>
      <c r="H748" s="249"/>
      <c r="I748" s="249"/>
      <c r="J748" s="249"/>
      <c r="K748" s="249"/>
      <c r="L748" s="249"/>
      <c r="M748" s="249"/>
      <c r="N748" s="250"/>
      <c r="O748" s="317"/>
      <c r="P748" s="249"/>
      <c r="Q748" s="249"/>
      <c r="R748" s="250"/>
      <c r="S748" s="317"/>
      <c r="T748" s="249"/>
      <c r="U748" s="249"/>
      <c r="V748" s="250"/>
      <c r="W748" s="317"/>
      <c r="X748" s="249"/>
      <c r="Y748" s="249"/>
      <c r="Z748" s="250"/>
      <c r="AA748" s="317"/>
      <c r="AB748" s="249"/>
      <c r="AC748" s="249"/>
      <c r="AD748" s="250"/>
      <c r="AG748">
        <f t="shared" si="55"/>
        <v>0</v>
      </c>
      <c r="AH748">
        <f t="shared" si="56"/>
        <v>0</v>
      </c>
      <c r="AI748">
        <f t="shared" si="57"/>
        <v>0</v>
      </c>
      <c r="AJ748">
        <f t="shared" si="58"/>
        <v>0</v>
      </c>
      <c r="AK748">
        <f t="shared" si="59"/>
        <v>0</v>
      </c>
      <c r="AL748">
        <f t="shared" si="60"/>
        <v>0</v>
      </c>
    </row>
    <row r="749" spans="1:38" s="4" customFormat="1" ht="15" customHeight="1">
      <c r="A749" s="93"/>
      <c r="C749" s="110" t="s">
        <v>287</v>
      </c>
      <c r="D749" s="318" t="str">
        <f>IF(CNGE_2023_M4_Secc1!D78="","",CNGE_2023_M4_Secc1!D78)</f>
        <v/>
      </c>
      <c r="E749" s="249"/>
      <c r="F749" s="249"/>
      <c r="G749" s="249"/>
      <c r="H749" s="249"/>
      <c r="I749" s="249"/>
      <c r="J749" s="249"/>
      <c r="K749" s="249"/>
      <c r="L749" s="249"/>
      <c r="M749" s="249"/>
      <c r="N749" s="250"/>
      <c r="O749" s="317"/>
      <c r="P749" s="249"/>
      <c r="Q749" s="249"/>
      <c r="R749" s="250"/>
      <c r="S749" s="317"/>
      <c r="T749" s="249"/>
      <c r="U749" s="249"/>
      <c r="V749" s="250"/>
      <c r="W749" s="317"/>
      <c r="X749" s="249"/>
      <c r="Y749" s="249"/>
      <c r="Z749" s="250"/>
      <c r="AA749" s="317"/>
      <c r="AB749" s="249"/>
      <c r="AC749" s="249"/>
      <c r="AD749" s="250"/>
      <c r="AG749">
        <f t="shared" si="55"/>
        <v>0</v>
      </c>
      <c r="AH749">
        <f t="shared" si="56"/>
        <v>0</v>
      </c>
      <c r="AI749">
        <f t="shared" si="57"/>
        <v>0</v>
      </c>
      <c r="AJ749">
        <f t="shared" si="58"/>
        <v>0</v>
      </c>
      <c r="AK749">
        <f t="shared" si="59"/>
        <v>0</v>
      </c>
      <c r="AL749">
        <f t="shared" si="60"/>
        <v>0</v>
      </c>
    </row>
    <row r="750" spans="1:38" s="4" customFormat="1" ht="15" customHeight="1">
      <c r="A750" s="93"/>
      <c r="C750" s="110" t="s">
        <v>288</v>
      </c>
      <c r="D750" s="318" t="str">
        <f>IF(CNGE_2023_M4_Secc1!D79="","",CNGE_2023_M4_Secc1!D79)</f>
        <v/>
      </c>
      <c r="E750" s="249"/>
      <c r="F750" s="249"/>
      <c r="G750" s="249"/>
      <c r="H750" s="249"/>
      <c r="I750" s="249"/>
      <c r="J750" s="249"/>
      <c r="K750" s="249"/>
      <c r="L750" s="249"/>
      <c r="M750" s="249"/>
      <c r="N750" s="250"/>
      <c r="O750" s="317"/>
      <c r="P750" s="249"/>
      <c r="Q750" s="249"/>
      <c r="R750" s="250"/>
      <c r="S750" s="317"/>
      <c r="T750" s="249"/>
      <c r="U750" s="249"/>
      <c r="V750" s="250"/>
      <c r="W750" s="317"/>
      <c r="X750" s="249"/>
      <c r="Y750" s="249"/>
      <c r="Z750" s="250"/>
      <c r="AA750" s="317"/>
      <c r="AB750" s="249"/>
      <c r="AC750" s="249"/>
      <c r="AD750" s="250"/>
      <c r="AG750">
        <f t="shared" si="55"/>
        <v>0</v>
      </c>
      <c r="AH750">
        <f t="shared" si="56"/>
        <v>0</v>
      </c>
      <c r="AI750">
        <f t="shared" si="57"/>
        <v>0</v>
      </c>
      <c r="AJ750">
        <f t="shared" si="58"/>
        <v>0</v>
      </c>
      <c r="AK750">
        <f t="shared" si="59"/>
        <v>0</v>
      </c>
      <c r="AL750">
        <f t="shared" si="60"/>
        <v>0</v>
      </c>
    </row>
    <row r="751" spans="1:38" s="4" customFormat="1" ht="15" customHeight="1">
      <c r="A751" s="93"/>
      <c r="C751" s="110" t="s">
        <v>289</v>
      </c>
      <c r="D751" s="318" t="str">
        <f>IF(CNGE_2023_M4_Secc1!D80="","",CNGE_2023_M4_Secc1!D80)</f>
        <v/>
      </c>
      <c r="E751" s="249"/>
      <c r="F751" s="249"/>
      <c r="G751" s="249"/>
      <c r="H751" s="249"/>
      <c r="I751" s="249"/>
      <c r="J751" s="249"/>
      <c r="K751" s="249"/>
      <c r="L751" s="249"/>
      <c r="M751" s="249"/>
      <c r="N751" s="250"/>
      <c r="O751" s="317"/>
      <c r="P751" s="249"/>
      <c r="Q751" s="249"/>
      <c r="R751" s="250"/>
      <c r="S751" s="317"/>
      <c r="T751" s="249"/>
      <c r="U751" s="249"/>
      <c r="V751" s="250"/>
      <c r="W751" s="317"/>
      <c r="X751" s="249"/>
      <c r="Y751" s="249"/>
      <c r="Z751" s="250"/>
      <c r="AA751" s="317"/>
      <c r="AB751" s="249"/>
      <c r="AC751" s="249"/>
      <c r="AD751" s="250"/>
      <c r="AG751">
        <f t="shared" si="55"/>
        <v>0</v>
      </c>
      <c r="AH751">
        <f t="shared" si="56"/>
        <v>0</v>
      </c>
      <c r="AI751">
        <f t="shared" si="57"/>
        <v>0</v>
      </c>
      <c r="AJ751">
        <f t="shared" si="58"/>
        <v>0</v>
      </c>
      <c r="AK751">
        <f t="shared" si="59"/>
        <v>0</v>
      </c>
      <c r="AL751">
        <f t="shared" si="60"/>
        <v>0</v>
      </c>
    </row>
    <row r="752" spans="1:38" s="4" customFormat="1" ht="15" customHeight="1">
      <c r="A752" s="93"/>
      <c r="C752" s="110" t="s">
        <v>290</v>
      </c>
      <c r="D752" s="318" t="str">
        <f>IF(CNGE_2023_M4_Secc1!D81="","",CNGE_2023_M4_Secc1!D81)</f>
        <v/>
      </c>
      <c r="E752" s="249"/>
      <c r="F752" s="249"/>
      <c r="G752" s="249"/>
      <c r="H752" s="249"/>
      <c r="I752" s="249"/>
      <c r="J752" s="249"/>
      <c r="K752" s="249"/>
      <c r="L752" s="249"/>
      <c r="M752" s="249"/>
      <c r="N752" s="250"/>
      <c r="O752" s="317"/>
      <c r="P752" s="249"/>
      <c r="Q752" s="249"/>
      <c r="R752" s="250"/>
      <c r="S752" s="317"/>
      <c r="T752" s="249"/>
      <c r="U752" s="249"/>
      <c r="V752" s="250"/>
      <c r="W752" s="317"/>
      <c r="X752" s="249"/>
      <c r="Y752" s="249"/>
      <c r="Z752" s="250"/>
      <c r="AA752" s="317"/>
      <c r="AB752" s="249"/>
      <c r="AC752" s="249"/>
      <c r="AD752" s="250"/>
      <c r="AG752">
        <f t="shared" si="55"/>
        <v>0</v>
      </c>
      <c r="AH752">
        <f t="shared" si="56"/>
        <v>0</v>
      </c>
      <c r="AI752">
        <f t="shared" si="57"/>
        <v>0</v>
      </c>
      <c r="AJ752">
        <f t="shared" si="58"/>
        <v>0</v>
      </c>
      <c r="AK752">
        <f t="shared" si="59"/>
        <v>0</v>
      </c>
      <c r="AL752">
        <f t="shared" si="60"/>
        <v>0</v>
      </c>
    </row>
    <row r="753" spans="1:38" s="4" customFormat="1" ht="15" customHeight="1">
      <c r="A753" s="93"/>
      <c r="C753" s="110" t="s">
        <v>291</v>
      </c>
      <c r="D753" s="318" t="str">
        <f>IF(CNGE_2023_M4_Secc1!D82="","",CNGE_2023_M4_Secc1!D82)</f>
        <v/>
      </c>
      <c r="E753" s="249"/>
      <c r="F753" s="249"/>
      <c r="G753" s="249"/>
      <c r="H753" s="249"/>
      <c r="I753" s="249"/>
      <c r="J753" s="249"/>
      <c r="K753" s="249"/>
      <c r="L753" s="249"/>
      <c r="M753" s="249"/>
      <c r="N753" s="250"/>
      <c r="O753" s="317"/>
      <c r="P753" s="249"/>
      <c r="Q753" s="249"/>
      <c r="R753" s="250"/>
      <c r="S753" s="317"/>
      <c r="T753" s="249"/>
      <c r="U753" s="249"/>
      <c r="V753" s="250"/>
      <c r="W753" s="317"/>
      <c r="X753" s="249"/>
      <c r="Y753" s="249"/>
      <c r="Z753" s="250"/>
      <c r="AA753" s="317"/>
      <c r="AB753" s="249"/>
      <c r="AC753" s="249"/>
      <c r="AD753" s="250"/>
      <c r="AG753">
        <f t="shared" si="55"/>
        <v>0</v>
      </c>
      <c r="AH753">
        <f t="shared" si="56"/>
        <v>0</v>
      </c>
      <c r="AI753">
        <f t="shared" si="57"/>
        <v>0</v>
      </c>
      <c r="AJ753">
        <f t="shared" si="58"/>
        <v>0</v>
      </c>
      <c r="AK753">
        <f t="shared" si="59"/>
        <v>0</v>
      </c>
      <c r="AL753">
        <f t="shared" si="60"/>
        <v>0</v>
      </c>
    </row>
    <row r="754" spans="1:38" s="4" customFormat="1" ht="15" customHeight="1">
      <c r="A754" s="93"/>
      <c r="C754" s="110" t="s">
        <v>292</v>
      </c>
      <c r="D754" s="318" t="str">
        <f>IF(CNGE_2023_M4_Secc1!D83="","",CNGE_2023_M4_Secc1!D83)</f>
        <v/>
      </c>
      <c r="E754" s="249"/>
      <c r="F754" s="249"/>
      <c r="G754" s="249"/>
      <c r="H754" s="249"/>
      <c r="I754" s="249"/>
      <c r="J754" s="249"/>
      <c r="K754" s="249"/>
      <c r="L754" s="249"/>
      <c r="M754" s="249"/>
      <c r="N754" s="250"/>
      <c r="O754" s="317"/>
      <c r="P754" s="249"/>
      <c r="Q754" s="249"/>
      <c r="R754" s="250"/>
      <c r="S754" s="317"/>
      <c r="T754" s="249"/>
      <c r="U754" s="249"/>
      <c r="V754" s="250"/>
      <c r="W754" s="317"/>
      <c r="X754" s="249"/>
      <c r="Y754" s="249"/>
      <c r="Z754" s="250"/>
      <c r="AA754" s="317"/>
      <c r="AB754" s="249"/>
      <c r="AC754" s="249"/>
      <c r="AD754" s="250"/>
      <c r="AG754">
        <f t="shared" si="55"/>
        <v>0</v>
      </c>
      <c r="AH754">
        <f t="shared" si="56"/>
        <v>0</v>
      </c>
      <c r="AI754">
        <f t="shared" si="57"/>
        <v>0</v>
      </c>
      <c r="AJ754">
        <f t="shared" si="58"/>
        <v>0</v>
      </c>
      <c r="AK754">
        <f t="shared" si="59"/>
        <v>0</v>
      </c>
      <c r="AL754">
        <f t="shared" si="60"/>
        <v>0</v>
      </c>
    </row>
    <row r="755" spans="1:38" s="4" customFormat="1" ht="15" customHeight="1">
      <c r="A755" s="93"/>
      <c r="C755" s="110" t="s">
        <v>293</v>
      </c>
      <c r="D755" s="318" t="str">
        <f>IF(CNGE_2023_M4_Secc1!D84="","",CNGE_2023_M4_Secc1!D84)</f>
        <v/>
      </c>
      <c r="E755" s="249"/>
      <c r="F755" s="249"/>
      <c r="G755" s="249"/>
      <c r="H755" s="249"/>
      <c r="I755" s="249"/>
      <c r="J755" s="249"/>
      <c r="K755" s="249"/>
      <c r="L755" s="249"/>
      <c r="M755" s="249"/>
      <c r="N755" s="250"/>
      <c r="O755" s="317"/>
      <c r="P755" s="249"/>
      <c r="Q755" s="249"/>
      <c r="R755" s="250"/>
      <c r="S755" s="317"/>
      <c r="T755" s="249"/>
      <c r="U755" s="249"/>
      <c r="V755" s="250"/>
      <c r="W755" s="317"/>
      <c r="X755" s="249"/>
      <c r="Y755" s="249"/>
      <c r="Z755" s="250"/>
      <c r="AA755" s="317"/>
      <c r="AB755" s="249"/>
      <c r="AC755" s="249"/>
      <c r="AD755" s="250"/>
      <c r="AG755">
        <f t="shared" si="55"/>
        <v>0</v>
      </c>
      <c r="AH755">
        <f t="shared" si="56"/>
        <v>0</v>
      </c>
      <c r="AI755">
        <f t="shared" si="57"/>
        <v>0</v>
      </c>
      <c r="AJ755">
        <f t="shared" si="58"/>
        <v>0</v>
      </c>
      <c r="AK755">
        <f t="shared" si="59"/>
        <v>0</v>
      </c>
      <c r="AL755">
        <f t="shared" si="60"/>
        <v>0</v>
      </c>
    </row>
    <row r="756" spans="1:38" s="4" customFormat="1" ht="15" customHeight="1">
      <c r="A756" s="93"/>
      <c r="C756" s="110" t="s">
        <v>294</v>
      </c>
      <c r="D756" s="318" t="str">
        <f>IF(CNGE_2023_M4_Secc1!D85="","",CNGE_2023_M4_Secc1!D85)</f>
        <v/>
      </c>
      <c r="E756" s="249"/>
      <c r="F756" s="249"/>
      <c r="G756" s="249"/>
      <c r="H756" s="249"/>
      <c r="I756" s="249"/>
      <c r="J756" s="249"/>
      <c r="K756" s="249"/>
      <c r="L756" s="249"/>
      <c r="M756" s="249"/>
      <c r="N756" s="250"/>
      <c r="O756" s="317"/>
      <c r="P756" s="249"/>
      <c r="Q756" s="249"/>
      <c r="R756" s="250"/>
      <c r="S756" s="317"/>
      <c r="T756" s="249"/>
      <c r="U756" s="249"/>
      <c r="V756" s="250"/>
      <c r="W756" s="317"/>
      <c r="X756" s="249"/>
      <c r="Y756" s="249"/>
      <c r="Z756" s="250"/>
      <c r="AA756" s="317"/>
      <c r="AB756" s="249"/>
      <c r="AC756" s="249"/>
      <c r="AD756" s="250"/>
      <c r="AG756">
        <f t="shared" si="55"/>
        <v>0</v>
      </c>
      <c r="AH756">
        <f t="shared" si="56"/>
        <v>0</v>
      </c>
      <c r="AI756">
        <f t="shared" si="57"/>
        <v>0</v>
      </c>
      <c r="AJ756">
        <f t="shared" si="58"/>
        <v>0</v>
      </c>
      <c r="AK756">
        <f t="shared" si="59"/>
        <v>0</v>
      </c>
      <c r="AL756">
        <f t="shared" si="60"/>
        <v>0</v>
      </c>
    </row>
    <row r="757" spans="1:38" s="4" customFormat="1" ht="15" customHeight="1">
      <c r="A757" s="93"/>
      <c r="C757" s="110" t="s">
        <v>295</v>
      </c>
      <c r="D757" s="318" t="str">
        <f>IF(CNGE_2023_M4_Secc1!D86="","",CNGE_2023_M4_Secc1!D86)</f>
        <v/>
      </c>
      <c r="E757" s="249"/>
      <c r="F757" s="249"/>
      <c r="G757" s="249"/>
      <c r="H757" s="249"/>
      <c r="I757" s="249"/>
      <c r="J757" s="249"/>
      <c r="K757" s="249"/>
      <c r="L757" s="249"/>
      <c r="M757" s="249"/>
      <c r="N757" s="250"/>
      <c r="O757" s="317"/>
      <c r="P757" s="249"/>
      <c r="Q757" s="249"/>
      <c r="R757" s="250"/>
      <c r="S757" s="317"/>
      <c r="T757" s="249"/>
      <c r="U757" s="249"/>
      <c r="V757" s="250"/>
      <c r="W757" s="317"/>
      <c r="X757" s="249"/>
      <c r="Y757" s="249"/>
      <c r="Z757" s="250"/>
      <c r="AA757" s="317"/>
      <c r="AB757" s="249"/>
      <c r="AC757" s="249"/>
      <c r="AD757" s="250"/>
      <c r="AG757">
        <f t="shared" si="55"/>
        <v>0</v>
      </c>
      <c r="AH757">
        <f t="shared" si="56"/>
        <v>0</v>
      </c>
      <c r="AI757">
        <f t="shared" si="57"/>
        <v>0</v>
      </c>
      <c r="AJ757">
        <f t="shared" si="58"/>
        <v>0</v>
      </c>
      <c r="AK757">
        <f t="shared" si="59"/>
        <v>0</v>
      </c>
      <c r="AL757">
        <f t="shared" si="60"/>
        <v>0</v>
      </c>
    </row>
    <row r="758" spans="1:38" s="4" customFormat="1" ht="15" customHeight="1">
      <c r="A758" s="93"/>
      <c r="C758" s="110" t="s">
        <v>296</v>
      </c>
      <c r="D758" s="318" t="str">
        <f>IF(CNGE_2023_M4_Secc1!D87="","",CNGE_2023_M4_Secc1!D87)</f>
        <v/>
      </c>
      <c r="E758" s="249"/>
      <c r="F758" s="249"/>
      <c r="G758" s="249"/>
      <c r="H758" s="249"/>
      <c r="I758" s="249"/>
      <c r="J758" s="249"/>
      <c r="K758" s="249"/>
      <c r="L758" s="249"/>
      <c r="M758" s="249"/>
      <c r="N758" s="250"/>
      <c r="O758" s="317"/>
      <c r="P758" s="249"/>
      <c r="Q758" s="249"/>
      <c r="R758" s="250"/>
      <c r="S758" s="317"/>
      <c r="T758" s="249"/>
      <c r="U758" s="249"/>
      <c r="V758" s="250"/>
      <c r="W758" s="317"/>
      <c r="X758" s="249"/>
      <c r="Y758" s="249"/>
      <c r="Z758" s="250"/>
      <c r="AA758" s="317"/>
      <c r="AB758" s="249"/>
      <c r="AC758" s="249"/>
      <c r="AD758" s="250"/>
      <c r="AG758">
        <f t="shared" si="55"/>
        <v>0</v>
      </c>
      <c r="AH758">
        <f t="shared" si="56"/>
        <v>0</v>
      </c>
      <c r="AI758">
        <f t="shared" si="57"/>
        <v>0</v>
      </c>
      <c r="AJ758">
        <f t="shared" si="58"/>
        <v>0</v>
      </c>
      <c r="AK758">
        <f t="shared" si="59"/>
        <v>0</v>
      </c>
      <c r="AL758">
        <f t="shared" si="60"/>
        <v>0</v>
      </c>
    </row>
    <row r="759" spans="1:38" s="4" customFormat="1" ht="15" customHeight="1">
      <c r="A759" s="93"/>
      <c r="C759" s="110" t="s">
        <v>297</v>
      </c>
      <c r="D759" s="318" t="str">
        <f>IF(CNGE_2023_M4_Secc1!D88="","",CNGE_2023_M4_Secc1!D88)</f>
        <v/>
      </c>
      <c r="E759" s="249"/>
      <c r="F759" s="249"/>
      <c r="G759" s="249"/>
      <c r="H759" s="249"/>
      <c r="I759" s="249"/>
      <c r="J759" s="249"/>
      <c r="K759" s="249"/>
      <c r="L759" s="249"/>
      <c r="M759" s="249"/>
      <c r="N759" s="250"/>
      <c r="O759" s="317"/>
      <c r="P759" s="249"/>
      <c r="Q759" s="249"/>
      <c r="R759" s="250"/>
      <c r="S759" s="317"/>
      <c r="T759" s="249"/>
      <c r="U759" s="249"/>
      <c r="V759" s="250"/>
      <c r="W759" s="317"/>
      <c r="X759" s="249"/>
      <c r="Y759" s="249"/>
      <c r="Z759" s="250"/>
      <c r="AA759" s="317"/>
      <c r="AB759" s="249"/>
      <c r="AC759" s="249"/>
      <c r="AD759" s="250"/>
      <c r="AG759">
        <f t="shared" si="55"/>
        <v>0</v>
      </c>
      <c r="AH759">
        <f t="shared" si="56"/>
        <v>0</v>
      </c>
      <c r="AI759">
        <f t="shared" si="57"/>
        <v>0</v>
      </c>
      <c r="AJ759">
        <f t="shared" si="58"/>
        <v>0</v>
      </c>
      <c r="AK759">
        <f t="shared" si="59"/>
        <v>0</v>
      </c>
      <c r="AL759">
        <f t="shared" si="60"/>
        <v>0</v>
      </c>
    </row>
    <row r="760" spans="1:38" s="4" customFormat="1" ht="15" customHeight="1">
      <c r="A760" s="93"/>
      <c r="C760" s="110" t="s">
        <v>298</v>
      </c>
      <c r="D760" s="318" t="str">
        <f>IF(CNGE_2023_M4_Secc1!D89="","",CNGE_2023_M4_Secc1!D89)</f>
        <v/>
      </c>
      <c r="E760" s="249"/>
      <c r="F760" s="249"/>
      <c r="G760" s="249"/>
      <c r="H760" s="249"/>
      <c r="I760" s="249"/>
      <c r="J760" s="249"/>
      <c r="K760" s="249"/>
      <c r="L760" s="249"/>
      <c r="M760" s="249"/>
      <c r="N760" s="250"/>
      <c r="O760" s="317"/>
      <c r="P760" s="249"/>
      <c r="Q760" s="249"/>
      <c r="R760" s="250"/>
      <c r="S760" s="317"/>
      <c r="T760" s="249"/>
      <c r="U760" s="249"/>
      <c r="V760" s="250"/>
      <c r="W760" s="317"/>
      <c r="X760" s="249"/>
      <c r="Y760" s="249"/>
      <c r="Z760" s="250"/>
      <c r="AA760" s="317"/>
      <c r="AB760" s="249"/>
      <c r="AC760" s="249"/>
      <c r="AD760" s="250"/>
      <c r="AG760">
        <f t="shared" si="55"/>
        <v>0</v>
      </c>
      <c r="AH760">
        <f t="shared" si="56"/>
        <v>0</v>
      </c>
      <c r="AI760">
        <f t="shared" si="57"/>
        <v>0</v>
      </c>
      <c r="AJ760">
        <f t="shared" si="58"/>
        <v>0</v>
      </c>
      <c r="AK760">
        <f t="shared" si="59"/>
        <v>0</v>
      </c>
      <c r="AL760">
        <f t="shared" si="60"/>
        <v>0</v>
      </c>
    </row>
    <row r="761" spans="1:38" s="4" customFormat="1" ht="15" customHeight="1">
      <c r="A761" s="93"/>
      <c r="C761" s="110" t="s">
        <v>299</v>
      </c>
      <c r="D761" s="318" t="str">
        <f>IF(CNGE_2023_M4_Secc1!D90="","",CNGE_2023_M4_Secc1!D90)</f>
        <v/>
      </c>
      <c r="E761" s="249"/>
      <c r="F761" s="249"/>
      <c r="G761" s="249"/>
      <c r="H761" s="249"/>
      <c r="I761" s="249"/>
      <c r="J761" s="249"/>
      <c r="K761" s="249"/>
      <c r="L761" s="249"/>
      <c r="M761" s="249"/>
      <c r="N761" s="250"/>
      <c r="O761" s="317"/>
      <c r="P761" s="249"/>
      <c r="Q761" s="249"/>
      <c r="R761" s="250"/>
      <c r="S761" s="317"/>
      <c r="T761" s="249"/>
      <c r="U761" s="249"/>
      <c r="V761" s="250"/>
      <c r="W761" s="317"/>
      <c r="X761" s="249"/>
      <c r="Y761" s="249"/>
      <c r="Z761" s="250"/>
      <c r="AA761" s="317"/>
      <c r="AB761" s="249"/>
      <c r="AC761" s="249"/>
      <c r="AD761" s="250"/>
      <c r="AG761">
        <f t="shared" si="55"/>
        <v>0</v>
      </c>
      <c r="AH761">
        <f t="shared" si="56"/>
        <v>0</v>
      </c>
      <c r="AI761">
        <f t="shared" si="57"/>
        <v>0</v>
      </c>
      <c r="AJ761">
        <f t="shared" si="58"/>
        <v>0</v>
      </c>
      <c r="AK761">
        <f t="shared" si="59"/>
        <v>0</v>
      </c>
      <c r="AL761">
        <f t="shared" si="60"/>
        <v>0</v>
      </c>
    </row>
    <row r="762" spans="1:38" s="4" customFormat="1" ht="15" customHeight="1">
      <c r="A762" s="93"/>
      <c r="C762" s="110" t="s">
        <v>300</v>
      </c>
      <c r="D762" s="318" t="str">
        <f>IF(CNGE_2023_M4_Secc1!D91="","",CNGE_2023_M4_Secc1!D91)</f>
        <v/>
      </c>
      <c r="E762" s="249"/>
      <c r="F762" s="249"/>
      <c r="G762" s="249"/>
      <c r="H762" s="249"/>
      <c r="I762" s="249"/>
      <c r="J762" s="249"/>
      <c r="K762" s="249"/>
      <c r="L762" s="249"/>
      <c r="M762" s="249"/>
      <c r="N762" s="250"/>
      <c r="O762" s="317"/>
      <c r="P762" s="249"/>
      <c r="Q762" s="249"/>
      <c r="R762" s="250"/>
      <c r="S762" s="317"/>
      <c r="T762" s="249"/>
      <c r="U762" s="249"/>
      <c r="V762" s="250"/>
      <c r="W762" s="317"/>
      <c r="X762" s="249"/>
      <c r="Y762" s="249"/>
      <c r="Z762" s="250"/>
      <c r="AA762" s="317"/>
      <c r="AB762" s="249"/>
      <c r="AC762" s="249"/>
      <c r="AD762" s="250"/>
      <c r="AG762">
        <f t="shared" si="55"/>
        <v>0</v>
      </c>
      <c r="AH762">
        <f t="shared" si="56"/>
        <v>0</v>
      </c>
      <c r="AI762">
        <f t="shared" si="57"/>
        <v>0</v>
      </c>
      <c r="AJ762">
        <f t="shared" si="58"/>
        <v>0</v>
      </c>
      <c r="AK762">
        <f t="shared" si="59"/>
        <v>0</v>
      </c>
      <c r="AL762">
        <f t="shared" si="60"/>
        <v>0</v>
      </c>
    </row>
    <row r="763" spans="1:38" s="4" customFormat="1" ht="15" customHeight="1">
      <c r="A763" s="93"/>
      <c r="C763" s="110" t="s">
        <v>301</v>
      </c>
      <c r="D763" s="318" t="str">
        <f>IF(CNGE_2023_M4_Secc1!D92="","",CNGE_2023_M4_Secc1!D92)</f>
        <v/>
      </c>
      <c r="E763" s="249"/>
      <c r="F763" s="249"/>
      <c r="G763" s="249"/>
      <c r="H763" s="249"/>
      <c r="I763" s="249"/>
      <c r="J763" s="249"/>
      <c r="K763" s="249"/>
      <c r="L763" s="249"/>
      <c r="M763" s="249"/>
      <c r="N763" s="250"/>
      <c r="O763" s="317"/>
      <c r="P763" s="249"/>
      <c r="Q763" s="249"/>
      <c r="R763" s="250"/>
      <c r="S763" s="317"/>
      <c r="T763" s="249"/>
      <c r="U763" s="249"/>
      <c r="V763" s="250"/>
      <c r="W763" s="317"/>
      <c r="X763" s="249"/>
      <c r="Y763" s="249"/>
      <c r="Z763" s="250"/>
      <c r="AA763" s="317"/>
      <c r="AB763" s="249"/>
      <c r="AC763" s="249"/>
      <c r="AD763" s="250"/>
      <c r="AG763">
        <f t="shared" si="55"/>
        <v>0</v>
      </c>
      <c r="AH763">
        <f t="shared" si="56"/>
        <v>0</v>
      </c>
      <c r="AI763">
        <f t="shared" si="57"/>
        <v>0</v>
      </c>
      <c r="AJ763">
        <f t="shared" si="58"/>
        <v>0</v>
      </c>
      <c r="AK763">
        <f t="shared" si="59"/>
        <v>0</v>
      </c>
      <c r="AL763">
        <f t="shared" si="60"/>
        <v>0</v>
      </c>
    </row>
    <row r="764" spans="1:38" s="4" customFormat="1" ht="15" customHeight="1">
      <c r="A764" s="93"/>
      <c r="C764" s="110" t="s">
        <v>302</v>
      </c>
      <c r="D764" s="318" t="str">
        <f>IF(CNGE_2023_M4_Secc1!D93="","",CNGE_2023_M4_Secc1!D93)</f>
        <v/>
      </c>
      <c r="E764" s="249"/>
      <c r="F764" s="249"/>
      <c r="G764" s="249"/>
      <c r="H764" s="249"/>
      <c r="I764" s="249"/>
      <c r="J764" s="249"/>
      <c r="K764" s="249"/>
      <c r="L764" s="249"/>
      <c r="M764" s="249"/>
      <c r="N764" s="250"/>
      <c r="O764" s="317"/>
      <c r="P764" s="249"/>
      <c r="Q764" s="249"/>
      <c r="R764" s="250"/>
      <c r="S764" s="317"/>
      <c r="T764" s="249"/>
      <c r="U764" s="249"/>
      <c r="V764" s="250"/>
      <c r="W764" s="317"/>
      <c r="X764" s="249"/>
      <c r="Y764" s="249"/>
      <c r="Z764" s="250"/>
      <c r="AA764" s="317"/>
      <c r="AB764" s="249"/>
      <c r="AC764" s="249"/>
      <c r="AD764" s="250"/>
      <c r="AG764">
        <f t="shared" si="55"/>
        <v>0</v>
      </c>
      <c r="AH764">
        <f t="shared" si="56"/>
        <v>0</v>
      </c>
      <c r="AI764">
        <f t="shared" si="57"/>
        <v>0</v>
      </c>
      <c r="AJ764">
        <f t="shared" si="58"/>
        <v>0</v>
      </c>
      <c r="AK764">
        <f t="shared" si="59"/>
        <v>0</v>
      </c>
      <c r="AL764">
        <f t="shared" si="60"/>
        <v>0</v>
      </c>
    </row>
    <row r="765" spans="1:38" s="4" customFormat="1" ht="15" customHeight="1">
      <c r="A765" s="93"/>
      <c r="C765" s="110" t="s">
        <v>303</v>
      </c>
      <c r="D765" s="318" t="str">
        <f>IF(CNGE_2023_M4_Secc1!D94="","",CNGE_2023_M4_Secc1!D94)</f>
        <v/>
      </c>
      <c r="E765" s="249"/>
      <c r="F765" s="249"/>
      <c r="G765" s="249"/>
      <c r="H765" s="249"/>
      <c r="I765" s="249"/>
      <c r="J765" s="249"/>
      <c r="K765" s="249"/>
      <c r="L765" s="249"/>
      <c r="M765" s="249"/>
      <c r="N765" s="250"/>
      <c r="O765" s="317"/>
      <c r="P765" s="249"/>
      <c r="Q765" s="249"/>
      <c r="R765" s="250"/>
      <c r="S765" s="317"/>
      <c r="T765" s="249"/>
      <c r="U765" s="249"/>
      <c r="V765" s="250"/>
      <c r="W765" s="317"/>
      <c r="X765" s="249"/>
      <c r="Y765" s="249"/>
      <c r="Z765" s="250"/>
      <c r="AA765" s="317"/>
      <c r="AB765" s="249"/>
      <c r="AC765" s="249"/>
      <c r="AD765" s="250"/>
      <c r="AG765">
        <f t="shared" si="55"/>
        <v>0</v>
      </c>
      <c r="AH765">
        <f t="shared" si="56"/>
        <v>0</v>
      </c>
      <c r="AI765">
        <f t="shared" si="57"/>
        <v>0</v>
      </c>
      <c r="AJ765">
        <f t="shared" si="58"/>
        <v>0</v>
      </c>
      <c r="AK765">
        <f t="shared" si="59"/>
        <v>0</v>
      </c>
      <c r="AL765">
        <f t="shared" si="60"/>
        <v>0</v>
      </c>
    </row>
    <row r="766" spans="1:38" s="4" customFormat="1" ht="15" customHeight="1">
      <c r="A766" s="93"/>
      <c r="C766" s="110" t="s">
        <v>304</v>
      </c>
      <c r="D766" s="318" t="str">
        <f>IF(CNGE_2023_M4_Secc1!D95="","",CNGE_2023_M4_Secc1!D95)</f>
        <v/>
      </c>
      <c r="E766" s="249"/>
      <c r="F766" s="249"/>
      <c r="G766" s="249"/>
      <c r="H766" s="249"/>
      <c r="I766" s="249"/>
      <c r="J766" s="249"/>
      <c r="K766" s="249"/>
      <c r="L766" s="249"/>
      <c r="M766" s="249"/>
      <c r="N766" s="250"/>
      <c r="O766" s="317"/>
      <c r="P766" s="249"/>
      <c r="Q766" s="249"/>
      <c r="R766" s="250"/>
      <c r="S766" s="317"/>
      <c r="T766" s="249"/>
      <c r="U766" s="249"/>
      <c r="V766" s="250"/>
      <c r="W766" s="317"/>
      <c r="X766" s="249"/>
      <c r="Y766" s="249"/>
      <c r="Z766" s="250"/>
      <c r="AA766" s="317"/>
      <c r="AB766" s="249"/>
      <c r="AC766" s="249"/>
      <c r="AD766" s="250"/>
      <c r="AG766">
        <f t="shared" si="55"/>
        <v>0</v>
      </c>
      <c r="AH766">
        <f t="shared" si="56"/>
        <v>0</v>
      </c>
      <c r="AI766">
        <f t="shared" si="57"/>
        <v>0</v>
      </c>
      <c r="AJ766">
        <f t="shared" si="58"/>
        <v>0</v>
      </c>
      <c r="AK766">
        <f t="shared" si="59"/>
        <v>0</v>
      </c>
      <c r="AL766">
        <f t="shared" si="60"/>
        <v>0</v>
      </c>
    </row>
    <row r="767" spans="1:38" s="4" customFormat="1" ht="15" customHeight="1">
      <c r="A767" s="93"/>
      <c r="C767" s="110" t="s">
        <v>305</v>
      </c>
      <c r="D767" s="318" t="str">
        <f>IF(CNGE_2023_M4_Secc1!D96="","",CNGE_2023_M4_Secc1!D96)</f>
        <v/>
      </c>
      <c r="E767" s="249"/>
      <c r="F767" s="249"/>
      <c r="G767" s="249"/>
      <c r="H767" s="249"/>
      <c r="I767" s="249"/>
      <c r="J767" s="249"/>
      <c r="K767" s="249"/>
      <c r="L767" s="249"/>
      <c r="M767" s="249"/>
      <c r="N767" s="250"/>
      <c r="O767" s="317"/>
      <c r="P767" s="249"/>
      <c r="Q767" s="249"/>
      <c r="R767" s="250"/>
      <c r="S767" s="317"/>
      <c r="T767" s="249"/>
      <c r="U767" s="249"/>
      <c r="V767" s="250"/>
      <c r="W767" s="317"/>
      <c r="X767" s="249"/>
      <c r="Y767" s="249"/>
      <c r="Z767" s="250"/>
      <c r="AA767" s="317"/>
      <c r="AB767" s="249"/>
      <c r="AC767" s="249"/>
      <c r="AD767" s="250"/>
      <c r="AG767">
        <f t="shared" si="55"/>
        <v>0</v>
      </c>
      <c r="AH767">
        <f t="shared" si="56"/>
        <v>0</v>
      </c>
      <c r="AI767">
        <f t="shared" si="57"/>
        <v>0</v>
      </c>
      <c r="AJ767">
        <f t="shared" si="58"/>
        <v>0</v>
      </c>
      <c r="AK767">
        <f t="shared" si="59"/>
        <v>0</v>
      </c>
      <c r="AL767">
        <f t="shared" si="60"/>
        <v>0</v>
      </c>
    </row>
    <row r="768" spans="1:38" s="4" customFormat="1" ht="15" customHeight="1">
      <c r="A768" s="93"/>
      <c r="C768" s="110" t="s">
        <v>306</v>
      </c>
      <c r="D768" s="318" t="str">
        <f>IF(CNGE_2023_M4_Secc1!D97="","",CNGE_2023_M4_Secc1!D97)</f>
        <v/>
      </c>
      <c r="E768" s="249"/>
      <c r="F768" s="249"/>
      <c r="G768" s="249"/>
      <c r="H768" s="249"/>
      <c r="I768" s="249"/>
      <c r="J768" s="249"/>
      <c r="K768" s="249"/>
      <c r="L768" s="249"/>
      <c r="M768" s="249"/>
      <c r="N768" s="250"/>
      <c r="O768" s="317"/>
      <c r="P768" s="249"/>
      <c r="Q768" s="249"/>
      <c r="R768" s="250"/>
      <c r="S768" s="317"/>
      <c r="T768" s="249"/>
      <c r="U768" s="249"/>
      <c r="V768" s="250"/>
      <c r="W768" s="317"/>
      <c r="X768" s="249"/>
      <c r="Y768" s="249"/>
      <c r="Z768" s="250"/>
      <c r="AA768" s="317"/>
      <c r="AB768" s="249"/>
      <c r="AC768" s="249"/>
      <c r="AD768" s="250"/>
      <c r="AG768">
        <f t="shared" si="55"/>
        <v>0</v>
      </c>
      <c r="AH768">
        <f t="shared" si="56"/>
        <v>0</v>
      </c>
      <c r="AI768">
        <f t="shared" si="57"/>
        <v>0</v>
      </c>
      <c r="AJ768">
        <f t="shared" si="58"/>
        <v>0</v>
      </c>
      <c r="AK768">
        <f t="shared" si="59"/>
        <v>0</v>
      </c>
      <c r="AL768">
        <f t="shared" si="60"/>
        <v>0</v>
      </c>
    </row>
    <row r="769" spans="1:38" s="4" customFormat="1" ht="15" customHeight="1">
      <c r="A769" s="93"/>
      <c r="C769" s="110" t="s">
        <v>307</v>
      </c>
      <c r="D769" s="318" t="str">
        <f>IF(CNGE_2023_M4_Secc1!D98="","",CNGE_2023_M4_Secc1!D98)</f>
        <v/>
      </c>
      <c r="E769" s="249"/>
      <c r="F769" s="249"/>
      <c r="G769" s="249"/>
      <c r="H769" s="249"/>
      <c r="I769" s="249"/>
      <c r="J769" s="249"/>
      <c r="K769" s="249"/>
      <c r="L769" s="249"/>
      <c r="M769" s="249"/>
      <c r="N769" s="250"/>
      <c r="O769" s="317"/>
      <c r="P769" s="249"/>
      <c r="Q769" s="249"/>
      <c r="R769" s="250"/>
      <c r="S769" s="317"/>
      <c r="T769" s="249"/>
      <c r="U769" s="249"/>
      <c r="V769" s="250"/>
      <c r="W769" s="317"/>
      <c r="X769" s="249"/>
      <c r="Y769" s="249"/>
      <c r="Z769" s="250"/>
      <c r="AA769" s="317"/>
      <c r="AB769" s="249"/>
      <c r="AC769" s="249"/>
      <c r="AD769" s="250"/>
      <c r="AG769">
        <f t="shared" si="55"/>
        <v>0</v>
      </c>
      <c r="AH769">
        <f t="shared" si="56"/>
        <v>0</v>
      </c>
      <c r="AI769">
        <f t="shared" si="57"/>
        <v>0</v>
      </c>
      <c r="AJ769">
        <f t="shared" si="58"/>
        <v>0</v>
      </c>
      <c r="AK769">
        <f t="shared" si="59"/>
        <v>0</v>
      </c>
      <c r="AL769">
        <f t="shared" si="60"/>
        <v>0</v>
      </c>
    </row>
    <row r="770" spans="1:38" s="4" customFormat="1" ht="15" customHeight="1">
      <c r="A770" s="93"/>
      <c r="C770" s="110" t="s">
        <v>308</v>
      </c>
      <c r="D770" s="318" t="str">
        <f>IF(CNGE_2023_M4_Secc1!D99="","",CNGE_2023_M4_Secc1!D99)</f>
        <v/>
      </c>
      <c r="E770" s="249"/>
      <c r="F770" s="249"/>
      <c r="G770" s="249"/>
      <c r="H770" s="249"/>
      <c r="I770" s="249"/>
      <c r="J770" s="249"/>
      <c r="K770" s="249"/>
      <c r="L770" s="249"/>
      <c r="M770" s="249"/>
      <c r="N770" s="250"/>
      <c r="O770" s="317"/>
      <c r="P770" s="249"/>
      <c r="Q770" s="249"/>
      <c r="R770" s="250"/>
      <c r="S770" s="317"/>
      <c r="T770" s="249"/>
      <c r="U770" s="249"/>
      <c r="V770" s="250"/>
      <c r="W770" s="317"/>
      <c r="X770" s="249"/>
      <c r="Y770" s="249"/>
      <c r="Z770" s="250"/>
      <c r="AA770" s="317"/>
      <c r="AB770" s="249"/>
      <c r="AC770" s="249"/>
      <c r="AD770" s="250"/>
      <c r="AG770">
        <f t="shared" si="55"/>
        <v>0</v>
      </c>
      <c r="AH770">
        <f t="shared" si="56"/>
        <v>0</v>
      </c>
      <c r="AI770">
        <f t="shared" si="57"/>
        <v>0</v>
      </c>
      <c r="AJ770">
        <f t="shared" si="58"/>
        <v>0</v>
      </c>
      <c r="AK770">
        <f t="shared" si="59"/>
        <v>0</v>
      </c>
      <c r="AL770">
        <f t="shared" si="60"/>
        <v>0</v>
      </c>
    </row>
    <row r="771" spans="1:38" s="4" customFormat="1" ht="15" customHeight="1">
      <c r="A771" s="93"/>
      <c r="C771" s="9"/>
      <c r="D771" s="9"/>
      <c r="E771" s="9"/>
      <c r="F771" s="141"/>
      <c r="G771" s="9"/>
      <c r="H771" s="9"/>
      <c r="I771" s="9"/>
      <c r="J771" s="9"/>
      <c r="M771" s="9"/>
      <c r="N771" s="122" t="s">
        <v>456</v>
      </c>
      <c r="O771" s="325">
        <f>IF(AND(SUM(O710:O770)=0,COUNTIF(O710:O770,"NS")&gt;0),"NS",IF(AND(SUM(O710:O770)=0,COUNTIF(O710:O770,0)&gt;0),0,IF(AND(SUM(O710:O770)=0,COUNTIF(O710:O770,"NA")&gt;0),"NA",SUM(O710:O770))))</f>
        <v>0</v>
      </c>
      <c r="P771" s="249"/>
      <c r="Q771" s="249"/>
      <c r="R771" s="250"/>
      <c r="S771" s="325">
        <f>IF(AND(SUM(S710:S770)=0,COUNTIF(S710:S770,"NS")&gt;0),"NS",IF(AND(SUM(S710:S770)=0,COUNTIF(S710:S770,0)&gt;0),0,IF(AND(SUM(S710:S770)=0,COUNTIF(S710:S770,"NA")&gt;0),"NA",SUM(S710:S770))))</f>
        <v>0</v>
      </c>
      <c r="T771" s="249"/>
      <c r="U771" s="249"/>
      <c r="V771" s="250"/>
      <c r="W771" s="325">
        <f>IF(AND(SUM(W710:W770)=0,COUNTIF(W710:W770,"NS")&gt;0),"NS",IF(AND(SUM(W710:W770)=0,COUNTIF(W710:W770,0)&gt;0),0,IF(AND(SUM(W710:W770)=0,COUNTIF(W710:W770,"NA")&gt;0),"NA",SUM(W710:W770))))</f>
        <v>0</v>
      </c>
      <c r="X771" s="249"/>
      <c r="Y771" s="249"/>
      <c r="Z771" s="250"/>
      <c r="AA771" s="325">
        <f>IF(AND(SUM(AA710:AA770)=0,COUNTIF(AA710:AA770,"NS")&gt;0),"NS",IF(AND(SUM(AA710:AA770)=0,COUNTIF(AA710:AA770,0)&gt;0),0,IF(AND(SUM(AA710:AA770)=0,COUNTIF(AA710:AA770,"NA")&gt;0),"NA",SUM(AA710:AA770))))</f>
        <v>0</v>
      </c>
      <c r="AB771" s="249"/>
      <c r="AC771" s="249"/>
      <c r="AD771" s="250"/>
      <c r="AG771">
        <f>SUM(AG710:AG770)</f>
        <v>0</v>
      </c>
      <c r="AH771" s="198">
        <f>SUM(AH710:AH770)</f>
        <v>0</v>
      </c>
      <c r="AI771">
        <f>SUM(AI710:AI770)</f>
        <v>0</v>
      </c>
      <c r="AK771">
        <f>SUM(AK710:AK770)</f>
        <v>0</v>
      </c>
      <c r="AL771">
        <f>SUM(AL710:AL770)</f>
        <v>0</v>
      </c>
    </row>
    <row r="772" spans="1:38" ht="15" customHeight="1"/>
    <row r="773" spans="1:38" s="4" customFormat="1" ht="24" customHeight="1">
      <c r="A773" s="93"/>
      <c r="C773" s="333" t="s">
        <v>310</v>
      </c>
      <c r="D773" s="231"/>
      <c r="E773" s="231"/>
      <c r="F773" s="231"/>
      <c r="G773" s="231"/>
      <c r="H773" s="231"/>
      <c r="I773" s="231"/>
      <c r="J773" s="231"/>
      <c r="K773" s="231"/>
      <c r="L773" s="231"/>
      <c r="M773" s="231"/>
      <c r="N773" s="231"/>
      <c r="O773" s="231"/>
      <c r="P773" s="231"/>
      <c r="Q773" s="231"/>
      <c r="R773" s="231"/>
      <c r="S773" s="231"/>
      <c r="T773" s="231"/>
      <c r="U773" s="231"/>
      <c r="V773" s="231"/>
      <c r="W773" s="231"/>
      <c r="X773" s="231"/>
      <c r="Y773" s="231"/>
      <c r="Z773" s="231"/>
      <c r="AA773" s="231"/>
      <c r="AB773" s="231"/>
      <c r="AC773" s="231"/>
      <c r="AD773" s="231"/>
    </row>
    <row r="774" spans="1:38" s="4" customFormat="1" ht="60" customHeight="1">
      <c r="A774" s="93"/>
      <c r="C774" s="323"/>
      <c r="D774" s="249"/>
      <c r="E774" s="249"/>
      <c r="F774" s="249"/>
      <c r="G774" s="249"/>
      <c r="H774" s="249"/>
      <c r="I774" s="249"/>
      <c r="J774" s="249"/>
      <c r="K774" s="249"/>
      <c r="L774" s="249"/>
      <c r="M774" s="249"/>
      <c r="N774" s="249"/>
      <c r="O774" s="249"/>
      <c r="P774" s="249"/>
      <c r="Q774" s="249"/>
      <c r="R774" s="249"/>
      <c r="S774" s="249"/>
      <c r="T774" s="249"/>
      <c r="U774" s="249"/>
      <c r="V774" s="249"/>
      <c r="W774" s="249"/>
      <c r="X774" s="249"/>
      <c r="Y774" s="249"/>
      <c r="Z774" s="249"/>
      <c r="AA774" s="249"/>
      <c r="AB774" s="249"/>
      <c r="AC774" s="249"/>
      <c r="AD774" s="250"/>
    </row>
    <row r="775" spans="1:38" ht="15" customHeight="1">
      <c r="B775" s="199" t="str">
        <f>IF(AG771&gt;0,"Favor de ingresar toda la información requerida en la pregunta y/o verifique que no tenga información en celdas sombreadas.","")</f>
        <v/>
      </c>
    </row>
    <row r="776" spans="1:38" ht="15" customHeight="1">
      <c r="B776" s="199" t="str">
        <f>IF(AND(AH771&lt;&gt;0,C774=""),"Alerta: Debido a que cuenta con registros NS, debe proporcionar una justificación en el area de comentarios al final de la pregunta.","")</f>
        <v/>
      </c>
    </row>
    <row r="777" spans="1:38" ht="15" customHeight="1">
      <c r="B777" s="199" t="str">
        <f>IF(AK771&gt;=1,"Favor de revisar la sumatoria y consistencia de totales y/o subtotales por filas (numéricos y NS).","")</f>
        <v/>
      </c>
    </row>
    <row r="778" spans="1:38" ht="15" customHeight="1">
      <c r="B778" s="199" t="str">
        <f>IF(AND(SUM(O771)=SUM(O665:R689),SUM(S771)=SUM(S665:V689),SUM(W771)=SUM(W665:Z689),SUM(AA771)=SUM(AA665:AD689)),"","Favor de revisar la instrucción 3, debido a que no se cumplen con los criterios mencionados.")</f>
        <v/>
      </c>
    </row>
    <row r="779" spans="1:38" ht="15" customHeight="1">
      <c r="B779" s="199" t="str">
        <f>IF(AL771&gt;0,"Favor de revisar la instrucción 4, debido a que no se cumplen con los criterios mencionados.","")</f>
        <v/>
      </c>
    </row>
    <row r="780" spans="1:38" ht="15" customHeight="1"/>
  </sheetData>
  <sheetProtection algorithmName="SHA-512" hashValue="D1omixbUK+xr2HepYpM0qQ6v9c4DDoO5QnNpRQ8r1K11ImXzKxTAz/QyJLg5yKy52NKhc3SXn1NIV/KCRrD3Xw==" saltValue="SaNxgKt8i33ur9dPTS3uWw==" spinCount="100000" sheet="1" objects="1"/>
  <mergeCells count="1776">
    <mergeCell ref="C151:AD151"/>
    <mergeCell ref="C419:AD419"/>
    <mergeCell ref="C412:AD412"/>
    <mergeCell ref="C460:AD460"/>
    <mergeCell ref="F440:X440"/>
    <mergeCell ref="C400:I400"/>
    <mergeCell ref="J400:P400"/>
    <mergeCell ref="Q400:W400"/>
    <mergeCell ref="X400:AD400"/>
    <mergeCell ref="C413:AD413"/>
    <mergeCell ref="C417:AD417"/>
    <mergeCell ref="C414:AD414"/>
    <mergeCell ref="C415:AD415"/>
    <mergeCell ref="C703:AD703"/>
    <mergeCell ref="B410:AD410"/>
    <mergeCell ref="C411:AD411"/>
    <mergeCell ref="C402:AD402"/>
    <mergeCell ref="C403:AD403"/>
    <mergeCell ref="C418:AD418"/>
    <mergeCell ref="Y425:AD425"/>
    <mergeCell ref="F426:X426"/>
    <mergeCell ref="Y426:AD426"/>
    <mergeCell ref="F430:X430"/>
    <mergeCell ref="Y430:AD430"/>
    <mergeCell ref="F431:X431"/>
    <mergeCell ref="Y431:AD431"/>
    <mergeCell ref="C421:X421"/>
    <mergeCell ref="Y421:AD421"/>
    <mergeCell ref="C502:AD502"/>
    <mergeCell ref="W518:Z518"/>
    <mergeCell ref="W648:Z648"/>
    <mergeCell ref="D646:N646"/>
    <mergeCell ref="O646:R646"/>
    <mergeCell ref="D644:N644"/>
    <mergeCell ref="O644:R644"/>
    <mergeCell ref="C387:I387"/>
    <mergeCell ref="J387:P387"/>
    <mergeCell ref="Q387:W387"/>
    <mergeCell ref="X387:AD387"/>
    <mergeCell ref="C388:I388"/>
    <mergeCell ref="J388:P388"/>
    <mergeCell ref="Q388:W388"/>
    <mergeCell ref="X388:AD388"/>
    <mergeCell ref="C397:AD397"/>
    <mergeCell ref="C398:P398"/>
    <mergeCell ref="Q398:AD398"/>
    <mergeCell ref="C399:I399"/>
    <mergeCell ref="J399:P399"/>
    <mergeCell ref="Q399:W399"/>
    <mergeCell ref="X399:AD399"/>
    <mergeCell ref="Y433:AD433"/>
    <mergeCell ref="F438:X438"/>
    <mergeCell ref="D642:N642"/>
    <mergeCell ref="O642:R642"/>
    <mergeCell ref="D640:N640"/>
    <mergeCell ref="O640:R640"/>
    <mergeCell ref="D638:N638"/>
    <mergeCell ref="O638:R638"/>
    <mergeCell ref="D636:N636"/>
    <mergeCell ref="O636:R636"/>
    <mergeCell ref="D634:N634"/>
    <mergeCell ref="AA510:AD510"/>
    <mergeCell ref="D508:N508"/>
    <mergeCell ref="O508:R508"/>
    <mergeCell ref="W517:Z517"/>
    <mergeCell ref="D352:Q352"/>
    <mergeCell ref="D353:Q353"/>
    <mergeCell ref="D354:Q354"/>
    <mergeCell ref="D355:Q355"/>
    <mergeCell ref="D356:Q356"/>
    <mergeCell ref="D357:Q357"/>
    <mergeCell ref="D358:Q358"/>
    <mergeCell ref="D359:Q359"/>
    <mergeCell ref="D360:Q360"/>
    <mergeCell ref="D361:Q361"/>
    <mergeCell ref="D362:Q362"/>
    <mergeCell ref="C380:AD380"/>
    <mergeCell ref="C381:AD381"/>
    <mergeCell ref="C385:AD385"/>
    <mergeCell ref="C386:P386"/>
    <mergeCell ref="Q386:AD386"/>
    <mergeCell ref="C505:N506"/>
    <mergeCell ref="O505:AD505"/>
    <mergeCell ref="C422:D431"/>
    <mergeCell ref="F422:X422"/>
    <mergeCell ref="Y422:AD422"/>
    <mergeCell ref="F423:X423"/>
    <mergeCell ref="Y423:AD423"/>
    <mergeCell ref="F424:X424"/>
    <mergeCell ref="Y424:AD424"/>
    <mergeCell ref="F425:X425"/>
    <mergeCell ref="F427:X427"/>
    <mergeCell ref="Y427:AD427"/>
    <mergeCell ref="F429:X429"/>
    <mergeCell ref="Y429:AD429"/>
    <mergeCell ref="C449:G449"/>
    <mergeCell ref="C704:AD704"/>
    <mergeCell ref="D472:X472"/>
    <mergeCell ref="Y472:AD472"/>
    <mergeCell ref="D473:X473"/>
    <mergeCell ref="Y473:AD473"/>
    <mergeCell ref="D474:X474"/>
    <mergeCell ref="Y474:AD474"/>
    <mergeCell ref="D479:X479"/>
    <mergeCell ref="Y479:AD479"/>
    <mergeCell ref="D481:X481"/>
    <mergeCell ref="Y481:AD481"/>
    <mergeCell ref="B495:AD495"/>
    <mergeCell ref="C496:AD496"/>
    <mergeCell ref="C497:AD497"/>
    <mergeCell ref="C500:AD500"/>
    <mergeCell ref="C501:AD501"/>
    <mergeCell ref="D335:Q335"/>
    <mergeCell ref="D336:Q336"/>
    <mergeCell ref="D337:Q337"/>
    <mergeCell ref="D338:Q338"/>
    <mergeCell ref="D339:Q339"/>
    <mergeCell ref="D340:Q340"/>
    <mergeCell ref="D341:Q341"/>
    <mergeCell ref="D342:Q342"/>
    <mergeCell ref="D343:Q343"/>
    <mergeCell ref="D344:Q344"/>
    <mergeCell ref="D345:Q345"/>
    <mergeCell ref="D346:Q346"/>
    <mergeCell ref="D347:Q347"/>
    <mergeCell ref="D348:Q348"/>
    <mergeCell ref="D349:Q349"/>
    <mergeCell ref="D350:Q350"/>
    <mergeCell ref="D351:Q351"/>
    <mergeCell ref="D318:Q318"/>
    <mergeCell ref="D319:Q319"/>
    <mergeCell ref="D320:Q320"/>
    <mergeCell ref="D321:Q321"/>
    <mergeCell ref="D322:Q322"/>
    <mergeCell ref="D323:Q323"/>
    <mergeCell ref="D324:Q324"/>
    <mergeCell ref="D325:Q325"/>
    <mergeCell ref="D326:Q326"/>
    <mergeCell ref="D327:Q327"/>
    <mergeCell ref="D328:Q328"/>
    <mergeCell ref="D329:Q329"/>
    <mergeCell ref="D330:Q330"/>
    <mergeCell ref="D331:Q331"/>
    <mergeCell ref="D332:Q332"/>
    <mergeCell ref="D333:Q333"/>
    <mergeCell ref="D334:Q334"/>
    <mergeCell ref="R300:AD300"/>
    <mergeCell ref="D302:Q302"/>
    <mergeCell ref="D303:Q303"/>
    <mergeCell ref="D304:Q304"/>
    <mergeCell ref="D305:Q305"/>
    <mergeCell ref="D306:Q306"/>
    <mergeCell ref="D307:Q307"/>
    <mergeCell ref="D308:Q308"/>
    <mergeCell ref="D309:Q309"/>
    <mergeCell ref="D310:Q310"/>
    <mergeCell ref="D311:Q311"/>
    <mergeCell ref="D312:Q312"/>
    <mergeCell ref="D313:Q313"/>
    <mergeCell ref="D314:Q314"/>
    <mergeCell ref="D315:Q315"/>
    <mergeCell ref="D316:Q316"/>
    <mergeCell ref="D317:Q317"/>
    <mergeCell ref="D275:Q275"/>
    <mergeCell ref="D276:Q276"/>
    <mergeCell ref="D277:Q277"/>
    <mergeCell ref="D278:Q278"/>
    <mergeCell ref="D279:Q279"/>
    <mergeCell ref="D280:Q280"/>
    <mergeCell ref="D281:Q281"/>
    <mergeCell ref="D282:Q282"/>
    <mergeCell ref="D283:Q283"/>
    <mergeCell ref="D284:Q284"/>
    <mergeCell ref="D285:Q285"/>
    <mergeCell ref="D286:Q286"/>
    <mergeCell ref="D287:Q287"/>
    <mergeCell ref="D288:Q288"/>
    <mergeCell ref="D289:Q289"/>
    <mergeCell ref="D290:Q290"/>
    <mergeCell ref="C300:Q301"/>
    <mergeCell ref="D258:Q258"/>
    <mergeCell ref="D259:Q259"/>
    <mergeCell ref="D260:Q260"/>
    <mergeCell ref="D261:Q261"/>
    <mergeCell ref="D262:Q262"/>
    <mergeCell ref="D263:Q263"/>
    <mergeCell ref="D264:Q264"/>
    <mergeCell ref="D265:Q265"/>
    <mergeCell ref="D266:Q266"/>
    <mergeCell ref="D267:Q267"/>
    <mergeCell ref="D268:Q268"/>
    <mergeCell ref="D269:Q269"/>
    <mergeCell ref="D270:Q270"/>
    <mergeCell ref="D271:Q271"/>
    <mergeCell ref="D272:Q272"/>
    <mergeCell ref="D273:Q273"/>
    <mergeCell ref="D274:Q274"/>
    <mergeCell ref="D241:Q241"/>
    <mergeCell ref="D242:Q242"/>
    <mergeCell ref="D243:Q243"/>
    <mergeCell ref="D244:Q244"/>
    <mergeCell ref="D245:Q245"/>
    <mergeCell ref="D246:Q246"/>
    <mergeCell ref="D247:Q247"/>
    <mergeCell ref="D248:Q248"/>
    <mergeCell ref="D249:Q249"/>
    <mergeCell ref="D250:Q250"/>
    <mergeCell ref="D251:Q251"/>
    <mergeCell ref="D252:Q252"/>
    <mergeCell ref="D253:Q253"/>
    <mergeCell ref="D254:Q254"/>
    <mergeCell ref="D255:Q255"/>
    <mergeCell ref="D256:Q256"/>
    <mergeCell ref="D257:Q257"/>
    <mergeCell ref="C37:AD37"/>
    <mergeCell ref="Y121:AD121"/>
    <mergeCell ref="Y122:AD122"/>
    <mergeCell ref="F121:X121"/>
    <mergeCell ref="F122:X122"/>
    <mergeCell ref="C149:AD149"/>
    <mergeCell ref="M168:R168"/>
    <mergeCell ref="S168:X168"/>
    <mergeCell ref="Y168:AD168"/>
    <mergeCell ref="D168:L168"/>
    <mergeCell ref="C189:AD189"/>
    <mergeCell ref="D207:N207"/>
    <mergeCell ref="O207:R207"/>
    <mergeCell ref="S207:V207"/>
    <mergeCell ref="W207:Z207"/>
    <mergeCell ref="AA207:AD207"/>
    <mergeCell ref="C187:AD187"/>
    <mergeCell ref="O205:R205"/>
    <mergeCell ref="S205:V205"/>
    <mergeCell ref="W205:Z205"/>
    <mergeCell ref="D165:L165"/>
    <mergeCell ref="M165:R165"/>
    <mergeCell ref="S165:X165"/>
    <mergeCell ref="Y165:AD165"/>
    <mergeCell ref="D166:L166"/>
    <mergeCell ref="M166:R166"/>
    <mergeCell ref="S166:X166"/>
    <mergeCell ref="Y166:AD166"/>
    <mergeCell ref="D167:L167"/>
    <mergeCell ref="M167:R167"/>
    <mergeCell ref="S167:X167"/>
    <mergeCell ref="B179:AD179"/>
    <mergeCell ref="B180:AD180"/>
    <mergeCell ref="C181:AD181"/>
    <mergeCell ref="C222:AD222"/>
    <mergeCell ref="F428:X428"/>
    <mergeCell ref="Y428:AD428"/>
    <mergeCell ref="C581:AD581"/>
    <mergeCell ref="O197:R197"/>
    <mergeCell ref="S197:V197"/>
    <mergeCell ref="W197:Z197"/>
    <mergeCell ref="AA197:AD197"/>
    <mergeCell ref="D197:N197"/>
    <mergeCell ref="O196:R196"/>
    <mergeCell ref="S196:V196"/>
    <mergeCell ref="W196:Z196"/>
    <mergeCell ref="AA196:AD196"/>
    <mergeCell ref="D196:N196"/>
    <mergeCell ref="O194:AD194"/>
    <mergeCell ref="O195:R195"/>
    <mergeCell ref="S195:V195"/>
    <mergeCell ref="W195:Z195"/>
    <mergeCell ref="AA195:AD195"/>
    <mergeCell ref="B183:AD183"/>
    <mergeCell ref="C184:AD184"/>
    <mergeCell ref="C185:AD185"/>
    <mergeCell ref="C186:AD186"/>
    <mergeCell ref="D204:N204"/>
    <mergeCell ref="C221:AD221"/>
    <mergeCell ref="B218:AD218"/>
    <mergeCell ref="C219:AD219"/>
    <mergeCell ref="D239:Q239"/>
    <mergeCell ref="D240:Q240"/>
    <mergeCell ref="C220:AD220"/>
    <mergeCell ref="M160:R160"/>
    <mergeCell ref="S160:X160"/>
    <mergeCell ref="Y160:AD160"/>
    <mergeCell ref="D161:L161"/>
    <mergeCell ref="M161:R161"/>
    <mergeCell ref="S161:X161"/>
    <mergeCell ref="Y161:AD161"/>
    <mergeCell ref="D162:L162"/>
    <mergeCell ref="M162:R162"/>
    <mergeCell ref="S162:X162"/>
    <mergeCell ref="Y162:AD162"/>
    <mergeCell ref="D163:L163"/>
    <mergeCell ref="M163:R163"/>
    <mergeCell ref="S163:X163"/>
    <mergeCell ref="Y163:AD163"/>
    <mergeCell ref="D164:L164"/>
    <mergeCell ref="M164:R164"/>
    <mergeCell ref="S164:X164"/>
    <mergeCell ref="Y164:AD164"/>
    <mergeCell ref="D160:L160"/>
    <mergeCell ref="D159:L159"/>
    <mergeCell ref="M159:R159"/>
    <mergeCell ref="S159:X159"/>
    <mergeCell ref="Y159:AD159"/>
    <mergeCell ref="S52:X52"/>
    <mergeCell ref="C125:E125"/>
    <mergeCell ref="F125:X125"/>
    <mergeCell ref="Y125:AD125"/>
    <mergeCell ref="C131:E131"/>
    <mergeCell ref="F131:X131"/>
    <mergeCell ref="Y131:AD131"/>
    <mergeCell ref="M49:R49"/>
    <mergeCell ref="S49:X49"/>
    <mergeCell ref="Y49:AD49"/>
    <mergeCell ref="S69:X69"/>
    <mergeCell ref="Y69:AD69"/>
    <mergeCell ref="Y97:AD97"/>
    <mergeCell ref="M98:R98"/>
    <mergeCell ref="D101:L101"/>
    <mergeCell ref="M99:R99"/>
    <mergeCell ref="S99:X99"/>
    <mergeCell ref="Y99:AD99"/>
    <mergeCell ref="M100:R100"/>
    <mergeCell ref="S100:X100"/>
    <mergeCell ref="Y100:AD100"/>
    <mergeCell ref="Y88:AD88"/>
    <mergeCell ref="M89:R89"/>
    <mergeCell ref="S89:X89"/>
    <mergeCell ref="Y89:AD89"/>
    <mergeCell ref="C128:E128"/>
    <mergeCell ref="C114:AD114"/>
    <mergeCell ref="C124:E124"/>
    <mergeCell ref="Y45:AD45"/>
    <mergeCell ref="M46:R46"/>
    <mergeCell ref="S46:X46"/>
    <mergeCell ref="M41:R41"/>
    <mergeCell ref="M47:R47"/>
    <mergeCell ref="S47:X47"/>
    <mergeCell ref="Y47:AD47"/>
    <mergeCell ref="M48:R48"/>
    <mergeCell ref="S48:X48"/>
    <mergeCell ref="Y48:AD48"/>
    <mergeCell ref="Y46:AD46"/>
    <mergeCell ref="C155:L156"/>
    <mergeCell ref="M155:AD155"/>
    <mergeCell ref="M156:R156"/>
    <mergeCell ref="S156:X156"/>
    <mergeCell ref="Y156:AD156"/>
    <mergeCell ref="D157:L157"/>
    <mergeCell ref="M157:R157"/>
    <mergeCell ref="S157:X157"/>
    <mergeCell ref="Y157:AD157"/>
    <mergeCell ref="S53:X53"/>
    <mergeCell ref="Y53:AD53"/>
    <mergeCell ref="M54:R54"/>
    <mergeCell ref="S54:X54"/>
    <mergeCell ref="Y54:AD54"/>
    <mergeCell ref="M55:R55"/>
    <mergeCell ref="S55:X55"/>
    <mergeCell ref="Y55:AD55"/>
    <mergeCell ref="M77:R77"/>
    <mergeCell ref="S77:X77"/>
    <mergeCell ref="Y77:AD77"/>
    <mergeCell ref="M78:R78"/>
    <mergeCell ref="B33:AD33"/>
    <mergeCell ref="C34:AD34"/>
    <mergeCell ref="B144:AD144"/>
    <mergeCell ref="C145:AD145"/>
    <mergeCell ref="C146:AD146"/>
    <mergeCell ref="M101:R101"/>
    <mergeCell ref="S101:X101"/>
    <mergeCell ref="Y101:AD101"/>
    <mergeCell ref="M102:R102"/>
    <mergeCell ref="S102:X102"/>
    <mergeCell ref="Y102:AD102"/>
    <mergeCell ref="Y94:AD94"/>
    <mergeCell ref="M95:R95"/>
    <mergeCell ref="S95:X95"/>
    <mergeCell ref="Y95:AD95"/>
    <mergeCell ref="M96:R96"/>
    <mergeCell ref="S96:X96"/>
    <mergeCell ref="Y96:AD96"/>
    <mergeCell ref="M97:R97"/>
    <mergeCell ref="S97:X97"/>
    <mergeCell ref="S41:X41"/>
    <mergeCell ref="Y41:AD41"/>
    <mergeCell ref="M42:R42"/>
    <mergeCell ref="S42:X42"/>
    <mergeCell ref="Y42:AD42"/>
    <mergeCell ref="M43:R43"/>
    <mergeCell ref="S43:X43"/>
    <mergeCell ref="Y43:AD43"/>
    <mergeCell ref="M44:R44"/>
    <mergeCell ref="S44:X44"/>
    <mergeCell ref="Y44:AD44"/>
    <mergeCell ref="M45:R45"/>
    <mergeCell ref="S98:X98"/>
    <mergeCell ref="Y98:AD98"/>
    <mergeCell ref="S84:X84"/>
    <mergeCell ref="Y84:AD84"/>
    <mergeCell ref="M85:R85"/>
    <mergeCell ref="S85:X85"/>
    <mergeCell ref="Y85:AD85"/>
    <mergeCell ref="M86:R86"/>
    <mergeCell ref="S86:X86"/>
    <mergeCell ref="Y86:AD86"/>
    <mergeCell ref="M87:R87"/>
    <mergeCell ref="S87:X87"/>
    <mergeCell ref="Y87:AD87"/>
    <mergeCell ref="M88:R88"/>
    <mergeCell ref="S88:X88"/>
    <mergeCell ref="Y50:AD50"/>
    <mergeCell ref="Y51:AD51"/>
    <mergeCell ref="M52:R52"/>
    <mergeCell ref="Y52:AD52"/>
    <mergeCell ref="M53:R53"/>
    <mergeCell ref="Y65:AD65"/>
    <mergeCell ref="M66:R66"/>
    <mergeCell ref="S66:X66"/>
    <mergeCell ref="M82:R82"/>
    <mergeCell ref="S82:X82"/>
    <mergeCell ref="Y82:AD82"/>
    <mergeCell ref="M83:R83"/>
    <mergeCell ref="S83:X83"/>
    <mergeCell ref="Y83:AD83"/>
    <mergeCell ref="M84:R84"/>
    <mergeCell ref="S78:X78"/>
    <mergeCell ref="Y78:AD78"/>
    <mergeCell ref="B1:AD1"/>
    <mergeCell ref="B3:AD3"/>
    <mergeCell ref="B5:AD5"/>
    <mergeCell ref="AA7:AD7"/>
    <mergeCell ref="B8:L8"/>
    <mergeCell ref="N8:O8"/>
    <mergeCell ref="D41:L41"/>
    <mergeCell ref="D42:L42"/>
    <mergeCell ref="D43:L43"/>
    <mergeCell ref="D44:L44"/>
    <mergeCell ref="D45:L45"/>
    <mergeCell ref="B31:AD31"/>
    <mergeCell ref="B36:AD36"/>
    <mergeCell ref="C24:AD24"/>
    <mergeCell ref="C25:AD25"/>
    <mergeCell ref="C26:AD26"/>
    <mergeCell ref="C27:AD27"/>
    <mergeCell ref="C28:AD28"/>
    <mergeCell ref="C29:AD29"/>
    <mergeCell ref="C23:AD23"/>
    <mergeCell ref="C19:AD19"/>
    <mergeCell ref="C20:AD20"/>
    <mergeCell ref="B21:AD21"/>
    <mergeCell ref="C13:AD13"/>
    <mergeCell ref="C17:AD17"/>
    <mergeCell ref="B32:AD32"/>
    <mergeCell ref="C22:AD22"/>
    <mergeCell ref="Y40:AD40"/>
    <mergeCell ref="S40:X40"/>
    <mergeCell ref="M40:R40"/>
    <mergeCell ref="C39:L40"/>
    <mergeCell ref="M39:AD39"/>
    <mergeCell ref="D49:L49"/>
    <mergeCell ref="D50:L50"/>
    <mergeCell ref="D51:L51"/>
    <mergeCell ref="D52:L52"/>
    <mergeCell ref="D53:L53"/>
    <mergeCell ref="D54:L54"/>
    <mergeCell ref="D55:L55"/>
    <mergeCell ref="D56:L56"/>
    <mergeCell ref="D57:L57"/>
    <mergeCell ref="D58:L58"/>
    <mergeCell ref="D59:L59"/>
    <mergeCell ref="D97:L97"/>
    <mergeCell ref="B10:AD10"/>
    <mergeCell ref="C11:AD11"/>
    <mergeCell ref="C12:AD12"/>
    <mergeCell ref="C15:AD15"/>
    <mergeCell ref="C16:AD16"/>
    <mergeCell ref="C18:AD18"/>
    <mergeCell ref="M56:R56"/>
    <mergeCell ref="S56:X56"/>
    <mergeCell ref="Y56:AD56"/>
    <mergeCell ref="M57:R57"/>
    <mergeCell ref="S57:X57"/>
    <mergeCell ref="Y57:AD57"/>
    <mergeCell ref="M58:R58"/>
    <mergeCell ref="S58:X58"/>
    <mergeCell ref="Y58:AD58"/>
    <mergeCell ref="M59:R59"/>
    <mergeCell ref="S59:X59"/>
    <mergeCell ref="M51:R51"/>
    <mergeCell ref="S50:X50"/>
    <mergeCell ref="S45:X45"/>
    <mergeCell ref="Y120:AD120"/>
    <mergeCell ref="Y123:AD123"/>
    <mergeCell ref="F120:X120"/>
    <mergeCell ref="F123:X123"/>
    <mergeCell ref="C118:D123"/>
    <mergeCell ref="Y118:AD118"/>
    <mergeCell ref="Y119:AD119"/>
    <mergeCell ref="C113:AD113"/>
    <mergeCell ref="C115:AD115"/>
    <mergeCell ref="C104:AD104"/>
    <mergeCell ref="C105:AD105"/>
    <mergeCell ref="B112:AD112"/>
    <mergeCell ref="D60:L60"/>
    <mergeCell ref="M50:R50"/>
    <mergeCell ref="D46:L46"/>
    <mergeCell ref="D47:L47"/>
    <mergeCell ref="D63:L63"/>
    <mergeCell ref="D64:L64"/>
    <mergeCell ref="D65:L65"/>
    <mergeCell ref="D66:L66"/>
    <mergeCell ref="M63:R63"/>
    <mergeCell ref="S63:X63"/>
    <mergeCell ref="Y63:AD63"/>
    <mergeCell ref="M64:R64"/>
    <mergeCell ref="D67:L67"/>
    <mergeCell ref="D68:L68"/>
    <mergeCell ref="D69:L69"/>
    <mergeCell ref="D70:L70"/>
    <mergeCell ref="D71:L71"/>
    <mergeCell ref="M70:R70"/>
    <mergeCell ref="D98:L98"/>
    <mergeCell ref="D48:L48"/>
    <mergeCell ref="D100:L100"/>
    <mergeCell ref="Y128:AD128"/>
    <mergeCell ref="C130:E130"/>
    <mergeCell ref="Y130:AD130"/>
    <mergeCell ref="C126:E126"/>
    <mergeCell ref="Y126:AD126"/>
    <mergeCell ref="C127:E127"/>
    <mergeCell ref="O201:R201"/>
    <mergeCell ref="S201:V201"/>
    <mergeCell ref="W201:Z201"/>
    <mergeCell ref="AA201:AD201"/>
    <mergeCell ref="D201:N201"/>
    <mergeCell ref="O200:R200"/>
    <mergeCell ref="S200:V200"/>
    <mergeCell ref="W200:Z200"/>
    <mergeCell ref="AA200:AD200"/>
    <mergeCell ref="D200:N200"/>
    <mergeCell ref="O199:R199"/>
    <mergeCell ref="S199:V199"/>
    <mergeCell ref="W199:Z199"/>
    <mergeCell ref="AA199:AD199"/>
    <mergeCell ref="D199:N199"/>
    <mergeCell ref="AA198:AD198"/>
    <mergeCell ref="D198:N198"/>
    <mergeCell ref="Y127:AD127"/>
    <mergeCell ref="Y167:AD167"/>
    <mergeCell ref="M169:R169"/>
    <mergeCell ref="S169:X169"/>
    <mergeCell ref="Y169:AD169"/>
    <mergeCell ref="C171:AD171"/>
    <mergeCell ref="C172:AD172"/>
    <mergeCell ref="Y124:AD124"/>
    <mergeCell ref="AA208:AD208"/>
    <mergeCell ref="C210:AD210"/>
    <mergeCell ref="C211:AD211"/>
    <mergeCell ref="O206:R206"/>
    <mergeCell ref="S206:V206"/>
    <mergeCell ref="C376:AD376"/>
    <mergeCell ref="C377:AD377"/>
    <mergeCell ref="C378:AD378"/>
    <mergeCell ref="C379:AD379"/>
    <mergeCell ref="C365:AD365"/>
    <mergeCell ref="C366:AD366"/>
    <mergeCell ref="B373:AD373"/>
    <mergeCell ref="C374:AD374"/>
    <mergeCell ref="C375:AD375"/>
    <mergeCell ref="W206:Z206"/>
    <mergeCell ref="AA206:AD206"/>
    <mergeCell ref="C223:AD223"/>
    <mergeCell ref="C224:AD224"/>
    <mergeCell ref="C228:Q229"/>
    <mergeCell ref="R228:AD228"/>
    <mergeCell ref="D230:Q230"/>
    <mergeCell ref="D231:Q231"/>
    <mergeCell ref="D232:Q232"/>
    <mergeCell ref="D233:Q233"/>
    <mergeCell ref="D234:Q234"/>
    <mergeCell ref="D235:Q235"/>
    <mergeCell ref="D236:Q236"/>
    <mergeCell ref="D237:Q237"/>
    <mergeCell ref="O208:R208"/>
    <mergeCell ref="S208:V208"/>
    <mergeCell ref="D238:Q238"/>
    <mergeCell ref="W208:Z208"/>
    <mergeCell ref="H449:AD449"/>
    <mergeCell ref="F441:X441"/>
    <mergeCell ref="Y441:AD441"/>
    <mergeCell ref="F442:X442"/>
    <mergeCell ref="Y442:AD442"/>
    <mergeCell ref="F443:X443"/>
    <mergeCell ref="Y443:AD443"/>
    <mergeCell ref="C432:D437"/>
    <mergeCell ref="F432:X432"/>
    <mergeCell ref="Y432:AD432"/>
    <mergeCell ref="F434:X434"/>
    <mergeCell ref="Y434:AD434"/>
    <mergeCell ref="F435:X435"/>
    <mergeCell ref="Y435:AD435"/>
    <mergeCell ref="F436:X436"/>
    <mergeCell ref="Y436:AD436"/>
    <mergeCell ref="F433:X433"/>
    <mergeCell ref="W509:Z509"/>
    <mergeCell ref="AA509:AD509"/>
    <mergeCell ref="D510:N510"/>
    <mergeCell ref="O510:R510"/>
    <mergeCell ref="S510:V510"/>
    <mergeCell ref="AA517:AD517"/>
    <mergeCell ref="O518:R518"/>
    <mergeCell ref="S518:V518"/>
    <mergeCell ref="W524:Z524"/>
    <mergeCell ref="AA524:AD524"/>
    <mergeCell ref="S521:V521"/>
    <mergeCell ref="W521:Z521"/>
    <mergeCell ref="AA521:AD521"/>
    <mergeCell ref="D522:N522"/>
    <mergeCell ref="O522:R522"/>
    <mergeCell ref="S522:V522"/>
    <mergeCell ref="W522:Z522"/>
    <mergeCell ref="S519:V519"/>
    <mergeCell ref="W519:Z519"/>
    <mergeCell ref="AA519:AD519"/>
    <mergeCell ref="D520:N520"/>
    <mergeCell ref="O520:R520"/>
    <mergeCell ref="S520:V520"/>
    <mergeCell ref="W520:Z520"/>
    <mergeCell ref="AA520:AD520"/>
    <mergeCell ref="D523:N523"/>
    <mergeCell ref="O523:R523"/>
    <mergeCell ref="D521:N521"/>
    <mergeCell ref="O521:R521"/>
    <mergeCell ref="D519:N519"/>
    <mergeCell ref="O519:R519"/>
    <mergeCell ref="S517:V517"/>
    <mergeCell ref="O634:R634"/>
    <mergeCell ref="D632:N632"/>
    <mergeCell ref="O632:R632"/>
    <mergeCell ref="S632:V632"/>
    <mergeCell ref="W632:Z632"/>
    <mergeCell ref="S648:V648"/>
    <mergeCell ref="C611:AD611"/>
    <mergeCell ref="AA632:AD632"/>
    <mergeCell ref="D633:N633"/>
    <mergeCell ref="O633:R633"/>
    <mergeCell ref="S633:V633"/>
    <mergeCell ref="W633:Z633"/>
    <mergeCell ref="AA633:AD633"/>
    <mergeCell ref="C773:AD773"/>
    <mergeCell ref="C774:AD774"/>
    <mergeCell ref="C14:AD14"/>
    <mergeCell ref="O771:R771"/>
    <mergeCell ref="S771:V771"/>
    <mergeCell ref="W771:Z771"/>
    <mergeCell ref="D769:N769"/>
    <mergeCell ref="O769:R769"/>
    <mergeCell ref="D767:N767"/>
    <mergeCell ref="O767:R767"/>
    <mergeCell ref="D765:N765"/>
    <mergeCell ref="O765:R765"/>
    <mergeCell ref="D763:N763"/>
    <mergeCell ref="O763:R763"/>
    <mergeCell ref="D761:N761"/>
    <mergeCell ref="O761:R761"/>
    <mergeCell ref="D759:N759"/>
    <mergeCell ref="O759:R759"/>
    <mergeCell ref="B578:AD578"/>
    <mergeCell ref="C627:AD627"/>
    <mergeCell ref="C628:AD628"/>
    <mergeCell ref="C599:AD599"/>
    <mergeCell ref="C600:AD600"/>
    <mergeCell ref="W510:Z510"/>
    <mergeCell ref="S51:X51"/>
    <mergeCell ref="Y117:AD117"/>
    <mergeCell ref="C117:X117"/>
    <mergeCell ref="F118:X118"/>
    <mergeCell ref="Y59:AD59"/>
    <mergeCell ref="M60:R60"/>
    <mergeCell ref="S60:X60"/>
    <mergeCell ref="Y60:AD60"/>
    <mergeCell ref="Y66:AD66"/>
    <mergeCell ref="M67:R67"/>
    <mergeCell ref="S67:X67"/>
    <mergeCell ref="Y67:AD67"/>
    <mergeCell ref="M68:R68"/>
    <mergeCell ref="S68:X68"/>
    <mergeCell ref="Y68:AD68"/>
    <mergeCell ref="M69:R69"/>
    <mergeCell ref="S79:X79"/>
    <mergeCell ref="Y79:AD79"/>
    <mergeCell ref="Y440:AD440"/>
    <mergeCell ref="F437:X437"/>
    <mergeCell ref="Y437:AD437"/>
    <mergeCell ref="C438:D443"/>
    <mergeCell ref="Y438:AD438"/>
    <mergeCell ref="F439:X439"/>
    <mergeCell ref="Y439:AD439"/>
    <mergeCell ref="C570:AD570"/>
    <mergeCell ref="C571:AD571"/>
    <mergeCell ref="D72:L72"/>
    <mergeCell ref="S74:X74"/>
    <mergeCell ref="Y74:AD74"/>
    <mergeCell ref="M75:R75"/>
    <mergeCell ref="S75:X75"/>
    <mergeCell ref="Y75:AD75"/>
    <mergeCell ref="M76:R76"/>
    <mergeCell ref="S76:X76"/>
    <mergeCell ref="Y76:AD76"/>
    <mergeCell ref="M94:R94"/>
    <mergeCell ref="S94:X94"/>
    <mergeCell ref="D77:L77"/>
    <mergeCell ref="D78:L78"/>
    <mergeCell ref="D79:L79"/>
    <mergeCell ref="F119:X119"/>
    <mergeCell ref="D61:L61"/>
    <mergeCell ref="D62:L62"/>
    <mergeCell ref="M62:R62"/>
    <mergeCell ref="S62:X62"/>
    <mergeCell ref="Y62:AD62"/>
    <mergeCell ref="M61:R61"/>
    <mergeCell ref="S61:X61"/>
    <mergeCell ref="Y61:AD61"/>
    <mergeCell ref="S70:X70"/>
    <mergeCell ref="Y70:AD70"/>
    <mergeCell ref="M71:R71"/>
    <mergeCell ref="S71:X71"/>
    <mergeCell ref="Y71:AD71"/>
    <mergeCell ref="S64:X64"/>
    <mergeCell ref="Y64:AD64"/>
    <mergeCell ref="M65:R65"/>
    <mergeCell ref="S65:X65"/>
    <mergeCell ref="D73:L73"/>
    <mergeCell ref="D74:L74"/>
    <mergeCell ref="D75:L75"/>
    <mergeCell ref="D76:L76"/>
    <mergeCell ref="M72:R72"/>
    <mergeCell ref="S72:X72"/>
    <mergeCell ref="Y72:AD72"/>
    <mergeCell ref="M73:R73"/>
    <mergeCell ref="S73:X73"/>
    <mergeCell ref="Y73:AD73"/>
    <mergeCell ref="D99:L99"/>
    <mergeCell ref="F124:X124"/>
    <mergeCell ref="F126:X126"/>
    <mergeCell ref="F127:X127"/>
    <mergeCell ref="F128:X128"/>
    <mergeCell ref="F130:X130"/>
    <mergeCell ref="O202:R202"/>
    <mergeCell ref="S202:V202"/>
    <mergeCell ref="W202:Z202"/>
    <mergeCell ref="M74:R74"/>
    <mergeCell ref="D81:L81"/>
    <mergeCell ref="M80:R80"/>
    <mergeCell ref="S80:X80"/>
    <mergeCell ref="Y80:AD80"/>
    <mergeCell ref="M81:R81"/>
    <mergeCell ref="S81:X81"/>
    <mergeCell ref="Y81:AD81"/>
    <mergeCell ref="D82:L82"/>
    <mergeCell ref="D83:L83"/>
    <mergeCell ref="D84:L84"/>
    <mergeCell ref="D85:L85"/>
    <mergeCell ref="D86:L86"/>
    <mergeCell ref="M79:R79"/>
    <mergeCell ref="D80:L80"/>
    <mergeCell ref="D87:L87"/>
    <mergeCell ref="D88:L88"/>
    <mergeCell ref="D89:L89"/>
    <mergeCell ref="D90:L90"/>
    <mergeCell ref="D91:L91"/>
    <mergeCell ref="M90:R90"/>
    <mergeCell ref="S90:X90"/>
    <mergeCell ref="Y90:AD90"/>
    <mergeCell ref="M91:R91"/>
    <mergeCell ref="S91:X91"/>
    <mergeCell ref="Y91:AD91"/>
    <mergeCell ref="D92:L92"/>
    <mergeCell ref="D93:L93"/>
    <mergeCell ref="D94:L94"/>
    <mergeCell ref="D95:L95"/>
    <mergeCell ref="D96:L96"/>
    <mergeCell ref="M92:R92"/>
    <mergeCell ref="S92:X92"/>
    <mergeCell ref="Y92:AD92"/>
    <mergeCell ref="M93:R93"/>
    <mergeCell ref="S93:X93"/>
    <mergeCell ref="Y93:AD93"/>
    <mergeCell ref="O198:R198"/>
    <mergeCell ref="S198:V198"/>
    <mergeCell ref="W198:Z198"/>
    <mergeCell ref="C188:AD188"/>
    <mergeCell ref="C191:AD191"/>
    <mergeCell ref="C190:AD190"/>
    <mergeCell ref="C192:AD192"/>
    <mergeCell ref="C137:AD137"/>
    <mergeCell ref="D206:N206"/>
    <mergeCell ref="AA205:AD205"/>
    <mergeCell ref="D205:N205"/>
    <mergeCell ref="O203:R203"/>
    <mergeCell ref="S203:V203"/>
    <mergeCell ref="W203:Z203"/>
    <mergeCell ref="AA203:AD203"/>
    <mergeCell ref="D203:N203"/>
    <mergeCell ref="O204:R204"/>
    <mergeCell ref="S204:V204"/>
    <mergeCell ref="AA202:AD202"/>
    <mergeCell ref="D202:N202"/>
    <mergeCell ref="C150:AD150"/>
    <mergeCell ref="C152:AD152"/>
    <mergeCell ref="C153:AD153"/>
    <mergeCell ref="C147:AD147"/>
    <mergeCell ref="C148:AD148"/>
    <mergeCell ref="D158:L158"/>
    <mergeCell ref="M158:R158"/>
    <mergeCell ref="S158:X158"/>
    <mergeCell ref="Y158:AD158"/>
    <mergeCell ref="W204:Z204"/>
    <mergeCell ref="AA204:AD204"/>
    <mergeCell ref="C194:N195"/>
    <mergeCell ref="Y132:AD132"/>
    <mergeCell ref="C134:E134"/>
    <mergeCell ref="F134:AD134"/>
    <mergeCell ref="C136:AD136"/>
    <mergeCell ref="D476:X476"/>
    <mergeCell ref="Y476:AD476"/>
    <mergeCell ref="D477:X477"/>
    <mergeCell ref="Y477:AD477"/>
    <mergeCell ref="D475:X475"/>
    <mergeCell ref="Y475:AD475"/>
    <mergeCell ref="C444:E444"/>
    <mergeCell ref="F444:X444"/>
    <mergeCell ref="Y444:AD444"/>
    <mergeCell ref="C416:AD416"/>
    <mergeCell ref="D471:X471"/>
    <mergeCell ref="Y471:AD471"/>
    <mergeCell ref="D469:X469"/>
    <mergeCell ref="Y469:AD469"/>
    <mergeCell ref="D470:X470"/>
    <mergeCell ref="Y470:AD470"/>
    <mergeCell ref="C464:AD464"/>
    <mergeCell ref="C466:X466"/>
    <mergeCell ref="Y466:AD466"/>
    <mergeCell ref="D467:X467"/>
    <mergeCell ref="Y467:AD467"/>
    <mergeCell ref="D468:X468"/>
    <mergeCell ref="Y468:AD468"/>
    <mergeCell ref="Y445:AD445"/>
    <mergeCell ref="C447:G447"/>
    <mergeCell ref="H447:AD447"/>
    <mergeCell ref="C451:AD451"/>
    <mergeCell ref="C452:AD452"/>
    <mergeCell ref="B459:AD459"/>
    <mergeCell ref="C461:AD461"/>
    <mergeCell ref="C462:AD462"/>
    <mergeCell ref="D478:X478"/>
    <mergeCell ref="Y478:AD478"/>
    <mergeCell ref="D507:N507"/>
    <mergeCell ref="O507:R507"/>
    <mergeCell ref="S507:V507"/>
    <mergeCell ref="W507:Z507"/>
    <mergeCell ref="AA507:AD507"/>
    <mergeCell ref="O506:R506"/>
    <mergeCell ref="S506:V506"/>
    <mergeCell ref="W506:Z506"/>
    <mergeCell ref="C486:AD486"/>
    <mergeCell ref="C487:AD487"/>
    <mergeCell ref="B494:AD494"/>
    <mergeCell ref="C503:AD503"/>
    <mergeCell ref="D480:X480"/>
    <mergeCell ref="Y480:AD480"/>
    <mergeCell ref="Y482:AD482"/>
    <mergeCell ref="C484:E484"/>
    <mergeCell ref="F484:AD484"/>
    <mergeCell ref="B499:AD499"/>
    <mergeCell ref="AA506:AD506"/>
    <mergeCell ref="C463:AD463"/>
    <mergeCell ref="C580:AD580"/>
    <mergeCell ref="AA518:AD518"/>
    <mergeCell ref="S515:V515"/>
    <mergeCell ref="W515:Z515"/>
    <mergeCell ref="AA515:AD515"/>
    <mergeCell ref="D516:N516"/>
    <mergeCell ref="O516:R516"/>
    <mergeCell ref="S516:V516"/>
    <mergeCell ref="W516:Z516"/>
    <mergeCell ref="AA516:AD516"/>
    <mergeCell ref="S513:V513"/>
    <mergeCell ref="W513:Z513"/>
    <mergeCell ref="AA513:AD513"/>
    <mergeCell ref="D514:N514"/>
    <mergeCell ref="O514:R514"/>
    <mergeCell ref="S514:V514"/>
    <mergeCell ref="W514:Z514"/>
    <mergeCell ref="AA514:AD514"/>
    <mergeCell ref="D517:N517"/>
    <mergeCell ref="O517:R517"/>
    <mergeCell ref="D515:N515"/>
    <mergeCell ref="O515:R515"/>
    <mergeCell ref="D513:N513"/>
    <mergeCell ref="O513:R513"/>
    <mergeCell ref="S523:V523"/>
    <mergeCell ref="W523:Z523"/>
    <mergeCell ref="AA523:AD523"/>
    <mergeCell ref="D524:N524"/>
    <mergeCell ref="O524:R524"/>
    <mergeCell ref="S524:V524"/>
    <mergeCell ref="C579:AD579"/>
    <mergeCell ref="AA522:AD522"/>
    <mergeCell ref="O631:R631"/>
    <mergeCell ref="S631:V631"/>
    <mergeCell ref="W631:Z631"/>
    <mergeCell ref="AA631:AD631"/>
    <mergeCell ref="C616:AD616"/>
    <mergeCell ref="C617:AD617"/>
    <mergeCell ref="B624:AD624"/>
    <mergeCell ref="C625:AD625"/>
    <mergeCell ref="B607:AD607"/>
    <mergeCell ref="C609:AD609"/>
    <mergeCell ref="U614:V614"/>
    <mergeCell ref="O612:V612"/>
    <mergeCell ref="AA638:AD638"/>
    <mergeCell ref="D639:N639"/>
    <mergeCell ref="O639:R639"/>
    <mergeCell ref="S639:V639"/>
    <mergeCell ref="W639:Z639"/>
    <mergeCell ref="AA639:AD639"/>
    <mergeCell ref="S636:V636"/>
    <mergeCell ref="W636:Z636"/>
    <mergeCell ref="AA636:AD636"/>
    <mergeCell ref="D637:N637"/>
    <mergeCell ref="O637:R637"/>
    <mergeCell ref="S637:V637"/>
    <mergeCell ref="W637:Z637"/>
    <mergeCell ref="AA637:AD637"/>
    <mergeCell ref="S634:V634"/>
    <mergeCell ref="W634:Z634"/>
    <mergeCell ref="AA634:AD634"/>
    <mergeCell ref="C630:N631"/>
    <mergeCell ref="D635:N635"/>
    <mergeCell ref="O635:R635"/>
    <mergeCell ref="S635:V635"/>
    <mergeCell ref="W635:Z635"/>
    <mergeCell ref="AA635:AD635"/>
    <mergeCell ref="S638:V638"/>
    <mergeCell ref="W638:Z638"/>
    <mergeCell ref="I614:J614"/>
    <mergeCell ref="K614:L614"/>
    <mergeCell ref="M614:N614"/>
    <mergeCell ref="AA644:AD644"/>
    <mergeCell ref="D645:N645"/>
    <mergeCell ref="O645:R645"/>
    <mergeCell ref="S645:V645"/>
    <mergeCell ref="W645:Z645"/>
    <mergeCell ref="AA645:AD645"/>
    <mergeCell ref="S642:V642"/>
    <mergeCell ref="W642:Z642"/>
    <mergeCell ref="AA642:AD642"/>
    <mergeCell ref="D643:N643"/>
    <mergeCell ref="O643:R643"/>
    <mergeCell ref="S643:V643"/>
    <mergeCell ref="W643:Z643"/>
    <mergeCell ref="AA643:AD643"/>
    <mergeCell ref="S640:V640"/>
    <mergeCell ref="W640:Z640"/>
    <mergeCell ref="AA640:AD640"/>
    <mergeCell ref="D641:N641"/>
    <mergeCell ref="O641:R641"/>
    <mergeCell ref="S641:V641"/>
    <mergeCell ref="W641:Z641"/>
    <mergeCell ref="O630:AD630"/>
    <mergeCell ref="AA641:AD641"/>
    <mergeCell ref="S644:V644"/>
    <mergeCell ref="W644:Z644"/>
    <mergeCell ref="O665:R665"/>
    <mergeCell ref="S665:V665"/>
    <mergeCell ref="W665:Z665"/>
    <mergeCell ref="AA665:AD665"/>
    <mergeCell ref="D666:N666"/>
    <mergeCell ref="O666:R666"/>
    <mergeCell ref="S666:V666"/>
    <mergeCell ref="W666:Z666"/>
    <mergeCell ref="AA666:AD666"/>
    <mergeCell ref="AA648:AD648"/>
    <mergeCell ref="C663:N664"/>
    <mergeCell ref="O663:AD663"/>
    <mergeCell ref="O664:R664"/>
    <mergeCell ref="S664:V664"/>
    <mergeCell ref="W664:Z664"/>
    <mergeCell ref="AA664:AD664"/>
    <mergeCell ref="S646:V646"/>
    <mergeCell ref="W646:Z646"/>
    <mergeCell ref="AA646:AD646"/>
    <mergeCell ref="D647:N647"/>
    <mergeCell ref="O647:R647"/>
    <mergeCell ref="S647:V647"/>
    <mergeCell ref="W647:Z647"/>
    <mergeCell ref="AA647:AD647"/>
    <mergeCell ref="D665:N665"/>
    <mergeCell ref="C650:E650"/>
    <mergeCell ref="F650:AD650"/>
    <mergeCell ref="C652:AD652"/>
    <mergeCell ref="C653:AD653"/>
    <mergeCell ref="B660:AD660"/>
    <mergeCell ref="C661:AD661"/>
    <mergeCell ref="O648:R648"/>
    <mergeCell ref="S671:V671"/>
    <mergeCell ref="W671:Z671"/>
    <mergeCell ref="AA671:AD671"/>
    <mergeCell ref="D672:N672"/>
    <mergeCell ref="O672:R672"/>
    <mergeCell ref="S672:V672"/>
    <mergeCell ref="W672:Z672"/>
    <mergeCell ref="AA672:AD672"/>
    <mergeCell ref="S669:V669"/>
    <mergeCell ref="W669:Z669"/>
    <mergeCell ref="AA669:AD669"/>
    <mergeCell ref="D670:N670"/>
    <mergeCell ref="O670:R670"/>
    <mergeCell ref="S670:V670"/>
    <mergeCell ref="W670:Z670"/>
    <mergeCell ref="AA670:AD670"/>
    <mergeCell ref="S667:V667"/>
    <mergeCell ref="W667:Z667"/>
    <mergeCell ref="AA667:AD667"/>
    <mergeCell ref="D668:N668"/>
    <mergeCell ref="O668:R668"/>
    <mergeCell ref="S668:V668"/>
    <mergeCell ref="W668:Z668"/>
    <mergeCell ref="AA668:AD668"/>
    <mergeCell ref="D671:N671"/>
    <mergeCell ref="O671:R671"/>
    <mergeCell ref="D669:N669"/>
    <mergeCell ref="O669:R669"/>
    <mergeCell ref="D667:N667"/>
    <mergeCell ref="O667:R667"/>
    <mergeCell ref="S677:V677"/>
    <mergeCell ref="W677:Z677"/>
    <mergeCell ref="AA677:AD677"/>
    <mergeCell ref="D678:N678"/>
    <mergeCell ref="O678:R678"/>
    <mergeCell ref="S678:V678"/>
    <mergeCell ref="W678:Z678"/>
    <mergeCell ref="AA678:AD678"/>
    <mergeCell ref="S675:V675"/>
    <mergeCell ref="W675:Z675"/>
    <mergeCell ref="AA675:AD675"/>
    <mergeCell ref="D676:N676"/>
    <mergeCell ref="O676:R676"/>
    <mergeCell ref="S676:V676"/>
    <mergeCell ref="W676:Z676"/>
    <mergeCell ref="AA676:AD676"/>
    <mergeCell ref="S673:V673"/>
    <mergeCell ref="W673:Z673"/>
    <mergeCell ref="AA673:AD673"/>
    <mergeCell ref="D674:N674"/>
    <mergeCell ref="O674:R674"/>
    <mergeCell ref="S674:V674"/>
    <mergeCell ref="W674:Z674"/>
    <mergeCell ref="AA674:AD674"/>
    <mergeCell ref="D677:N677"/>
    <mergeCell ref="O677:R677"/>
    <mergeCell ref="D675:N675"/>
    <mergeCell ref="O675:R675"/>
    <mergeCell ref="D673:N673"/>
    <mergeCell ref="O673:R673"/>
    <mergeCell ref="S683:V683"/>
    <mergeCell ref="W683:Z683"/>
    <mergeCell ref="AA683:AD683"/>
    <mergeCell ref="D684:N684"/>
    <mergeCell ref="O684:R684"/>
    <mergeCell ref="S684:V684"/>
    <mergeCell ref="W684:Z684"/>
    <mergeCell ref="AA684:AD684"/>
    <mergeCell ref="S681:V681"/>
    <mergeCell ref="W681:Z681"/>
    <mergeCell ref="AA681:AD681"/>
    <mergeCell ref="D682:N682"/>
    <mergeCell ref="O682:R682"/>
    <mergeCell ref="S682:V682"/>
    <mergeCell ref="W682:Z682"/>
    <mergeCell ref="AA682:AD682"/>
    <mergeCell ref="S679:V679"/>
    <mergeCell ref="W679:Z679"/>
    <mergeCell ref="AA679:AD679"/>
    <mergeCell ref="D680:N680"/>
    <mergeCell ref="O680:R680"/>
    <mergeCell ref="S680:V680"/>
    <mergeCell ref="W680:Z680"/>
    <mergeCell ref="AA680:AD680"/>
    <mergeCell ref="D683:N683"/>
    <mergeCell ref="O683:R683"/>
    <mergeCell ref="D681:N681"/>
    <mergeCell ref="O681:R681"/>
    <mergeCell ref="D679:N679"/>
    <mergeCell ref="O679:R679"/>
    <mergeCell ref="D688:N688"/>
    <mergeCell ref="O688:R688"/>
    <mergeCell ref="S688:V688"/>
    <mergeCell ref="W688:Z688"/>
    <mergeCell ref="AA688:AD688"/>
    <mergeCell ref="S685:V685"/>
    <mergeCell ref="W685:Z685"/>
    <mergeCell ref="AA685:AD685"/>
    <mergeCell ref="D686:N686"/>
    <mergeCell ref="O686:R686"/>
    <mergeCell ref="S686:V686"/>
    <mergeCell ref="W686:Z686"/>
    <mergeCell ref="AA686:AD686"/>
    <mergeCell ref="D689:N689"/>
    <mergeCell ref="O689:R689"/>
    <mergeCell ref="D687:N687"/>
    <mergeCell ref="O687:R687"/>
    <mergeCell ref="D685:N685"/>
    <mergeCell ref="O685:R685"/>
    <mergeCell ref="C695:AD695"/>
    <mergeCell ref="D691:N691"/>
    <mergeCell ref="O691:R691"/>
    <mergeCell ref="C626:AD626"/>
    <mergeCell ref="D511:N511"/>
    <mergeCell ref="O511:R511"/>
    <mergeCell ref="S511:V511"/>
    <mergeCell ref="W511:Z511"/>
    <mergeCell ref="AA511:AD511"/>
    <mergeCell ref="D512:N512"/>
    <mergeCell ref="O512:R512"/>
    <mergeCell ref="S512:V512"/>
    <mergeCell ref="W512:Z512"/>
    <mergeCell ref="AA512:AD512"/>
    <mergeCell ref="S508:V508"/>
    <mergeCell ref="W508:Z508"/>
    <mergeCell ref="AA508:AD508"/>
    <mergeCell ref="D509:N509"/>
    <mergeCell ref="O509:R509"/>
    <mergeCell ref="S509:V509"/>
    <mergeCell ref="S689:V689"/>
    <mergeCell ref="W689:Z689"/>
    <mergeCell ref="AA689:AD689"/>
    <mergeCell ref="D690:N690"/>
    <mergeCell ref="O690:R690"/>
    <mergeCell ref="S690:V690"/>
    <mergeCell ref="W690:Z690"/>
    <mergeCell ref="AA690:AD690"/>
    <mergeCell ref="S687:V687"/>
    <mergeCell ref="D518:N518"/>
    <mergeCell ref="W687:Z687"/>
    <mergeCell ref="AA687:AD687"/>
    <mergeCell ref="S529:V529"/>
    <mergeCell ref="W529:Z529"/>
    <mergeCell ref="AA529:AD529"/>
    <mergeCell ref="D530:N530"/>
    <mergeCell ref="O530:R530"/>
    <mergeCell ref="S530:V530"/>
    <mergeCell ref="W530:Z530"/>
    <mergeCell ref="AA530:AD530"/>
    <mergeCell ref="S527:V527"/>
    <mergeCell ref="W527:Z527"/>
    <mergeCell ref="AA527:AD527"/>
    <mergeCell ref="D528:N528"/>
    <mergeCell ref="O528:R528"/>
    <mergeCell ref="S528:V528"/>
    <mergeCell ref="W528:Z528"/>
    <mergeCell ref="AA528:AD528"/>
    <mergeCell ref="S525:V525"/>
    <mergeCell ref="W525:Z525"/>
    <mergeCell ref="AA525:AD525"/>
    <mergeCell ref="D526:N526"/>
    <mergeCell ref="O526:R526"/>
    <mergeCell ref="S526:V526"/>
    <mergeCell ref="W526:Z526"/>
    <mergeCell ref="AA526:AD526"/>
    <mergeCell ref="D529:N529"/>
    <mergeCell ref="O529:R529"/>
    <mergeCell ref="D527:N527"/>
    <mergeCell ref="O527:R527"/>
    <mergeCell ref="D525:N525"/>
    <mergeCell ref="O525:R525"/>
    <mergeCell ref="S535:V535"/>
    <mergeCell ref="W535:Z535"/>
    <mergeCell ref="AA535:AD535"/>
    <mergeCell ref="D536:N536"/>
    <mergeCell ref="O536:R536"/>
    <mergeCell ref="S536:V536"/>
    <mergeCell ref="W536:Z536"/>
    <mergeCell ref="AA536:AD536"/>
    <mergeCell ref="S533:V533"/>
    <mergeCell ref="W533:Z533"/>
    <mergeCell ref="AA533:AD533"/>
    <mergeCell ref="D534:N534"/>
    <mergeCell ref="O534:R534"/>
    <mergeCell ref="S534:V534"/>
    <mergeCell ref="W534:Z534"/>
    <mergeCell ref="AA534:AD534"/>
    <mergeCell ref="S531:V531"/>
    <mergeCell ref="W531:Z531"/>
    <mergeCell ref="AA531:AD531"/>
    <mergeCell ref="D532:N532"/>
    <mergeCell ref="O532:R532"/>
    <mergeCell ref="S532:V532"/>
    <mergeCell ref="W532:Z532"/>
    <mergeCell ref="AA532:AD532"/>
    <mergeCell ref="D535:N535"/>
    <mergeCell ref="O535:R535"/>
    <mergeCell ref="D533:N533"/>
    <mergeCell ref="O533:R533"/>
    <mergeCell ref="D531:N531"/>
    <mergeCell ref="O531:R531"/>
    <mergeCell ref="S541:V541"/>
    <mergeCell ref="W541:Z541"/>
    <mergeCell ref="AA541:AD541"/>
    <mergeCell ref="D542:N542"/>
    <mergeCell ref="O542:R542"/>
    <mergeCell ref="S542:V542"/>
    <mergeCell ref="W542:Z542"/>
    <mergeCell ref="AA542:AD542"/>
    <mergeCell ref="S539:V539"/>
    <mergeCell ref="W539:Z539"/>
    <mergeCell ref="AA539:AD539"/>
    <mergeCell ref="D540:N540"/>
    <mergeCell ref="O540:R540"/>
    <mergeCell ref="S540:V540"/>
    <mergeCell ref="W540:Z540"/>
    <mergeCell ref="AA540:AD540"/>
    <mergeCell ref="S537:V537"/>
    <mergeCell ref="W537:Z537"/>
    <mergeCell ref="AA537:AD537"/>
    <mergeCell ref="D538:N538"/>
    <mergeCell ref="O538:R538"/>
    <mergeCell ref="S538:V538"/>
    <mergeCell ref="W538:Z538"/>
    <mergeCell ref="AA538:AD538"/>
    <mergeCell ref="D541:N541"/>
    <mergeCell ref="O541:R541"/>
    <mergeCell ref="D539:N539"/>
    <mergeCell ref="O539:R539"/>
    <mergeCell ref="D537:N537"/>
    <mergeCell ref="O537:R537"/>
    <mergeCell ref="S547:V547"/>
    <mergeCell ref="W547:Z547"/>
    <mergeCell ref="AA547:AD547"/>
    <mergeCell ref="D548:N548"/>
    <mergeCell ref="O548:R548"/>
    <mergeCell ref="S548:V548"/>
    <mergeCell ref="W548:Z548"/>
    <mergeCell ref="AA548:AD548"/>
    <mergeCell ref="S545:V545"/>
    <mergeCell ref="W545:Z545"/>
    <mergeCell ref="AA545:AD545"/>
    <mergeCell ref="D546:N546"/>
    <mergeCell ref="O546:R546"/>
    <mergeCell ref="S546:V546"/>
    <mergeCell ref="W546:Z546"/>
    <mergeCell ref="AA546:AD546"/>
    <mergeCell ref="S543:V543"/>
    <mergeCell ref="W543:Z543"/>
    <mergeCell ref="AA543:AD543"/>
    <mergeCell ref="D544:N544"/>
    <mergeCell ref="O544:R544"/>
    <mergeCell ref="S544:V544"/>
    <mergeCell ref="W544:Z544"/>
    <mergeCell ref="AA544:AD544"/>
    <mergeCell ref="D547:N547"/>
    <mergeCell ref="O547:R547"/>
    <mergeCell ref="D545:N545"/>
    <mergeCell ref="O545:R545"/>
    <mergeCell ref="D543:N543"/>
    <mergeCell ref="O543:R543"/>
    <mergeCell ref="S553:V553"/>
    <mergeCell ref="W553:Z553"/>
    <mergeCell ref="AA553:AD553"/>
    <mergeCell ref="D554:N554"/>
    <mergeCell ref="O554:R554"/>
    <mergeCell ref="S554:V554"/>
    <mergeCell ref="W554:Z554"/>
    <mergeCell ref="AA554:AD554"/>
    <mergeCell ref="S551:V551"/>
    <mergeCell ref="W551:Z551"/>
    <mergeCell ref="AA551:AD551"/>
    <mergeCell ref="D552:N552"/>
    <mergeCell ref="O552:R552"/>
    <mergeCell ref="S552:V552"/>
    <mergeCell ref="W552:Z552"/>
    <mergeCell ref="AA552:AD552"/>
    <mergeCell ref="S549:V549"/>
    <mergeCell ref="W549:Z549"/>
    <mergeCell ref="AA549:AD549"/>
    <mergeCell ref="D550:N550"/>
    <mergeCell ref="O550:R550"/>
    <mergeCell ref="S550:V550"/>
    <mergeCell ref="W550:Z550"/>
    <mergeCell ref="AA550:AD550"/>
    <mergeCell ref="D553:N553"/>
    <mergeCell ref="O553:R553"/>
    <mergeCell ref="D551:N551"/>
    <mergeCell ref="O551:R551"/>
    <mergeCell ref="D549:N549"/>
    <mergeCell ref="O549:R549"/>
    <mergeCell ref="S557:V557"/>
    <mergeCell ref="W557:Z557"/>
    <mergeCell ref="AA557:AD557"/>
    <mergeCell ref="D558:N558"/>
    <mergeCell ref="O558:R558"/>
    <mergeCell ref="S558:V558"/>
    <mergeCell ref="W558:Z558"/>
    <mergeCell ref="AA558:AD558"/>
    <mergeCell ref="S555:V555"/>
    <mergeCell ref="W555:Z555"/>
    <mergeCell ref="AA555:AD555"/>
    <mergeCell ref="D556:N556"/>
    <mergeCell ref="O556:R556"/>
    <mergeCell ref="S556:V556"/>
    <mergeCell ref="W556:Z556"/>
    <mergeCell ref="AA556:AD556"/>
    <mergeCell ref="D559:N559"/>
    <mergeCell ref="O559:R559"/>
    <mergeCell ref="D557:N557"/>
    <mergeCell ref="O557:R557"/>
    <mergeCell ref="D555:N555"/>
    <mergeCell ref="O555:R555"/>
    <mergeCell ref="AA564:AD564"/>
    <mergeCell ref="S561:V561"/>
    <mergeCell ref="W561:Z561"/>
    <mergeCell ref="AA561:AD561"/>
    <mergeCell ref="D562:N562"/>
    <mergeCell ref="O562:R562"/>
    <mergeCell ref="S562:V562"/>
    <mergeCell ref="W562:Z562"/>
    <mergeCell ref="AA562:AD562"/>
    <mergeCell ref="D565:N565"/>
    <mergeCell ref="O565:R565"/>
    <mergeCell ref="D563:N563"/>
    <mergeCell ref="O563:R563"/>
    <mergeCell ref="D561:N561"/>
    <mergeCell ref="O561:R561"/>
    <mergeCell ref="S559:V559"/>
    <mergeCell ref="W559:Z559"/>
    <mergeCell ref="AA559:AD559"/>
    <mergeCell ref="D560:N560"/>
    <mergeCell ref="O560:R560"/>
    <mergeCell ref="S560:V560"/>
    <mergeCell ref="W560:Z560"/>
    <mergeCell ref="AA560:AD560"/>
    <mergeCell ref="O708:AD708"/>
    <mergeCell ref="O709:R709"/>
    <mergeCell ref="S709:V709"/>
    <mergeCell ref="W709:Z709"/>
    <mergeCell ref="AA709:AD709"/>
    <mergeCell ref="D710:N710"/>
    <mergeCell ref="O710:R710"/>
    <mergeCell ref="S710:V710"/>
    <mergeCell ref="W710:Z710"/>
    <mergeCell ref="AA710:AD710"/>
    <mergeCell ref="S567:V567"/>
    <mergeCell ref="W567:Z567"/>
    <mergeCell ref="AA567:AD567"/>
    <mergeCell ref="O568:R568"/>
    <mergeCell ref="S568:V568"/>
    <mergeCell ref="W568:Z568"/>
    <mergeCell ref="AA568:AD568"/>
    <mergeCell ref="C708:N709"/>
    <mergeCell ref="C706:AD706"/>
    <mergeCell ref="B702:AD702"/>
    <mergeCell ref="C705:AD705"/>
    <mergeCell ref="D567:N567"/>
    <mergeCell ref="O567:R567"/>
    <mergeCell ref="W612:AD612"/>
    <mergeCell ref="S691:V691"/>
    <mergeCell ref="W691:Z691"/>
    <mergeCell ref="AA691:AD691"/>
    <mergeCell ref="O692:R692"/>
    <mergeCell ref="S692:V692"/>
    <mergeCell ref="W692:Z692"/>
    <mergeCell ref="AA692:AD692"/>
    <mergeCell ref="C694:AD694"/>
    <mergeCell ref="S715:V715"/>
    <mergeCell ref="W715:Z715"/>
    <mergeCell ref="AA715:AD715"/>
    <mergeCell ref="D716:N716"/>
    <mergeCell ref="O716:R716"/>
    <mergeCell ref="S716:V716"/>
    <mergeCell ref="W716:Z716"/>
    <mergeCell ref="AA716:AD716"/>
    <mergeCell ref="S713:V713"/>
    <mergeCell ref="W713:Z713"/>
    <mergeCell ref="AA713:AD713"/>
    <mergeCell ref="D714:N714"/>
    <mergeCell ref="O714:R714"/>
    <mergeCell ref="S714:V714"/>
    <mergeCell ref="W714:Z714"/>
    <mergeCell ref="AA714:AD714"/>
    <mergeCell ref="D711:N711"/>
    <mergeCell ref="O711:R711"/>
    <mergeCell ref="S711:V711"/>
    <mergeCell ref="W711:Z711"/>
    <mergeCell ref="AA711:AD711"/>
    <mergeCell ref="D712:N712"/>
    <mergeCell ref="O712:R712"/>
    <mergeCell ref="S712:V712"/>
    <mergeCell ref="W712:Z712"/>
    <mergeCell ref="AA712:AD712"/>
    <mergeCell ref="D715:N715"/>
    <mergeCell ref="O715:R715"/>
    <mergeCell ref="D713:N713"/>
    <mergeCell ref="O713:R713"/>
    <mergeCell ref="S721:V721"/>
    <mergeCell ref="W721:Z721"/>
    <mergeCell ref="AA721:AD721"/>
    <mergeCell ref="D722:N722"/>
    <mergeCell ref="O722:R722"/>
    <mergeCell ref="S722:V722"/>
    <mergeCell ref="W722:Z722"/>
    <mergeCell ref="AA722:AD722"/>
    <mergeCell ref="S719:V719"/>
    <mergeCell ref="W719:Z719"/>
    <mergeCell ref="AA719:AD719"/>
    <mergeCell ref="D720:N720"/>
    <mergeCell ref="O720:R720"/>
    <mergeCell ref="S720:V720"/>
    <mergeCell ref="W720:Z720"/>
    <mergeCell ref="AA720:AD720"/>
    <mergeCell ref="S717:V717"/>
    <mergeCell ref="W717:Z717"/>
    <mergeCell ref="AA717:AD717"/>
    <mergeCell ref="D718:N718"/>
    <mergeCell ref="O718:R718"/>
    <mergeCell ref="S718:V718"/>
    <mergeCell ref="W718:Z718"/>
    <mergeCell ref="AA718:AD718"/>
    <mergeCell ref="D721:N721"/>
    <mergeCell ref="O721:R721"/>
    <mergeCell ref="D719:N719"/>
    <mergeCell ref="O719:R719"/>
    <mergeCell ref="D717:N717"/>
    <mergeCell ref="O717:R717"/>
    <mergeCell ref="S727:V727"/>
    <mergeCell ref="W727:Z727"/>
    <mergeCell ref="AA727:AD727"/>
    <mergeCell ref="D728:N728"/>
    <mergeCell ref="O728:R728"/>
    <mergeCell ref="S728:V728"/>
    <mergeCell ref="W728:Z728"/>
    <mergeCell ref="AA728:AD728"/>
    <mergeCell ref="S725:V725"/>
    <mergeCell ref="W725:Z725"/>
    <mergeCell ref="AA725:AD725"/>
    <mergeCell ref="D726:N726"/>
    <mergeCell ref="O726:R726"/>
    <mergeCell ref="S726:V726"/>
    <mergeCell ref="W726:Z726"/>
    <mergeCell ref="AA726:AD726"/>
    <mergeCell ref="S723:V723"/>
    <mergeCell ref="W723:Z723"/>
    <mergeCell ref="AA723:AD723"/>
    <mergeCell ref="D724:N724"/>
    <mergeCell ref="O724:R724"/>
    <mergeCell ref="S724:V724"/>
    <mergeCell ref="W724:Z724"/>
    <mergeCell ref="AA724:AD724"/>
    <mergeCell ref="D727:N727"/>
    <mergeCell ref="O727:R727"/>
    <mergeCell ref="D725:N725"/>
    <mergeCell ref="O725:R725"/>
    <mergeCell ref="D723:N723"/>
    <mergeCell ref="O723:R723"/>
    <mergeCell ref="S733:V733"/>
    <mergeCell ref="W733:Z733"/>
    <mergeCell ref="AA733:AD733"/>
    <mergeCell ref="D734:N734"/>
    <mergeCell ref="O734:R734"/>
    <mergeCell ref="S734:V734"/>
    <mergeCell ref="W734:Z734"/>
    <mergeCell ref="AA734:AD734"/>
    <mergeCell ref="S731:V731"/>
    <mergeCell ref="W731:Z731"/>
    <mergeCell ref="AA731:AD731"/>
    <mergeCell ref="D732:N732"/>
    <mergeCell ref="O732:R732"/>
    <mergeCell ref="S732:V732"/>
    <mergeCell ref="W732:Z732"/>
    <mergeCell ref="AA732:AD732"/>
    <mergeCell ref="S729:V729"/>
    <mergeCell ref="W729:Z729"/>
    <mergeCell ref="AA729:AD729"/>
    <mergeCell ref="D730:N730"/>
    <mergeCell ref="O730:R730"/>
    <mergeCell ref="S730:V730"/>
    <mergeCell ref="W730:Z730"/>
    <mergeCell ref="AA730:AD730"/>
    <mergeCell ref="D733:N733"/>
    <mergeCell ref="O733:R733"/>
    <mergeCell ref="D731:N731"/>
    <mergeCell ref="O731:R731"/>
    <mergeCell ref="D729:N729"/>
    <mergeCell ref="O729:R729"/>
    <mergeCell ref="D740:N740"/>
    <mergeCell ref="O740:R740"/>
    <mergeCell ref="S740:V740"/>
    <mergeCell ref="W740:Z740"/>
    <mergeCell ref="AA740:AD740"/>
    <mergeCell ref="S737:V737"/>
    <mergeCell ref="W737:Z737"/>
    <mergeCell ref="AA737:AD737"/>
    <mergeCell ref="D738:N738"/>
    <mergeCell ref="O738:R738"/>
    <mergeCell ref="S738:V738"/>
    <mergeCell ref="W738:Z738"/>
    <mergeCell ref="AA738:AD738"/>
    <mergeCell ref="S735:V735"/>
    <mergeCell ref="W735:Z735"/>
    <mergeCell ref="AA735:AD735"/>
    <mergeCell ref="D736:N736"/>
    <mergeCell ref="O736:R736"/>
    <mergeCell ref="S736:V736"/>
    <mergeCell ref="W736:Z736"/>
    <mergeCell ref="AA736:AD736"/>
    <mergeCell ref="D739:N739"/>
    <mergeCell ref="O739:R739"/>
    <mergeCell ref="D737:N737"/>
    <mergeCell ref="O737:R737"/>
    <mergeCell ref="D735:N735"/>
    <mergeCell ref="O735:R735"/>
    <mergeCell ref="D746:N746"/>
    <mergeCell ref="O746:R746"/>
    <mergeCell ref="S746:V746"/>
    <mergeCell ref="W746:Z746"/>
    <mergeCell ref="AA746:AD746"/>
    <mergeCell ref="S743:V743"/>
    <mergeCell ref="W743:Z743"/>
    <mergeCell ref="AA743:AD743"/>
    <mergeCell ref="D744:N744"/>
    <mergeCell ref="O744:R744"/>
    <mergeCell ref="S744:V744"/>
    <mergeCell ref="W744:Z744"/>
    <mergeCell ref="AA744:AD744"/>
    <mergeCell ref="S741:V741"/>
    <mergeCell ref="W741:Z741"/>
    <mergeCell ref="AA741:AD741"/>
    <mergeCell ref="D742:N742"/>
    <mergeCell ref="O742:R742"/>
    <mergeCell ref="S742:V742"/>
    <mergeCell ref="W742:Z742"/>
    <mergeCell ref="AA742:AD742"/>
    <mergeCell ref="D745:N745"/>
    <mergeCell ref="O745:R745"/>
    <mergeCell ref="D743:N743"/>
    <mergeCell ref="O743:R743"/>
    <mergeCell ref="D741:N741"/>
    <mergeCell ref="O741:R741"/>
    <mergeCell ref="D752:N752"/>
    <mergeCell ref="O752:R752"/>
    <mergeCell ref="S752:V752"/>
    <mergeCell ref="W752:Z752"/>
    <mergeCell ref="AA752:AD752"/>
    <mergeCell ref="S749:V749"/>
    <mergeCell ref="W749:Z749"/>
    <mergeCell ref="AA749:AD749"/>
    <mergeCell ref="D750:N750"/>
    <mergeCell ref="O750:R750"/>
    <mergeCell ref="S750:V750"/>
    <mergeCell ref="W750:Z750"/>
    <mergeCell ref="AA750:AD750"/>
    <mergeCell ref="S747:V747"/>
    <mergeCell ref="W747:Z747"/>
    <mergeCell ref="AA747:AD747"/>
    <mergeCell ref="D748:N748"/>
    <mergeCell ref="O748:R748"/>
    <mergeCell ref="S748:V748"/>
    <mergeCell ref="W748:Z748"/>
    <mergeCell ref="AA748:AD748"/>
    <mergeCell ref="O749:R749"/>
    <mergeCell ref="D747:N747"/>
    <mergeCell ref="O747:R747"/>
    <mergeCell ref="D751:N751"/>
    <mergeCell ref="O751:R751"/>
    <mergeCell ref="D749:N749"/>
    <mergeCell ref="D758:N758"/>
    <mergeCell ref="O758:R758"/>
    <mergeCell ref="S758:V758"/>
    <mergeCell ref="W758:Z758"/>
    <mergeCell ref="AA758:AD758"/>
    <mergeCell ref="S755:V755"/>
    <mergeCell ref="W755:Z755"/>
    <mergeCell ref="AA755:AD755"/>
    <mergeCell ref="D756:N756"/>
    <mergeCell ref="O756:R756"/>
    <mergeCell ref="S756:V756"/>
    <mergeCell ref="W756:Z756"/>
    <mergeCell ref="AA756:AD756"/>
    <mergeCell ref="D760:N760"/>
    <mergeCell ref="S753:V753"/>
    <mergeCell ref="W753:Z753"/>
    <mergeCell ref="AA753:AD753"/>
    <mergeCell ref="D754:N754"/>
    <mergeCell ref="O754:R754"/>
    <mergeCell ref="S754:V754"/>
    <mergeCell ref="W754:Z754"/>
    <mergeCell ref="AA754:AD754"/>
    <mergeCell ref="D757:N757"/>
    <mergeCell ref="O757:R757"/>
    <mergeCell ref="D755:N755"/>
    <mergeCell ref="O755:R755"/>
    <mergeCell ref="D753:N753"/>
    <mergeCell ref="O753:R753"/>
    <mergeCell ref="U613:V613"/>
    <mergeCell ref="O614:P614"/>
    <mergeCell ref="Q614:R614"/>
    <mergeCell ref="S614:T614"/>
    <mergeCell ref="S769:V769"/>
    <mergeCell ref="W769:Z769"/>
    <mergeCell ref="AA769:AD769"/>
    <mergeCell ref="S767:V767"/>
    <mergeCell ref="W767:Z767"/>
    <mergeCell ref="AA767:AD767"/>
    <mergeCell ref="S759:V759"/>
    <mergeCell ref="W759:Z759"/>
    <mergeCell ref="S766:V766"/>
    <mergeCell ref="W766:Z766"/>
    <mergeCell ref="AA766:AD766"/>
    <mergeCell ref="AA759:AD759"/>
    <mergeCell ref="O760:R760"/>
    <mergeCell ref="S760:V760"/>
    <mergeCell ref="W760:Z760"/>
    <mergeCell ref="AA760:AD760"/>
    <mergeCell ref="S757:V757"/>
    <mergeCell ref="W757:Z757"/>
    <mergeCell ref="AA757:AD757"/>
    <mergeCell ref="S751:V751"/>
    <mergeCell ref="W751:Z751"/>
    <mergeCell ref="AA751:AD751"/>
    <mergeCell ref="S745:V745"/>
    <mergeCell ref="W745:Z745"/>
    <mergeCell ref="AA745:AD745"/>
    <mergeCell ref="S739:V739"/>
    <mergeCell ref="W739:Z739"/>
    <mergeCell ref="AA739:AD739"/>
    <mergeCell ref="AA771:AD771"/>
    <mergeCell ref="D764:N764"/>
    <mergeCell ref="O764:R764"/>
    <mergeCell ref="S764:V764"/>
    <mergeCell ref="W764:Z764"/>
    <mergeCell ref="AA764:AD764"/>
    <mergeCell ref="S761:V761"/>
    <mergeCell ref="W761:Z761"/>
    <mergeCell ref="AA761:AD761"/>
    <mergeCell ref="D762:N762"/>
    <mergeCell ref="O762:R762"/>
    <mergeCell ref="S762:V762"/>
    <mergeCell ref="W762:Z762"/>
    <mergeCell ref="AA762:AD762"/>
    <mergeCell ref="S763:V763"/>
    <mergeCell ref="W763:Z763"/>
    <mergeCell ref="AA763:AD763"/>
    <mergeCell ref="D770:N770"/>
    <mergeCell ref="O770:R770"/>
    <mergeCell ref="S770:V770"/>
    <mergeCell ref="W770:Z770"/>
    <mergeCell ref="AA770:AD770"/>
    <mergeCell ref="C608:AD608"/>
    <mergeCell ref="C612:C613"/>
    <mergeCell ref="D612:D613"/>
    <mergeCell ref="E612:E613"/>
    <mergeCell ref="F612:F613"/>
    <mergeCell ref="G612:N612"/>
    <mergeCell ref="G613:H613"/>
    <mergeCell ref="I613:J613"/>
    <mergeCell ref="K613:L613"/>
    <mergeCell ref="M613:N613"/>
    <mergeCell ref="G614:H614"/>
    <mergeCell ref="D768:N768"/>
    <mergeCell ref="O768:R768"/>
    <mergeCell ref="S768:V768"/>
    <mergeCell ref="W768:Z768"/>
    <mergeCell ref="AA768:AD768"/>
    <mergeCell ref="S765:V765"/>
    <mergeCell ref="W765:Z765"/>
    <mergeCell ref="AA765:AD765"/>
    <mergeCell ref="D766:N766"/>
    <mergeCell ref="O766:R766"/>
    <mergeCell ref="AC613:AD613"/>
    <mergeCell ref="AA613:AB613"/>
    <mergeCell ref="Y613:Z613"/>
    <mergeCell ref="W613:X613"/>
    <mergeCell ref="W614:X614"/>
    <mergeCell ref="Y614:Z614"/>
    <mergeCell ref="AA614:AB614"/>
    <mergeCell ref="AC614:AD614"/>
    <mergeCell ref="O613:P613"/>
    <mergeCell ref="Q613:R613"/>
    <mergeCell ref="S613:T613"/>
    <mergeCell ref="C129:E129"/>
    <mergeCell ref="F129:X129"/>
    <mergeCell ref="Y129:AD129"/>
    <mergeCell ref="O584:R584"/>
    <mergeCell ref="S584:V584"/>
    <mergeCell ref="W584:Z584"/>
    <mergeCell ref="AA584:AD584"/>
    <mergeCell ref="O585:R585"/>
    <mergeCell ref="S585:V585"/>
    <mergeCell ref="W585:Z585"/>
    <mergeCell ref="AA585:AD585"/>
    <mergeCell ref="C583:N584"/>
    <mergeCell ref="O583:AD583"/>
    <mergeCell ref="O586:R586"/>
    <mergeCell ref="S586:V586"/>
    <mergeCell ref="W586:Z586"/>
    <mergeCell ref="AA586:AD586"/>
    <mergeCell ref="S565:V565"/>
    <mergeCell ref="W565:Z565"/>
    <mergeCell ref="AA565:AD565"/>
    <mergeCell ref="D566:N566"/>
    <mergeCell ref="O566:R566"/>
    <mergeCell ref="S566:V566"/>
    <mergeCell ref="W566:Z566"/>
    <mergeCell ref="AA566:AD566"/>
    <mergeCell ref="S563:V563"/>
    <mergeCell ref="W563:Z563"/>
    <mergeCell ref="AA563:AD563"/>
    <mergeCell ref="D564:N564"/>
    <mergeCell ref="O564:R564"/>
    <mergeCell ref="S564:V564"/>
    <mergeCell ref="W564:Z564"/>
    <mergeCell ref="O596:R596"/>
    <mergeCell ref="S596:V596"/>
    <mergeCell ref="W596:Z596"/>
    <mergeCell ref="AA596:AD596"/>
    <mergeCell ref="O587:R587"/>
    <mergeCell ref="S587:V587"/>
    <mergeCell ref="W587:Z587"/>
    <mergeCell ref="AA587:AD587"/>
    <mergeCell ref="O588:R588"/>
    <mergeCell ref="S588:V588"/>
    <mergeCell ref="W588:Z588"/>
    <mergeCell ref="AA588:AD588"/>
    <mergeCell ref="O589:R589"/>
    <mergeCell ref="S589:V589"/>
    <mergeCell ref="W589:Z589"/>
    <mergeCell ref="AA589:AD589"/>
    <mergeCell ref="O590:R590"/>
    <mergeCell ref="S590:V590"/>
    <mergeCell ref="W590:Z590"/>
    <mergeCell ref="AA590:AD590"/>
    <mergeCell ref="O591:R591"/>
    <mergeCell ref="S591:V591"/>
    <mergeCell ref="W591:Z591"/>
    <mergeCell ref="AA591:AD591"/>
    <mergeCell ref="O597:R597"/>
    <mergeCell ref="S597:V597"/>
    <mergeCell ref="W597:Z597"/>
    <mergeCell ref="AA597:AD597"/>
    <mergeCell ref="D585:N585"/>
    <mergeCell ref="D586:N586"/>
    <mergeCell ref="D587:N587"/>
    <mergeCell ref="D588:N588"/>
    <mergeCell ref="D589:N589"/>
    <mergeCell ref="D590:N590"/>
    <mergeCell ref="D591:N591"/>
    <mergeCell ref="D592:N592"/>
    <mergeCell ref="D593:N593"/>
    <mergeCell ref="D594:N594"/>
    <mergeCell ref="D595:N595"/>
    <mergeCell ref="D596:N596"/>
    <mergeCell ref="O592:R592"/>
    <mergeCell ref="S592:V592"/>
    <mergeCell ref="W592:Z592"/>
    <mergeCell ref="AA592:AD592"/>
    <mergeCell ref="O593:R593"/>
    <mergeCell ref="S593:V593"/>
    <mergeCell ref="W593:Z593"/>
    <mergeCell ref="AA593:AD593"/>
    <mergeCell ref="O594:R594"/>
    <mergeCell ref="S594:V594"/>
    <mergeCell ref="W594:Z594"/>
    <mergeCell ref="AA594:AD594"/>
    <mergeCell ref="O595:R595"/>
    <mergeCell ref="S595:V595"/>
    <mergeCell ref="W595:Z595"/>
    <mergeCell ref="AA595:AD595"/>
  </mergeCells>
  <conditionalFormatting sqref="R230:AD230">
    <cfRule type="expression" dxfId="2369" priority="352" stopIfTrue="1">
      <formula>$S208=0</formula>
    </cfRule>
  </conditionalFormatting>
  <conditionalFormatting sqref="R231:AD231">
    <cfRule type="expression" dxfId="2368" priority="353" stopIfTrue="1">
      <formula>$S208=0</formula>
    </cfRule>
  </conditionalFormatting>
  <conditionalFormatting sqref="R232:AD232">
    <cfRule type="expression" dxfId="2367" priority="354" stopIfTrue="1">
      <formula>$S208=0</formula>
    </cfRule>
  </conditionalFormatting>
  <conditionalFormatting sqref="R233:AD233">
    <cfRule type="expression" dxfId="2366" priority="355" stopIfTrue="1">
      <formula>$S208=0</formula>
    </cfRule>
  </conditionalFormatting>
  <conditionalFormatting sqref="R234:AD234">
    <cfRule type="expression" dxfId="2365" priority="356" stopIfTrue="1">
      <formula>$S208=0</formula>
    </cfRule>
  </conditionalFormatting>
  <conditionalFormatting sqref="R235:AD235">
    <cfRule type="expression" dxfId="2364" priority="357" stopIfTrue="1">
      <formula>$S208=0</formula>
    </cfRule>
  </conditionalFormatting>
  <conditionalFormatting sqref="R236:AD236">
    <cfRule type="expression" dxfId="2363" priority="358" stopIfTrue="1">
      <formula>$S208=0</formula>
    </cfRule>
  </conditionalFormatting>
  <conditionalFormatting sqref="R237:AD237">
    <cfRule type="expression" dxfId="2362" priority="359" stopIfTrue="1">
      <formula>$S208=0</formula>
    </cfRule>
  </conditionalFormatting>
  <conditionalFormatting sqref="R238:AD238">
    <cfRule type="expression" dxfId="2361" priority="360" stopIfTrue="1">
      <formula>$S208=0</formula>
    </cfRule>
  </conditionalFormatting>
  <conditionalFormatting sqref="R239:AD239">
    <cfRule type="expression" dxfId="2360" priority="361" stopIfTrue="1">
      <formula>$S208=0</formula>
    </cfRule>
  </conditionalFormatting>
  <conditionalFormatting sqref="R240:AD240">
    <cfRule type="expression" dxfId="2359" priority="362" stopIfTrue="1">
      <formula>$S208=0</formula>
    </cfRule>
  </conditionalFormatting>
  <conditionalFormatting sqref="R241:AD241">
    <cfRule type="expression" dxfId="2358" priority="363" stopIfTrue="1">
      <formula>$S208=0</formula>
    </cfRule>
  </conditionalFormatting>
  <conditionalFormatting sqref="R242:AD242">
    <cfRule type="expression" dxfId="2357" priority="364" stopIfTrue="1">
      <formula>$S208=0</formula>
    </cfRule>
  </conditionalFormatting>
  <conditionalFormatting sqref="R243:AD243">
    <cfRule type="expression" dxfId="2356" priority="365" stopIfTrue="1">
      <formula>$S208=0</formula>
    </cfRule>
  </conditionalFormatting>
  <conditionalFormatting sqref="R244:AD244">
    <cfRule type="expression" dxfId="2355" priority="366" stopIfTrue="1">
      <formula>$S208=0</formula>
    </cfRule>
  </conditionalFormatting>
  <conditionalFormatting sqref="R245:AD245">
    <cfRule type="expression" dxfId="2354" priority="367" stopIfTrue="1">
      <formula>$S208=0</formula>
    </cfRule>
  </conditionalFormatting>
  <conditionalFormatting sqref="R246:AD246">
    <cfRule type="expression" dxfId="2353" priority="368" stopIfTrue="1">
      <formula>$S208=0</formula>
    </cfRule>
  </conditionalFormatting>
  <conditionalFormatting sqref="R247:AD247">
    <cfRule type="expression" dxfId="2352" priority="369" stopIfTrue="1">
      <formula>$S208=0</formula>
    </cfRule>
  </conditionalFormatting>
  <conditionalFormatting sqref="R248:AD248">
    <cfRule type="expression" dxfId="2351" priority="370" stopIfTrue="1">
      <formula>$S208=0</formula>
    </cfRule>
  </conditionalFormatting>
  <conditionalFormatting sqref="R249:AD249">
    <cfRule type="expression" dxfId="2350" priority="371" stopIfTrue="1">
      <formula>$S208=0</formula>
    </cfRule>
  </conditionalFormatting>
  <conditionalFormatting sqref="R250:AD250">
    <cfRule type="expression" dxfId="2349" priority="372" stopIfTrue="1">
      <formula>$S208=0</formula>
    </cfRule>
  </conditionalFormatting>
  <conditionalFormatting sqref="R251:AD251">
    <cfRule type="expression" dxfId="2348" priority="373" stopIfTrue="1">
      <formula>$S208=0</formula>
    </cfRule>
  </conditionalFormatting>
  <conditionalFormatting sqref="R252:AD252">
    <cfRule type="expression" dxfId="2347" priority="374" stopIfTrue="1">
      <formula>$S208=0</formula>
    </cfRule>
  </conditionalFormatting>
  <conditionalFormatting sqref="R253:AD253">
    <cfRule type="expression" dxfId="2346" priority="375" stopIfTrue="1">
      <formula>$S208=0</formula>
    </cfRule>
  </conditionalFormatting>
  <conditionalFormatting sqref="R254:AD254">
    <cfRule type="expression" dxfId="2345" priority="376" stopIfTrue="1">
      <formula>$S208=0</formula>
    </cfRule>
  </conditionalFormatting>
  <conditionalFormatting sqref="R255:AD255">
    <cfRule type="expression" dxfId="2344" priority="377" stopIfTrue="1">
      <formula>$S208=0</formula>
    </cfRule>
  </conditionalFormatting>
  <conditionalFormatting sqref="R256:AD256">
    <cfRule type="expression" dxfId="2343" priority="378" stopIfTrue="1">
      <formula>$S208=0</formula>
    </cfRule>
  </conditionalFormatting>
  <conditionalFormatting sqref="R257:AD257">
    <cfRule type="expression" dxfId="2342" priority="379" stopIfTrue="1">
      <formula>$S208=0</formula>
    </cfRule>
  </conditionalFormatting>
  <conditionalFormatting sqref="R258:AD258">
    <cfRule type="expression" dxfId="2341" priority="380" stopIfTrue="1">
      <formula>$S208=0</formula>
    </cfRule>
  </conditionalFormatting>
  <conditionalFormatting sqref="R259:AD259">
    <cfRule type="expression" dxfId="2340" priority="381" stopIfTrue="1">
      <formula>$S208=0</formula>
    </cfRule>
  </conditionalFormatting>
  <conditionalFormatting sqref="R260:AD260">
    <cfRule type="expression" dxfId="2339" priority="382" stopIfTrue="1">
      <formula>$S208=0</formula>
    </cfRule>
  </conditionalFormatting>
  <conditionalFormatting sqref="R261:AD261">
    <cfRule type="expression" dxfId="2338" priority="383" stopIfTrue="1">
      <formula>$S208=0</formula>
    </cfRule>
  </conditionalFormatting>
  <conditionalFormatting sqref="R262:AD262">
    <cfRule type="expression" dxfId="2337" priority="384" stopIfTrue="1">
      <formula>$S208=0</formula>
    </cfRule>
  </conditionalFormatting>
  <conditionalFormatting sqref="R263:AD263">
    <cfRule type="expression" dxfId="2336" priority="385" stopIfTrue="1">
      <formula>$S208=0</formula>
    </cfRule>
  </conditionalFormatting>
  <conditionalFormatting sqref="R264:AD264">
    <cfRule type="expression" dxfId="2335" priority="386" stopIfTrue="1">
      <formula>$S208=0</formula>
    </cfRule>
  </conditionalFormatting>
  <conditionalFormatting sqref="R265:AD265">
    <cfRule type="expression" dxfId="2334" priority="387" stopIfTrue="1">
      <formula>$S208=0</formula>
    </cfRule>
  </conditionalFormatting>
  <conditionalFormatting sqref="R266:AD266">
    <cfRule type="expression" dxfId="2333" priority="388" stopIfTrue="1">
      <formula>$S208=0</formula>
    </cfRule>
  </conditionalFormatting>
  <conditionalFormatting sqref="R267:AD267">
    <cfRule type="expression" dxfId="2332" priority="389" stopIfTrue="1">
      <formula>$S208=0</formula>
    </cfRule>
  </conditionalFormatting>
  <conditionalFormatting sqref="R268:AD268">
    <cfRule type="expression" dxfId="2331" priority="390" stopIfTrue="1">
      <formula>$S208=0</formula>
    </cfRule>
  </conditionalFormatting>
  <conditionalFormatting sqref="R269:AD269">
    <cfRule type="expression" dxfId="2330" priority="391" stopIfTrue="1">
      <formula>$S208=0</formula>
    </cfRule>
  </conditionalFormatting>
  <conditionalFormatting sqref="R270:AD270">
    <cfRule type="expression" dxfId="2329" priority="392" stopIfTrue="1">
      <formula>$S208=0</formula>
    </cfRule>
  </conditionalFormatting>
  <conditionalFormatting sqref="R271:AD271">
    <cfRule type="expression" dxfId="2328" priority="393" stopIfTrue="1">
      <formula>$S208=0</formula>
    </cfRule>
  </conditionalFormatting>
  <conditionalFormatting sqref="R272:AD272">
    <cfRule type="expression" dxfId="2327" priority="394" stopIfTrue="1">
      <formula>$S208=0</formula>
    </cfRule>
  </conditionalFormatting>
  <conditionalFormatting sqref="R273:AD273">
    <cfRule type="expression" dxfId="2326" priority="395" stopIfTrue="1">
      <formula>$S208=0</formula>
    </cfRule>
  </conditionalFormatting>
  <conditionalFormatting sqref="R274:AD274">
    <cfRule type="expression" dxfId="2325" priority="396" stopIfTrue="1">
      <formula>$S208=0</formula>
    </cfRule>
  </conditionalFormatting>
  <conditionalFormatting sqref="R275:AD275">
    <cfRule type="expression" dxfId="2324" priority="397" stopIfTrue="1">
      <formula>$S208=0</formula>
    </cfRule>
  </conditionalFormatting>
  <conditionalFormatting sqref="R276:AD276">
    <cfRule type="expression" dxfId="2323" priority="398" stopIfTrue="1">
      <formula>$S208=0</formula>
    </cfRule>
  </conditionalFormatting>
  <conditionalFormatting sqref="R277:AD277">
    <cfRule type="expression" dxfId="2322" priority="399" stopIfTrue="1">
      <formula>$S208=0</formula>
    </cfRule>
  </conditionalFormatting>
  <conditionalFormatting sqref="R278:AD278">
    <cfRule type="expression" dxfId="2321" priority="400" stopIfTrue="1">
      <formula>$S208=0</formula>
    </cfRule>
  </conditionalFormatting>
  <conditionalFormatting sqref="R279:AD279">
    <cfRule type="expression" dxfId="2320" priority="401" stopIfTrue="1">
      <formula>$S208=0</formula>
    </cfRule>
  </conditionalFormatting>
  <conditionalFormatting sqref="R280:AD280">
    <cfRule type="expression" dxfId="2319" priority="402" stopIfTrue="1">
      <formula>$S208=0</formula>
    </cfRule>
  </conditionalFormatting>
  <conditionalFormatting sqref="R281:AD281">
    <cfRule type="expression" dxfId="2318" priority="403" stopIfTrue="1">
      <formula>$S208=0</formula>
    </cfRule>
  </conditionalFormatting>
  <conditionalFormatting sqref="R282:AD282">
    <cfRule type="expression" dxfId="2317" priority="404" stopIfTrue="1">
      <formula>$S208=0</formula>
    </cfRule>
  </conditionalFormatting>
  <conditionalFormatting sqref="R283:AD283">
    <cfRule type="expression" dxfId="2316" priority="405" stopIfTrue="1">
      <formula>$S208=0</formula>
    </cfRule>
  </conditionalFormatting>
  <conditionalFormatting sqref="R284:AD284">
    <cfRule type="expression" dxfId="2315" priority="406" stopIfTrue="1">
      <formula>$S208=0</formula>
    </cfRule>
  </conditionalFormatting>
  <conditionalFormatting sqref="R285:AD285">
    <cfRule type="expression" dxfId="2314" priority="407" stopIfTrue="1">
      <formula>$S208=0</formula>
    </cfRule>
  </conditionalFormatting>
  <conditionalFormatting sqref="R286:AD286">
    <cfRule type="expression" dxfId="2313" priority="408" stopIfTrue="1">
      <formula>$S208=0</formula>
    </cfRule>
  </conditionalFormatting>
  <conditionalFormatting sqref="R287:AD287">
    <cfRule type="expression" dxfId="2312" priority="409" stopIfTrue="1">
      <formula>$S208=0</formula>
    </cfRule>
  </conditionalFormatting>
  <conditionalFormatting sqref="R288:AD288">
    <cfRule type="expression" dxfId="2311" priority="410" stopIfTrue="1">
      <formula>$S208=0</formula>
    </cfRule>
  </conditionalFormatting>
  <conditionalFormatting sqref="R289:AD289">
    <cfRule type="expression" dxfId="2310" priority="411" stopIfTrue="1">
      <formula>$S208=0</formula>
    </cfRule>
  </conditionalFormatting>
  <conditionalFormatting sqref="R290:AD290">
    <cfRule type="expression" dxfId="2309" priority="412" stopIfTrue="1">
      <formula>$S208=0</formula>
    </cfRule>
  </conditionalFormatting>
  <conditionalFormatting sqref="R302:AD302">
    <cfRule type="expression" dxfId="2308" priority="464" stopIfTrue="1">
      <formula>$W208=0</formula>
    </cfRule>
  </conditionalFormatting>
  <conditionalFormatting sqref="R303:AD303">
    <cfRule type="expression" dxfId="2307" priority="465" stopIfTrue="1">
      <formula>$W208=0</formula>
    </cfRule>
  </conditionalFormatting>
  <conditionalFormatting sqref="R304:AD304">
    <cfRule type="expression" dxfId="2306" priority="466" stopIfTrue="1">
      <formula>$W208=0</formula>
    </cfRule>
  </conditionalFormatting>
  <conditionalFormatting sqref="R305:AD305">
    <cfRule type="expression" dxfId="2305" priority="467" stopIfTrue="1">
      <formula>$W208=0</formula>
    </cfRule>
  </conditionalFormatting>
  <conditionalFormatting sqref="R306:AD306">
    <cfRule type="expression" dxfId="2304" priority="468" stopIfTrue="1">
      <formula>$W208=0</formula>
    </cfRule>
  </conditionalFormatting>
  <conditionalFormatting sqref="R307:AD307">
    <cfRule type="expression" dxfId="2303" priority="469" stopIfTrue="1">
      <formula>$W208=0</formula>
    </cfRule>
  </conditionalFormatting>
  <conditionalFormatting sqref="R308:AD308">
    <cfRule type="expression" dxfId="2302" priority="470" stopIfTrue="1">
      <formula>$W208=0</formula>
    </cfRule>
  </conditionalFormatting>
  <conditionalFormatting sqref="R309:AD309">
    <cfRule type="expression" dxfId="2301" priority="471" stopIfTrue="1">
      <formula>$W208=0</formula>
    </cfRule>
  </conditionalFormatting>
  <conditionalFormatting sqref="R310:AD310">
    <cfRule type="expression" dxfId="2300" priority="472" stopIfTrue="1">
      <formula>$W208=0</formula>
    </cfRule>
  </conditionalFormatting>
  <conditionalFormatting sqref="R311:AD311">
    <cfRule type="expression" dxfId="2299" priority="473" stopIfTrue="1">
      <formula>$W208=0</formula>
    </cfRule>
  </conditionalFormatting>
  <conditionalFormatting sqref="R312:AD312">
    <cfRule type="expression" dxfId="2298" priority="474" stopIfTrue="1">
      <formula>$W208=0</formula>
    </cfRule>
  </conditionalFormatting>
  <conditionalFormatting sqref="R313:AD313">
    <cfRule type="expression" dxfId="2297" priority="475" stopIfTrue="1">
      <formula>$W208=0</formula>
    </cfRule>
  </conditionalFormatting>
  <conditionalFormatting sqref="R314:AD314">
    <cfRule type="expression" dxfId="2296" priority="476" stopIfTrue="1">
      <formula>$W208=0</formula>
    </cfRule>
  </conditionalFormatting>
  <conditionalFormatting sqref="R315:AD315">
    <cfRule type="expression" dxfId="2295" priority="477" stopIfTrue="1">
      <formula>$W208=0</formula>
    </cfRule>
  </conditionalFormatting>
  <conditionalFormatting sqref="R316:AD316">
    <cfRule type="expression" dxfId="2294" priority="478" stopIfTrue="1">
      <formula>$W208=0</formula>
    </cfRule>
  </conditionalFormatting>
  <conditionalFormatting sqref="R317:AD317">
    <cfRule type="expression" dxfId="2293" priority="479" stopIfTrue="1">
      <formula>$W208=0</formula>
    </cfRule>
  </conditionalFormatting>
  <conditionalFormatting sqref="R318:AD318">
    <cfRule type="expression" dxfId="2292" priority="480" stopIfTrue="1">
      <formula>$W208=0</formula>
    </cfRule>
  </conditionalFormatting>
  <conditionalFormatting sqref="R319:AD319">
    <cfRule type="expression" dxfId="2291" priority="481" stopIfTrue="1">
      <formula>$W208=0</formula>
    </cfRule>
  </conditionalFormatting>
  <conditionalFormatting sqref="R320:AD320">
    <cfRule type="expression" dxfId="2290" priority="482" stopIfTrue="1">
      <formula>$W208=0</formula>
    </cfRule>
  </conditionalFormatting>
  <conditionalFormatting sqref="R321:AD321">
    <cfRule type="expression" dxfId="2289" priority="483" stopIfTrue="1">
      <formula>$W208=0</formula>
    </cfRule>
  </conditionalFormatting>
  <conditionalFormatting sqref="R322:AD322">
    <cfRule type="expression" dxfId="2288" priority="484" stopIfTrue="1">
      <formula>$W208=0</formula>
    </cfRule>
  </conditionalFormatting>
  <conditionalFormatting sqref="R323:AD323">
    <cfRule type="expression" dxfId="2287" priority="485" stopIfTrue="1">
      <formula>$W208=0</formula>
    </cfRule>
  </conditionalFormatting>
  <conditionalFormatting sqref="R324:AD324">
    <cfRule type="expression" dxfId="2286" priority="486" stopIfTrue="1">
      <formula>$W208=0</formula>
    </cfRule>
  </conditionalFormatting>
  <conditionalFormatting sqref="R325:AD325">
    <cfRule type="expression" dxfId="2285" priority="487" stopIfTrue="1">
      <formula>$W208=0</formula>
    </cfRule>
  </conditionalFormatting>
  <conditionalFormatting sqref="R326:AD326">
    <cfRule type="expression" dxfId="2284" priority="488" stopIfTrue="1">
      <formula>$W208=0</formula>
    </cfRule>
  </conditionalFormatting>
  <conditionalFormatting sqref="R327:AD327">
    <cfRule type="expression" dxfId="2283" priority="489" stopIfTrue="1">
      <formula>$W208=0</formula>
    </cfRule>
  </conditionalFormatting>
  <conditionalFormatting sqref="R328:AD328">
    <cfRule type="expression" dxfId="2282" priority="490" stopIfTrue="1">
      <formula>$W208=0</formula>
    </cfRule>
  </conditionalFormatting>
  <conditionalFormatting sqref="R329:AD329">
    <cfRule type="expression" dxfId="2281" priority="491" stopIfTrue="1">
      <formula>$W208=0</formula>
    </cfRule>
  </conditionalFormatting>
  <conditionalFormatting sqref="R330:AD330">
    <cfRule type="expression" dxfId="2280" priority="492" stopIfTrue="1">
      <formula>$W208=0</formula>
    </cfRule>
  </conditionalFormatting>
  <conditionalFormatting sqref="R331:AD331">
    <cfRule type="expression" dxfId="2279" priority="493" stopIfTrue="1">
      <formula>$W208=0</formula>
    </cfRule>
  </conditionalFormatting>
  <conditionalFormatting sqref="R332:AD332">
    <cfRule type="expression" dxfId="2278" priority="494" stopIfTrue="1">
      <formula>$W208=0</formula>
    </cfRule>
  </conditionalFormatting>
  <conditionalFormatting sqref="R333:AD333">
    <cfRule type="expression" dxfId="2277" priority="495" stopIfTrue="1">
      <formula>$W208=0</formula>
    </cfRule>
  </conditionalFormatting>
  <conditionalFormatting sqref="R334:AD334">
    <cfRule type="expression" dxfId="2276" priority="496" stopIfTrue="1">
      <formula>$W208=0</formula>
    </cfRule>
  </conditionalFormatting>
  <conditionalFormatting sqref="R335:AD335">
    <cfRule type="expression" dxfId="2275" priority="497" stopIfTrue="1">
      <formula>$W208=0</formula>
    </cfRule>
  </conditionalFormatting>
  <conditionalFormatting sqref="R336:AD336">
    <cfRule type="expression" dxfId="2274" priority="498" stopIfTrue="1">
      <formula>$W208=0</formula>
    </cfRule>
  </conditionalFormatting>
  <conditionalFormatting sqref="R337:AD337">
    <cfRule type="expression" dxfId="2273" priority="499" stopIfTrue="1">
      <formula>$W208=0</formula>
    </cfRule>
  </conditionalFormatting>
  <conditionalFormatting sqref="R338:AD338">
    <cfRule type="expression" dxfId="2272" priority="500" stopIfTrue="1">
      <formula>$W208=0</formula>
    </cfRule>
  </conditionalFormatting>
  <conditionalFormatting sqref="R339:AD339">
    <cfRule type="expression" dxfId="2271" priority="501" stopIfTrue="1">
      <formula>$W208=0</formula>
    </cfRule>
  </conditionalFormatting>
  <conditionalFormatting sqref="R340:AD340">
    <cfRule type="expression" dxfId="2270" priority="502" stopIfTrue="1">
      <formula>$W208=0</formula>
    </cfRule>
  </conditionalFormatting>
  <conditionalFormatting sqref="R341:AD341">
    <cfRule type="expression" dxfId="2269" priority="503" stopIfTrue="1">
      <formula>$W208=0</formula>
    </cfRule>
  </conditionalFormatting>
  <conditionalFormatting sqref="R342:AD342">
    <cfRule type="expression" dxfId="2268" priority="504" stopIfTrue="1">
      <formula>$W208=0</formula>
    </cfRule>
  </conditionalFormatting>
  <conditionalFormatting sqref="R343:AD343">
    <cfRule type="expression" dxfId="2267" priority="505" stopIfTrue="1">
      <formula>$W208=0</formula>
    </cfRule>
  </conditionalFormatting>
  <conditionalFormatting sqref="R344:AD344">
    <cfRule type="expression" dxfId="2266" priority="506" stopIfTrue="1">
      <formula>$W208=0</formula>
    </cfRule>
  </conditionalFormatting>
  <conditionalFormatting sqref="R345:AD345">
    <cfRule type="expression" dxfId="2265" priority="507" stopIfTrue="1">
      <formula>$W208=0</formula>
    </cfRule>
  </conditionalFormatting>
  <conditionalFormatting sqref="R346:AD346">
    <cfRule type="expression" dxfId="2264" priority="508" stopIfTrue="1">
      <formula>$W208=0</formula>
    </cfRule>
  </conditionalFormatting>
  <conditionalFormatting sqref="R347:AD347">
    <cfRule type="expression" dxfId="2263" priority="509" stopIfTrue="1">
      <formula>$W208=0</formula>
    </cfRule>
  </conditionalFormatting>
  <conditionalFormatting sqref="R348:AD348">
    <cfRule type="expression" dxfId="2262" priority="510" stopIfTrue="1">
      <formula>$W208=0</formula>
    </cfRule>
  </conditionalFormatting>
  <conditionalFormatting sqref="R349:AD349">
    <cfRule type="expression" dxfId="2261" priority="511" stopIfTrue="1">
      <formula>$W208=0</formula>
    </cfRule>
  </conditionalFormatting>
  <conditionalFormatting sqref="R350:AD350">
    <cfRule type="expression" dxfId="2260" priority="512" stopIfTrue="1">
      <formula>$W208=0</formula>
    </cfRule>
  </conditionalFormatting>
  <conditionalFormatting sqref="R351:AD351">
    <cfRule type="expression" dxfId="2259" priority="513" stopIfTrue="1">
      <formula>$W208=0</formula>
    </cfRule>
  </conditionalFormatting>
  <conditionalFormatting sqref="R352:AD352">
    <cfRule type="expression" dxfId="2258" priority="514" stopIfTrue="1">
      <formula>$W208=0</formula>
    </cfRule>
  </conditionalFormatting>
  <conditionalFormatting sqref="R353:AD353">
    <cfRule type="expression" dxfId="2257" priority="515" stopIfTrue="1">
      <formula>$W208=0</formula>
    </cfRule>
  </conditionalFormatting>
  <conditionalFormatting sqref="R354:AD354">
    <cfRule type="expression" dxfId="2256" priority="516" stopIfTrue="1">
      <formula>$W208=0</formula>
    </cfRule>
  </conditionalFormatting>
  <conditionalFormatting sqref="R355:AD355">
    <cfRule type="expression" dxfId="2255" priority="517" stopIfTrue="1">
      <formula>$W208=0</formula>
    </cfRule>
  </conditionalFormatting>
  <conditionalFormatting sqref="R356:AD356">
    <cfRule type="expression" dxfId="2254" priority="518" stopIfTrue="1">
      <formula>$W208=0</formula>
    </cfRule>
  </conditionalFormatting>
  <conditionalFormatting sqref="R357:AD357">
    <cfRule type="expression" dxfId="2253" priority="519" stopIfTrue="1">
      <formula>$W208=0</formula>
    </cfRule>
  </conditionalFormatting>
  <conditionalFormatting sqref="R358:AD358">
    <cfRule type="expression" dxfId="2252" priority="520" stopIfTrue="1">
      <formula>$W208=0</formula>
    </cfRule>
  </conditionalFormatting>
  <conditionalFormatting sqref="R359:AD359">
    <cfRule type="expression" dxfId="2251" priority="521" stopIfTrue="1">
      <formula>$W208=0</formula>
    </cfRule>
  </conditionalFormatting>
  <conditionalFormatting sqref="R360:AD360">
    <cfRule type="expression" dxfId="2250" priority="522" stopIfTrue="1">
      <formula>$W208=0</formula>
    </cfRule>
  </conditionalFormatting>
  <conditionalFormatting sqref="R361:AD361">
    <cfRule type="expression" dxfId="2249" priority="523" stopIfTrue="1">
      <formula>$W208=0</formula>
    </cfRule>
  </conditionalFormatting>
  <conditionalFormatting sqref="R362:AD362">
    <cfRule type="expression" dxfId="2248" priority="524" stopIfTrue="1">
      <formula>$W208=0</formula>
    </cfRule>
  </conditionalFormatting>
  <conditionalFormatting sqref="O532:AD532">
    <cfRule type="expression" dxfId="2247" priority="2260" stopIfTrue="1">
      <formula>$S208=0</formula>
    </cfRule>
    <cfRule type="expression" dxfId="2246" priority="2321" stopIfTrue="1">
      <formula>$R255=0</formula>
    </cfRule>
  </conditionalFormatting>
  <conditionalFormatting sqref="O533:AD533">
    <cfRule type="expression" dxfId="2245" priority="2261" stopIfTrue="1">
      <formula>$S208=0</formula>
    </cfRule>
    <cfRule type="expression" dxfId="2244" priority="2322" stopIfTrue="1">
      <formula>$R256=0</formula>
    </cfRule>
  </conditionalFormatting>
  <conditionalFormatting sqref="O534:AD534">
    <cfRule type="expression" dxfId="2243" priority="2262" stopIfTrue="1">
      <formula>$S208=0</formula>
    </cfRule>
    <cfRule type="expression" dxfId="2242" priority="2323" stopIfTrue="1">
      <formula>$R257=0</formula>
    </cfRule>
  </conditionalFormatting>
  <conditionalFormatting sqref="O535:AD535">
    <cfRule type="expression" dxfId="2241" priority="2263" stopIfTrue="1">
      <formula>$S208=0</formula>
    </cfRule>
    <cfRule type="expression" dxfId="2240" priority="2324" stopIfTrue="1">
      <formula>$R258=0</formula>
    </cfRule>
  </conditionalFormatting>
  <conditionalFormatting sqref="O536:AD536">
    <cfRule type="expression" dxfId="2239" priority="2264" stopIfTrue="1">
      <formula>$S208=0</formula>
    </cfRule>
    <cfRule type="expression" dxfId="2238" priority="2325" stopIfTrue="1">
      <formula>$R259=0</formula>
    </cfRule>
  </conditionalFormatting>
  <conditionalFormatting sqref="O537:AD537">
    <cfRule type="expression" dxfId="2237" priority="2265" stopIfTrue="1">
      <formula>$S208=0</formula>
    </cfRule>
    <cfRule type="expression" dxfId="2236" priority="2326" stopIfTrue="1">
      <formula>$R260=0</formula>
    </cfRule>
  </conditionalFormatting>
  <conditionalFormatting sqref="O538:AD538">
    <cfRule type="expression" dxfId="2235" priority="2266" stopIfTrue="1">
      <formula>$S208=0</formula>
    </cfRule>
    <cfRule type="expression" dxfId="2234" priority="2327" stopIfTrue="1">
      <formula>$R261=0</formula>
    </cfRule>
  </conditionalFormatting>
  <conditionalFormatting sqref="O539:AD539">
    <cfRule type="expression" dxfId="2233" priority="2267" stopIfTrue="1">
      <formula>$S208=0</formula>
    </cfRule>
    <cfRule type="expression" dxfId="2232" priority="2328" stopIfTrue="1">
      <formula>$R262=0</formula>
    </cfRule>
  </conditionalFormatting>
  <conditionalFormatting sqref="O540:AD540">
    <cfRule type="expression" dxfId="2231" priority="2268" stopIfTrue="1">
      <formula>$S208=0</formula>
    </cfRule>
    <cfRule type="expression" dxfId="2230" priority="2329" stopIfTrue="1">
      <formula>$R263=0</formula>
    </cfRule>
  </conditionalFormatting>
  <conditionalFormatting sqref="O541:AD541">
    <cfRule type="expression" dxfId="2229" priority="2269" stopIfTrue="1">
      <formula>$S208=0</formula>
    </cfRule>
    <cfRule type="expression" dxfId="2228" priority="2330" stopIfTrue="1">
      <formula>$R264=0</formula>
    </cfRule>
  </conditionalFormatting>
  <conditionalFormatting sqref="O542:AD542">
    <cfRule type="expression" dxfId="2227" priority="2270" stopIfTrue="1">
      <formula>$S208=0</formula>
    </cfRule>
    <cfRule type="expression" dxfId="2226" priority="2331" stopIfTrue="1">
      <formula>$R265=0</formula>
    </cfRule>
  </conditionalFormatting>
  <conditionalFormatting sqref="O543:AD543">
    <cfRule type="expression" dxfId="2225" priority="2271" stopIfTrue="1">
      <formula>$S208=0</formula>
    </cfRule>
    <cfRule type="expression" dxfId="2224" priority="2332" stopIfTrue="1">
      <formula>$R266=0</formula>
    </cfRule>
  </conditionalFormatting>
  <conditionalFormatting sqref="O544:AD544">
    <cfRule type="expression" dxfId="2223" priority="2272" stopIfTrue="1">
      <formula>$S208=0</formula>
    </cfRule>
    <cfRule type="expression" dxfId="2222" priority="2333" stopIfTrue="1">
      <formula>$R267=0</formula>
    </cfRule>
  </conditionalFormatting>
  <conditionalFormatting sqref="O545:AD545">
    <cfRule type="expression" dxfId="2221" priority="2273" stopIfTrue="1">
      <formula>$S208=0</formula>
    </cfRule>
    <cfRule type="expression" dxfId="2220" priority="2334" stopIfTrue="1">
      <formula>$R268=0</formula>
    </cfRule>
  </conditionalFormatting>
  <conditionalFormatting sqref="O546:AD546">
    <cfRule type="expression" dxfId="2219" priority="2274" stopIfTrue="1">
      <formula>$S208=0</formula>
    </cfRule>
    <cfRule type="expression" dxfId="2218" priority="2335" stopIfTrue="1">
      <formula>$R269=0</formula>
    </cfRule>
  </conditionalFormatting>
  <conditionalFormatting sqref="O547:AD547">
    <cfRule type="expression" dxfId="2217" priority="2275" stopIfTrue="1">
      <formula>$S208=0</formula>
    </cfRule>
    <cfRule type="expression" dxfId="2216" priority="2336" stopIfTrue="1">
      <formula>$R270=0</formula>
    </cfRule>
  </conditionalFormatting>
  <conditionalFormatting sqref="O548:AD548">
    <cfRule type="expression" dxfId="2215" priority="2276" stopIfTrue="1">
      <formula>$S208=0</formula>
    </cfRule>
    <cfRule type="expression" dxfId="2214" priority="2337" stopIfTrue="1">
      <formula>$R271=0</formula>
    </cfRule>
  </conditionalFormatting>
  <conditionalFormatting sqref="O549:AD549">
    <cfRule type="expression" dxfId="2213" priority="2277" stopIfTrue="1">
      <formula>$S208=0</formula>
    </cfRule>
    <cfRule type="expression" dxfId="2212" priority="2338" stopIfTrue="1">
      <formula>$R272=0</formula>
    </cfRule>
  </conditionalFormatting>
  <conditionalFormatting sqref="O550:AD550">
    <cfRule type="expression" dxfId="2211" priority="2278" stopIfTrue="1">
      <formula>$S208=0</formula>
    </cfRule>
    <cfRule type="expression" dxfId="2210" priority="2339" stopIfTrue="1">
      <formula>$R273=0</formula>
    </cfRule>
  </conditionalFormatting>
  <conditionalFormatting sqref="O551:AD551">
    <cfRule type="expression" dxfId="2209" priority="2279" stopIfTrue="1">
      <formula>$S208=0</formula>
    </cfRule>
    <cfRule type="expression" dxfId="2208" priority="2340" stopIfTrue="1">
      <formula>$R274=0</formula>
    </cfRule>
  </conditionalFormatting>
  <conditionalFormatting sqref="O552:AD552">
    <cfRule type="expression" dxfId="2207" priority="2280" stopIfTrue="1">
      <formula>$S208=0</formula>
    </cfRule>
    <cfRule type="expression" dxfId="2206" priority="2341" stopIfTrue="1">
      <formula>$R275=0</formula>
    </cfRule>
  </conditionalFormatting>
  <conditionalFormatting sqref="O553:AD553">
    <cfRule type="expression" dxfId="2205" priority="2281" stopIfTrue="1">
      <formula>$S208=0</formula>
    </cfRule>
    <cfRule type="expression" dxfId="2204" priority="2342" stopIfTrue="1">
      <formula>$R276=0</formula>
    </cfRule>
  </conditionalFormatting>
  <conditionalFormatting sqref="O554:AD554">
    <cfRule type="expression" dxfId="2203" priority="2282" stopIfTrue="1">
      <formula>$S208=0</formula>
    </cfRule>
    <cfRule type="expression" dxfId="2202" priority="2343" stopIfTrue="1">
      <formula>$R277=0</formula>
    </cfRule>
  </conditionalFormatting>
  <conditionalFormatting sqref="O555:AD555">
    <cfRule type="expression" dxfId="2201" priority="2283" stopIfTrue="1">
      <formula>$S208=0</formula>
    </cfRule>
    <cfRule type="expression" dxfId="2200" priority="2344" stopIfTrue="1">
      <formula>$R278=0</formula>
    </cfRule>
  </conditionalFormatting>
  <conditionalFormatting sqref="O556:AD556">
    <cfRule type="expression" dxfId="2199" priority="2284" stopIfTrue="1">
      <formula>$S208=0</formula>
    </cfRule>
    <cfRule type="expression" dxfId="2198" priority="2345" stopIfTrue="1">
      <formula>$R279=0</formula>
    </cfRule>
  </conditionalFormatting>
  <conditionalFormatting sqref="O557:AD557">
    <cfRule type="expression" dxfId="2197" priority="2285" stopIfTrue="1">
      <formula>$S208=0</formula>
    </cfRule>
    <cfRule type="expression" dxfId="2196" priority="2346" stopIfTrue="1">
      <formula>$R280=0</formula>
    </cfRule>
  </conditionalFormatting>
  <conditionalFormatting sqref="O558:AD558">
    <cfRule type="expression" dxfId="2195" priority="2286" stopIfTrue="1">
      <formula>$S208=0</formula>
    </cfRule>
    <cfRule type="expression" dxfId="2194" priority="2347" stopIfTrue="1">
      <formula>$R281=0</formula>
    </cfRule>
  </conditionalFormatting>
  <conditionalFormatting sqref="O559:AD559">
    <cfRule type="expression" dxfId="2193" priority="2287" stopIfTrue="1">
      <formula>$S208=0</formula>
    </cfRule>
    <cfRule type="expression" dxfId="2192" priority="2348" stopIfTrue="1">
      <formula>$R282=0</formula>
    </cfRule>
  </conditionalFormatting>
  <conditionalFormatting sqref="O560:AD560">
    <cfRule type="expression" dxfId="2191" priority="2288" stopIfTrue="1">
      <formula>$S208=0</formula>
    </cfRule>
    <cfRule type="expression" dxfId="2190" priority="2349" stopIfTrue="1">
      <formula>$R283=0</formula>
    </cfRule>
  </conditionalFormatting>
  <conditionalFormatting sqref="O561:AD561">
    <cfRule type="expression" dxfId="2189" priority="2289" stopIfTrue="1">
      <formula>$S208=0</formula>
    </cfRule>
    <cfRule type="expression" dxfId="2188" priority="2350" stopIfTrue="1">
      <formula>$R284=0</formula>
    </cfRule>
  </conditionalFormatting>
  <conditionalFormatting sqref="O562:AD562">
    <cfRule type="expression" dxfId="2187" priority="2290" stopIfTrue="1">
      <formula>$S208=0</formula>
    </cfRule>
    <cfRule type="expression" dxfId="2186" priority="2351" stopIfTrue="1">
      <formula>$R285=0</formula>
    </cfRule>
  </conditionalFormatting>
  <conditionalFormatting sqref="O563:AD563">
    <cfRule type="expression" dxfId="2185" priority="2291" stopIfTrue="1">
      <formula>$S208=0</formula>
    </cfRule>
    <cfRule type="expression" dxfId="2184" priority="2352" stopIfTrue="1">
      <formula>$R286=0</formula>
    </cfRule>
  </conditionalFormatting>
  <conditionalFormatting sqref="O564:AD564">
    <cfRule type="expression" dxfId="2183" priority="2292" stopIfTrue="1">
      <formula>$S208=0</formula>
    </cfRule>
    <cfRule type="expression" dxfId="2182" priority="2353" stopIfTrue="1">
      <formula>$R287=0</formula>
    </cfRule>
  </conditionalFormatting>
  <conditionalFormatting sqref="O565:AD565">
    <cfRule type="expression" dxfId="2181" priority="2293" stopIfTrue="1">
      <formula>$S208=0</formula>
    </cfRule>
    <cfRule type="expression" dxfId="2180" priority="2354" stopIfTrue="1">
      <formula>$R288=0</formula>
    </cfRule>
  </conditionalFormatting>
  <conditionalFormatting sqref="O566:AD566">
    <cfRule type="expression" dxfId="2179" priority="2294" stopIfTrue="1">
      <formula>$S208=0</formula>
    </cfRule>
    <cfRule type="expression" dxfId="2178" priority="2355" stopIfTrue="1">
      <formula>$R289=0</formula>
    </cfRule>
  </conditionalFormatting>
  <conditionalFormatting sqref="O567:AD567">
    <cfRule type="expression" dxfId="2177" priority="2295" stopIfTrue="1">
      <formula>$S208=0</formula>
    </cfRule>
    <cfRule type="expression" dxfId="2176" priority="2356" stopIfTrue="1">
      <formula>$R290=0</formula>
    </cfRule>
  </conditionalFormatting>
  <conditionalFormatting sqref="O585:AD585">
    <cfRule type="expression" dxfId="2175" priority="2118" stopIfTrue="1">
      <formula>$O568=0</formula>
    </cfRule>
    <cfRule type="expression" dxfId="2174" priority="2357" stopIfTrue="1">
      <formula>$S196=0</formula>
    </cfRule>
  </conditionalFormatting>
  <conditionalFormatting sqref="O586:AD586">
    <cfRule type="expression" dxfId="2173" priority="2119" stopIfTrue="1">
      <formula>$O568=0</formula>
    </cfRule>
    <cfRule type="expression" dxfId="2172" priority="2358" stopIfTrue="1">
      <formula>$S197=0</formula>
    </cfRule>
  </conditionalFormatting>
  <conditionalFormatting sqref="O587:AD587">
    <cfRule type="expression" dxfId="2171" priority="2120" stopIfTrue="1">
      <formula>$O568=0</formula>
    </cfRule>
    <cfRule type="expression" dxfId="2170" priority="2359" stopIfTrue="1">
      <formula>$S198=0</formula>
    </cfRule>
  </conditionalFormatting>
  <conditionalFormatting sqref="O588:AD588">
    <cfRule type="expression" dxfId="2169" priority="2121" stopIfTrue="1">
      <formula>$O568=0</formula>
    </cfRule>
    <cfRule type="expression" dxfId="2168" priority="2360" stopIfTrue="1">
      <formula>$S199=0</formula>
    </cfRule>
  </conditionalFormatting>
  <conditionalFormatting sqref="O589:AD589">
    <cfRule type="expression" dxfId="2167" priority="2122" stopIfTrue="1">
      <formula>$O568=0</formula>
    </cfRule>
    <cfRule type="expression" dxfId="2166" priority="2361" stopIfTrue="1">
      <formula>$S200=0</formula>
    </cfRule>
  </conditionalFormatting>
  <conditionalFormatting sqref="O590:AD590">
    <cfRule type="expression" dxfId="2165" priority="2123" stopIfTrue="1">
      <formula>$O568=0</formula>
    </cfRule>
    <cfRule type="expression" dxfId="2164" priority="2362" stopIfTrue="1">
      <formula>$S201=0</formula>
    </cfRule>
  </conditionalFormatting>
  <conditionalFormatting sqref="O591:AD591">
    <cfRule type="expression" dxfId="2163" priority="2124" stopIfTrue="1">
      <formula>$O568=0</formula>
    </cfRule>
    <cfRule type="expression" dxfId="2162" priority="2363" stopIfTrue="1">
      <formula>$S202=0</formula>
    </cfRule>
  </conditionalFormatting>
  <conditionalFormatting sqref="O592:AD592">
    <cfRule type="expression" dxfId="2161" priority="2125" stopIfTrue="1">
      <formula>$O568=0</formula>
    </cfRule>
    <cfRule type="expression" dxfId="2160" priority="2364" stopIfTrue="1">
      <formula>$S203=0</formula>
    </cfRule>
  </conditionalFormatting>
  <conditionalFormatting sqref="O735:AD735">
    <cfRule type="expression" dxfId="2159" priority="2199" stopIfTrue="1">
      <formula>$O568=0</formula>
    </cfRule>
  </conditionalFormatting>
  <conditionalFormatting sqref="O736:AD736">
    <cfRule type="expression" dxfId="2158" priority="2200" stopIfTrue="1">
      <formula>$O568=0</formula>
    </cfRule>
  </conditionalFormatting>
  <conditionalFormatting sqref="O737:AD737">
    <cfRule type="expression" dxfId="2157" priority="2201" stopIfTrue="1">
      <formula>$O568=0</formula>
    </cfRule>
  </conditionalFormatting>
  <conditionalFormatting sqref="O738:AD738">
    <cfRule type="expression" dxfId="2156" priority="2202" stopIfTrue="1">
      <formula>$O568=0</formula>
    </cfRule>
  </conditionalFormatting>
  <conditionalFormatting sqref="O739:AD739">
    <cfRule type="expression" dxfId="2155" priority="2203" stopIfTrue="1">
      <formula>$O568=0</formula>
    </cfRule>
  </conditionalFormatting>
  <conditionalFormatting sqref="O740:AD740">
    <cfRule type="expression" dxfId="2154" priority="2204" stopIfTrue="1">
      <formula>$O568=0</formula>
    </cfRule>
  </conditionalFormatting>
  <conditionalFormatting sqref="O741:AD741">
    <cfRule type="expression" dxfId="2153" priority="2205" stopIfTrue="1">
      <formula>$O568=0</formula>
    </cfRule>
  </conditionalFormatting>
  <conditionalFormatting sqref="O742:AD742">
    <cfRule type="expression" dxfId="2152" priority="2206" stopIfTrue="1">
      <formula>$O568=0</formula>
    </cfRule>
  </conditionalFormatting>
  <conditionalFormatting sqref="O743:AD743">
    <cfRule type="expression" dxfId="2151" priority="2207" stopIfTrue="1">
      <formula>$O568=0</formula>
    </cfRule>
  </conditionalFormatting>
  <conditionalFormatting sqref="O744:AD744">
    <cfRule type="expression" dxfId="2150" priority="2208" stopIfTrue="1">
      <formula>$O568=0</formula>
    </cfRule>
  </conditionalFormatting>
  <conditionalFormatting sqref="O745:AD745">
    <cfRule type="expression" dxfId="2149" priority="2209" stopIfTrue="1">
      <formula>$O568=0</formula>
    </cfRule>
  </conditionalFormatting>
  <conditionalFormatting sqref="O746:AD746">
    <cfRule type="expression" dxfId="2148" priority="2210" stopIfTrue="1">
      <formula>$O568=0</formula>
    </cfRule>
  </conditionalFormatting>
  <conditionalFormatting sqref="O747:AD747">
    <cfRule type="expression" dxfId="2147" priority="2211" stopIfTrue="1">
      <formula>$O568=0</formula>
    </cfRule>
  </conditionalFormatting>
  <conditionalFormatting sqref="O748:AD748">
    <cfRule type="expression" dxfId="2146" priority="2212" stopIfTrue="1">
      <formula>$O568=0</formula>
    </cfRule>
  </conditionalFormatting>
  <conditionalFormatting sqref="O749:AD749">
    <cfRule type="expression" dxfId="2145" priority="2213" stopIfTrue="1">
      <formula>$O568=0</formula>
    </cfRule>
  </conditionalFormatting>
  <conditionalFormatting sqref="O750:AD750">
    <cfRule type="expression" dxfId="2144" priority="2214" stopIfTrue="1">
      <formula>$O568=0</formula>
    </cfRule>
  </conditionalFormatting>
  <conditionalFormatting sqref="O751:AD751">
    <cfRule type="expression" dxfId="2143" priority="2215" stopIfTrue="1">
      <formula>$O568=0</formula>
    </cfRule>
  </conditionalFormatting>
  <conditionalFormatting sqref="O752:AD752">
    <cfRule type="expression" dxfId="2142" priority="2216" stopIfTrue="1">
      <formula>$O568=0</formula>
    </cfRule>
  </conditionalFormatting>
  <conditionalFormatting sqref="O753:AD753">
    <cfRule type="expression" dxfId="2141" priority="2217" stopIfTrue="1">
      <formula>$O568=0</formula>
    </cfRule>
  </conditionalFormatting>
  <conditionalFormatting sqref="O754:AD754">
    <cfRule type="expression" dxfId="2140" priority="2218" stopIfTrue="1">
      <formula>$O568=0</formula>
    </cfRule>
  </conditionalFormatting>
  <conditionalFormatting sqref="O755:AD755">
    <cfRule type="expression" dxfId="2139" priority="2219" stopIfTrue="1">
      <formula>$O568=0</formula>
    </cfRule>
  </conditionalFormatting>
  <conditionalFormatting sqref="O756:AD756">
    <cfRule type="expression" dxfId="2138" priority="2220" stopIfTrue="1">
      <formula>$O568=0</formula>
    </cfRule>
  </conditionalFormatting>
  <conditionalFormatting sqref="O757:AD757">
    <cfRule type="expression" dxfId="2137" priority="2221" stopIfTrue="1">
      <formula>$O568=0</formula>
    </cfRule>
  </conditionalFormatting>
  <conditionalFormatting sqref="O758:AD758">
    <cfRule type="expression" dxfId="2136" priority="2222" stopIfTrue="1">
      <formula>$O568=0</formula>
    </cfRule>
  </conditionalFormatting>
  <conditionalFormatting sqref="O759:AD759">
    <cfRule type="expression" dxfId="2135" priority="2223" stopIfTrue="1">
      <formula>$O568=0</formula>
    </cfRule>
  </conditionalFormatting>
  <conditionalFormatting sqref="O760:AD760">
    <cfRule type="expression" dxfId="2134" priority="2224" stopIfTrue="1">
      <formula>$O568=0</formula>
    </cfRule>
  </conditionalFormatting>
  <conditionalFormatting sqref="O761:AD761">
    <cfRule type="expression" dxfId="2133" priority="2225" stopIfTrue="1">
      <formula>$O568=0</formula>
    </cfRule>
  </conditionalFormatting>
  <conditionalFormatting sqref="O762:AD762">
    <cfRule type="expression" dxfId="2132" priority="2226" stopIfTrue="1">
      <formula>$O568=0</formula>
    </cfRule>
  </conditionalFormatting>
  <conditionalFormatting sqref="O763:AD763">
    <cfRule type="expression" dxfId="2131" priority="2227" stopIfTrue="1">
      <formula>$O568=0</formula>
    </cfRule>
  </conditionalFormatting>
  <conditionalFormatting sqref="O764:AD764">
    <cfRule type="expression" dxfId="2130" priority="2228" stopIfTrue="1">
      <formula>$O568=0</formula>
    </cfRule>
  </conditionalFormatting>
  <conditionalFormatting sqref="O765:AD765">
    <cfRule type="expression" dxfId="2129" priority="2229" stopIfTrue="1">
      <formula>$O568=0</formula>
    </cfRule>
  </conditionalFormatting>
  <conditionalFormatting sqref="O766:AD766">
    <cfRule type="expression" dxfId="2128" priority="2230" stopIfTrue="1">
      <formula>$O568=0</formula>
    </cfRule>
  </conditionalFormatting>
  <conditionalFormatting sqref="O767:AD767">
    <cfRule type="expression" dxfId="2127" priority="2231" stopIfTrue="1">
      <formula>$O568=0</formula>
    </cfRule>
  </conditionalFormatting>
  <conditionalFormatting sqref="O768:AD768">
    <cfRule type="expression" dxfId="2126" priority="2232" stopIfTrue="1">
      <formula>$O568=0</formula>
    </cfRule>
  </conditionalFormatting>
  <conditionalFormatting sqref="O769:AD769">
    <cfRule type="expression" dxfId="2125" priority="2233" stopIfTrue="1">
      <formula>$O568=0</formula>
    </cfRule>
  </conditionalFormatting>
  <conditionalFormatting sqref="O770:AD770">
    <cfRule type="expression" dxfId="2124" priority="2234" stopIfTrue="1">
      <formula>$O568=0</formula>
    </cfRule>
  </conditionalFormatting>
  <conditionalFormatting sqref="Y118:AD118">
    <cfRule type="expression" dxfId="2123" priority="307" stopIfTrue="1">
      <formula>$S102=0</formula>
    </cfRule>
  </conditionalFormatting>
  <conditionalFormatting sqref="Y119:AD119">
    <cfRule type="expression" dxfId="2122" priority="308" stopIfTrue="1">
      <formula>$S102=0</formula>
    </cfRule>
  </conditionalFormatting>
  <conditionalFormatting sqref="Y120:AD120">
    <cfRule type="expression" dxfId="2121" priority="309" stopIfTrue="1">
      <formula>$S102=0</formula>
    </cfRule>
  </conditionalFormatting>
  <conditionalFormatting sqref="Y121:AD121">
    <cfRule type="expression" dxfId="2120" priority="310" stopIfTrue="1">
      <formula>$S102=0</formula>
    </cfRule>
  </conditionalFormatting>
  <conditionalFormatting sqref="Y122:AD122">
    <cfRule type="expression" dxfId="2119" priority="311" stopIfTrue="1">
      <formula>$S102=0</formula>
    </cfRule>
  </conditionalFormatting>
  <conditionalFormatting sqref="Y123:AD123">
    <cfRule type="expression" dxfId="2118" priority="312" stopIfTrue="1">
      <formula>$S102=0</formula>
    </cfRule>
  </conditionalFormatting>
  <conditionalFormatting sqref="Y124:AD124">
    <cfRule type="expression" dxfId="2117" priority="313" stopIfTrue="1">
      <formula>$S102=0</formula>
    </cfRule>
  </conditionalFormatting>
  <conditionalFormatting sqref="Y125:AD125">
    <cfRule type="expression" dxfId="2116" priority="314" stopIfTrue="1">
      <formula>$S102=0</formula>
    </cfRule>
  </conditionalFormatting>
  <conditionalFormatting sqref="Y126:AD126">
    <cfRule type="expression" dxfId="2115" priority="315" stopIfTrue="1">
      <formula>$S102=0</formula>
    </cfRule>
  </conditionalFormatting>
  <conditionalFormatting sqref="Y127:AD127">
    <cfRule type="expression" dxfId="2114" priority="316" stopIfTrue="1">
      <formula>$S102=0</formula>
    </cfRule>
  </conditionalFormatting>
  <conditionalFormatting sqref="Y128:AD128">
    <cfRule type="expression" dxfId="2113" priority="317" stopIfTrue="1">
      <formula>$S102=0</formula>
    </cfRule>
  </conditionalFormatting>
  <conditionalFormatting sqref="Y129:AD129">
    <cfRule type="expression" dxfId="2112" priority="318" stopIfTrue="1">
      <formula>$S102=0</formula>
    </cfRule>
  </conditionalFormatting>
  <conditionalFormatting sqref="Y130:AD130">
    <cfRule type="expression" dxfId="2111" priority="319" stopIfTrue="1">
      <formula>$S102=0</formula>
    </cfRule>
  </conditionalFormatting>
  <conditionalFormatting sqref="Y131:AD131">
    <cfRule type="expression" dxfId="2110" priority="320" stopIfTrue="1">
      <formula>$S102=0</formula>
    </cfRule>
  </conditionalFormatting>
  <conditionalFormatting sqref="M157:AD157">
    <cfRule type="expression" dxfId="2109" priority="321" stopIfTrue="1">
      <formula>$S102=0</formula>
    </cfRule>
  </conditionalFormatting>
  <conditionalFormatting sqref="M158:AD158">
    <cfRule type="expression" dxfId="2108" priority="322" stopIfTrue="1">
      <formula>$S102=0</formula>
    </cfRule>
  </conditionalFormatting>
  <conditionalFormatting sqref="M159:AD159">
    <cfRule type="expression" dxfId="2107" priority="323" stopIfTrue="1">
      <formula>$S102=0</formula>
    </cfRule>
  </conditionalFormatting>
  <conditionalFormatting sqref="M160:AD160">
    <cfRule type="expression" dxfId="2106" priority="324" stopIfTrue="1">
      <formula>$S102=0</formula>
    </cfRule>
  </conditionalFormatting>
  <conditionalFormatting sqref="M161:AD161">
    <cfRule type="expression" dxfId="2105" priority="325" stopIfTrue="1">
      <formula>$S102=0</formula>
    </cfRule>
  </conditionalFormatting>
  <conditionalFormatting sqref="M162:AD162">
    <cfRule type="expression" dxfId="2104" priority="326" stopIfTrue="1">
      <formula>$S102=0</formula>
    </cfRule>
  </conditionalFormatting>
  <conditionalFormatting sqref="M163:AD163">
    <cfRule type="expression" dxfId="2103" priority="327" stopIfTrue="1">
      <formula>$S102=0</formula>
    </cfRule>
  </conditionalFormatting>
  <conditionalFormatting sqref="M164:AD164">
    <cfRule type="expression" dxfId="2102" priority="328" stopIfTrue="1">
      <formula>$S102=0</formula>
    </cfRule>
  </conditionalFormatting>
  <conditionalFormatting sqref="M165:AD165">
    <cfRule type="expression" dxfId="2101" priority="329" stopIfTrue="1">
      <formula>$S102=0</formula>
    </cfRule>
  </conditionalFormatting>
  <conditionalFormatting sqref="M166:AD166">
    <cfRule type="expression" dxfId="2100" priority="330" stopIfTrue="1">
      <formula>$S102=0</formula>
    </cfRule>
  </conditionalFormatting>
  <conditionalFormatting sqref="M167:AD167">
    <cfRule type="expression" dxfId="2099" priority="331" stopIfTrue="1">
      <formula>$S102=0</formula>
    </cfRule>
  </conditionalFormatting>
  <conditionalFormatting sqref="M168:AD168">
    <cfRule type="expression" dxfId="2098" priority="332" stopIfTrue="1">
      <formula>$S102=0</formula>
    </cfRule>
  </conditionalFormatting>
  <conditionalFormatting sqref="F134">
    <cfRule type="expression" dxfId="2097" priority="333" stopIfTrue="1">
      <formula>OR($Y$131=0,$Y$131="NA",$Y$131="NS")</formula>
    </cfRule>
    <cfRule type="expression" dxfId="2096" priority="334" stopIfTrue="1">
      <formula>AND($Y$131&gt;0,$F$134="")</formula>
    </cfRule>
  </conditionalFormatting>
  <conditionalFormatting sqref="S160:AD160">
    <cfRule type="expression" dxfId="2095" priority="347" stopIfTrue="1">
      <formula>$D$161&lt;&gt;""</formula>
    </cfRule>
  </conditionalFormatting>
  <conditionalFormatting sqref="S163:AD163">
    <cfRule type="expression" dxfId="2094" priority="348" stopIfTrue="1">
      <formula>$D$161&lt;&gt;""</formula>
    </cfRule>
  </conditionalFormatting>
  <conditionalFormatting sqref="S164:AD164">
    <cfRule type="expression" dxfId="2093" priority="349" stopIfTrue="1">
      <formula>$D$161&lt;&gt;""</formula>
    </cfRule>
  </conditionalFormatting>
  <conditionalFormatting sqref="S166:AD166">
    <cfRule type="expression" dxfId="2092" priority="350" stopIfTrue="1">
      <formula>$D$161&lt;&gt;""</formula>
    </cfRule>
  </conditionalFormatting>
  <conditionalFormatting sqref="S167:AD167">
    <cfRule type="expression" dxfId="2091" priority="351" stopIfTrue="1">
      <formula>$D$161&lt;&gt;""</formula>
    </cfRule>
  </conditionalFormatting>
  <conditionalFormatting sqref="C388:AD388">
    <cfRule type="expression" dxfId="2090" priority="413" stopIfTrue="1">
      <formula>$S208=0</formula>
    </cfRule>
  </conditionalFormatting>
  <conditionalFormatting sqref="Y422:AD422">
    <cfRule type="expression" dxfId="2089" priority="414" stopIfTrue="1">
      <formula>$S208=0</formula>
    </cfRule>
  </conditionalFormatting>
  <conditionalFormatting sqref="Y423:AD423">
    <cfRule type="expression" dxfId="2088" priority="415" stopIfTrue="1">
      <formula>$S208=0</formula>
    </cfRule>
  </conditionalFormatting>
  <conditionalFormatting sqref="Y424:AD424">
    <cfRule type="expression" dxfId="2087" priority="416" stopIfTrue="1">
      <formula>$S208=0</formula>
    </cfRule>
  </conditionalFormatting>
  <conditionalFormatting sqref="Y425:AD425">
    <cfRule type="expression" dxfId="2086" priority="417" stopIfTrue="1">
      <formula>$S208=0</formula>
    </cfRule>
  </conditionalFormatting>
  <conditionalFormatting sqref="Y426:AD426">
    <cfRule type="expression" dxfId="2085" priority="418" stopIfTrue="1">
      <formula>$S208=0</formula>
    </cfRule>
  </conditionalFormatting>
  <conditionalFormatting sqref="Y427:AD427">
    <cfRule type="expression" dxfId="2084" priority="419" stopIfTrue="1">
      <formula>$S208=0</formula>
    </cfRule>
  </conditionalFormatting>
  <conditionalFormatting sqref="Y428:AD428">
    <cfRule type="expression" dxfId="2083" priority="420" stopIfTrue="1">
      <formula>$S208=0</formula>
    </cfRule>
  </conditionalFormatting>
  <conditionalFormatting sqref="Y429:AD429">
    <cfRule type="expression" dxfId="2082" priority="421" stopIfTrue="1">
      <formula>$S208=0</formula>
    </cfRule>
  </conditionalFormatting>
  <conditionalFormatting sqref="Y430:AD430">
    <cfRule type="expression" dxfId="2081" priority="422" stopIfTrue="1">
      <formula>$S208=0</formula>
    </cfRule>
  </conditionalFormatting>
  <conditionalFormatting sqref="Y431:AD431">
    <cfRule type="expression" dxfId="2080" priority="423" stopIfTrue="1">
      <formula>$S208=0</formula>
    </cfRule>
  </conditionalFormatting>
  <conditionalFormatting sqref="Y432:AD432">
    <cfRule type="expression" dxfId="2079" priority="424" stopIfTrue="1">
      <formula>$S208=0</formula>
    </cfRule>
  </conditionalFormatting>
  <conditionalFormatting sqref="Y433:AD433">
    <cfRule type="expression" dxfId="2078" priority="425" stopIfTrue="1">
      <formula>$S208=0</formula>
    </cfRule>
  </conditionalFormatting>
  <conditionalFormatting sqref="Y434:AD434">
    <cfRule type="expression" dxfId="2077" priority="426" stopIfTrue="1">
      <formula>$S208=0</formula>
    </cfRule>
  </conditionalFormatting>
  <conditionalFormatting sqref="Y435:AD435">
    <cfRule type="expression" dxfId="2076" priority="427" stopIfTrue="1">
      <formula>$S208=0</formula>
    </cfRule>
  </conditionalFormatting>
  <conditionalFormatting sqref="Y436:AD436">
    <cfRule type="expression" dxfId="2075" priority="428" stopIfTrue="1">
      <formula>$S208=0</formula>
    </cfRule>
  </conditionalFormatting>
  <conditionalFormatting sqref="Y437:AD437">
    <cfRule type="expression" dxfId="2074" priority="429" stopIfTrue="1">
      <formula>$S208=0</formula>
    </cfRule>
  </conditionalFormatting>
  <conditionalFormatting sqref="Y438:AD438">
    <cfRule type="expression" dxfId="2073" priority="430" stopIfTrue="1">
      <formula>$S208=0</formula>
    </cfRule>
  </conditionalFormatting>
  <conditionalFormatting sqref="Y439:AD439">
    <cfRule type="expression" dxfId="2072" priority="431" stopIfTrue="1">
      <formula>$S208=0</formula>
    </cfRule>
  </conditionalFormatting>
  <conditionalFormatting sqref="Y440:AD440">
    <cfRule type="expression" dxfId="2071" priority="432" stopIfTrue="1">
      <formula>$S208=0</formula>
    </cfRule>
  </conditionalFormatting>
  <conditionalFormatting sqref="Y441:AD441">
    <cfRule type="expression" dxfId="2070" priority="433" stopIfTrue="1">
      <formula>$S208=0</formula>
    </cfRule>
  </conditionalFormatting>
  <conditionalFormatting sqref="Y442:AD442">
    <cfRule type="expression" dxfId="2069" priority="434" stopIfTrue="1">
      <formula>$S208=0</formula>
    </cfRule>
  </conditionalFormatting>
  <conditionalFormatting sqref="Y443:AD443">
    <cfRule type="expression" dxfId="2068" priority="435" stopIfTrue="1">
      <formula>$S208=0</formula>
    </cfRule>
  </conditionalFormatting>
  <conditionalFormatting sqref="Y444:AD444">
    <cfRule type="expression" dxfId="2067" priority="436" stopIfTrue="1">
      <formula>$S208=0</formula>
    </cfRule>
  </conditionalFormatting>
  <conditionalFormatting sqref="Y467:AD467">
    <cfRule type="expression" dxfId="2066" priority="437" stopIfTrue="1">
      <formula>$S208=0</formula>
    </cfRule>
  </conditionalFormatting>
  <conditionalFormatting sqref="Y468:AD468">
    <cfRule type="expression" dxfId="2065" priority="438" stopIfTrue="1">
      <formula>$S208=0</formula>
    </cfRule>
  </conditionalFormatting>
  <conditionalFormatting sqref="Y469:AD469">
    <cfRule type="expression" dxfId="2064" priority="439" stopIfTrue="1">
      <formula>$S208=0</formula>
    </cfRule>
  </conditionalFormatting>
  <conditionalFormatting sqref="Y470:AD470">
    <cfRule type="expression" dxfId="2063" priority="440" stopIfTrue="1">
      <formula>$S208=0</formula>
    </cfRule>
  </conditionalFormatting>
  <conditionalFormatting sqref="Y471:AD471">
    <cfRule type="expression" dxfId="2062" priority="441" stopIfTrue="1">
      <formula>$S208=0</formula>
    </cfRule>
  </conditionalFormatting>
  <conditionalFormatting sqref="Y472:AD472">
    <cfRule type="expression" dxfId="2061" priority="442" stopIfTrue="1">
      <formula>$S208=0</formula>
    </cfRule>
  </conditionalFormatting>
  <conditionalFormatting sqref="Y473:AD473">
    <cfRule type="expression" dxfId="2060" priority="443" stopIfTrue="1">
      <formula>$S208=0</formula>
    </cfRule>
  </conditionalFormatting>
  <conditionalFormatting sqref="Y474:AD474">
    <cfRule type="expression" dxfId="2059" priority="444" stopIfTrue="1">
      <formula>$S208=0</formula>
    </cfRule>
  </conditionalFormatting>
  <conditionalFormatting sqref="Y475:AD475">
    <cfRule type="expression" dxfId="2058" priority="445" stopIfTrue="1">
      <formula>$S208=0</formula>
    </cfRule>
  </conditionalFormatting>
  <conditionalFormatting sqref="Y476:AD476">
    <cfRule type="expression" dxfId="2057" priority="446" stopIfTrue="1">
      <formula>$S208=0</formula>
    </cfRule>
  </conditionalFormatting>
  <conditionalFormatting sqref="Y477:AD477">
    <cfRule type="expression" dxfId="2056" priority="447" stopIfTrue="1">
      <formula>$S208=0</formula>
    </cfRule>
  </conditionalFormatting>
  <conditionalFormatting sqref="Y478:AD478">
    <cfRule type="expression" dxfId="2055" priority="448" stopIfTrue="1">
      <formula>$S208=0</formula>
    </cfRule>
  </conditionalFormatting>
  <conditionalFormatting sqref="Y479:AD479">
    <cfRule type="expression" dxfId="2054" priority="449" stopIfTrue="1">
      <formula>$S208=0</formula>
    </cfRule>
  </conditionalFormatting>
  <conditionalFormatting sqref="Y480:AD480">
    <cfRule type="expression" dxfId="2053" priority="450" stopIfTrue="1">
      <formula>$S208=0</formula>
    </cfRule>
  </conditionalFormatting>
  <conditionalFormatting sqref="Y481:AD481">
    <cfRule type="expression" dxfId="2052" priority="451" stopIfTrue="1">
      <formula>$S208=0</formula>
    </cfRule>
  </conditionalFormatting>
  <conditionalFormatting sqref="S230">
    <cfRule type="expression" dxfId="2051" priority="525" stopIfTrue="1">
      <formula>$S196=0</formula>
    </cfRule>
  </conditionalFormatting>
  <conditionalFormatting sqref="S231">
    <cfRule type="expression" dxfId="2050" priority="526" stopIfTrue="1">
      <formula>$S196=0</formula>
    </cfRule>
  </conditionalFormatting>
  <conditionalFormatting sqref="S232">
    <cfRule type="expression" dxfId="2049" priority="527" stopIfTrue="1">
      <formula>$S196=0</formula>
    </cfRule>
  </conditionalFormatting>
  <conditionalFormatting sqref="S233">
    <cfRule type="expression" dxfId="2048" priority="528" stopIfTrue="1">
      <formula>$S196=0</formula>
    </cfRule>
  </conditionalFormatting>
  <conditionalFormatting sqref="S234">
    <cfRule type="expression" dxfId="2047" priority="529" stopIfTrue="1">
      <formula>$S196=0</formula>
    </cfRule>
  </conditionalFormatting>
  <conditionalFormatting sqref="S235">
    <cfRule type="expression" dxfId="2046" priority="530" stopIfTrue="1">
      <formula>$S196=0</formula>
    </cfRule>
  </conditionalFormatting>
  <conditionalFormatting sqref="S236">
    <cfRule type="expression" dxfId="2045" priority="531" stopIfTrue="1">
      <formula>$S196=0</formula>
    </cfRule>
  </conditionalFormatting>
  <conditionalFormatting sqref="S237">
    <cfRule type="expression" dxfId="2044" priority="532" stopIfTrue="1">
      <formula>$S196=0</formula>
    </cfRule>
  </conditionalFormatting>
  <conditionalFormatting sqref="S238">
    <cfRule type="expression" dxfId="2043" priority="533" stopIfTrue="1">
      <formula>$S196=0</formula>
    </cfRule>
  </conditionalFormatting>
  <conditionalFormatting sqref="S239">
    <cfRule type="expression" dxfId="2042" priority="534" stopIfTrue="1">
      <formula>$S196=0</formula>
    </cfRule>
  </conditionalFormatting>
  <conditionalFormatting sqref="S240">
    <cfRule type="expression" dxfId="2041" priority="535" stopIfTrue="1">
      <formula>$S196=0</formula>
    </cfRule>
  </conditionalFormatting>
  <conditionalFormatting sqref="S241">
    <cfRule type="expression" dxfId="2040" priority="536" stopIfTrue="1">
      <formula>$S196=0</formula>
    </cfRule>
  </conditionalFormatting>
  <conditionalFormatting sqref="S242">
    <cfRule type="expression" dxfId="2039" priority="537" stopIfTrue="1">
      <formula>$S196=0</formula>
    </cfRule>
  </conditionalFormatting>
  <conditionalFormatting sqref="S243">
    <cfRule type="expression" dxfId="2038" priority="538" stopIfTrue="1">
      <formula>$S196=0</formula>
    </cfRule>
  </conditionalFormatting>
  <conditionalFormatting sqref="S244">
    <cfRule type="expression" dxfId="2037" priority="539" stopIfTrue="1">
      <formula>$S196=0</formula>
    </cfRule>
  </conditionalFormatting>
  <conditionalFormatting sqref="S245">
    <cfRule type="expression" dxfId="2036" priority="540" stopIfTrue="1">
      <formula>$S196=0</formula>
    </cfRule>
  </conditionalFormatting>
  <conditionalFormatting sqref="S246">
    <cfRule type="expression" dxfId="2035" priority="541" stopIfTrue="1">
      <formula>$S196=0</formula>
    </cfRule>
  </conditionalFormatting>
  <conditionalFormatting sqref="S247">
    <cfRule type="expression" dxfId="2034" priority="542" stopIfTrue="1">
      <formula>$S196=0</formula>
    </cfRule>
  </conditionalFormatting>
  <conditionalFormatting sqref="S248">
    <cfRule type="expression" dxfId="2033" priority="543" stopIfTrue="1">
      <formula>$S196=0</formula>
    </cfRule>
  </conditionalFormatting>
  <conditionalFormatting sqref="S249">
    <cfRule type="expression" dxfId="2032" priority="544" stopIfTrue="1">
      <formula>$S196=0</formula>
    </cfRule>
  </conditionalFormatting>
  <conditionalFormatting sqref="S250">
    <cfRule type="expression" dxfId="2031" priority="545" stopIfTrue="1">
      <formula>$S196=0</formula>
    </cfRule>
  </conditionalFormatting>
  <conditionalFormatting sqref="S251">
    <cfRule type="expression" dxfId="2030" priority="546" stopIfTrue="1">
      <formula>$S196=0</formula>
    </cfRule>
  </conditionalFormatting>
  <conditionalFormatting sqref="S252">
    <cfRule type="expression" dxfId="2029" priority="547" stopIfTrue="1">
      <formula>$S196=0</formula>
    </cfRule>
  </conditionalFormatting>
  <conditionalFormatting sqref="S253">
    <cfRule type="expression" dxfId="2028" priority="548" stopIfTrue="1">
      <formula>$S196=0</formula>
    </cfRule>
  </conditionalFormatting>
  <conditionalFormatting sqref="S254">
    <cfRule type="expression" dxfId="2027" priority="549" stopIfTrue="1">
      <formula>$S196=0</formula>
    </cfRule>
  </conditionalFormatting>
  <conditionalFormatting sqref="S255">
    <cfRule type="expression" dxfId="2026" priority="550" stopIfTrue="1">
      <formula>$S196=0</formula>
    </cfRule>
  </conditionalFormatting>
  <conditionalFormatting sqref="S256">
    <cfRule type="expression" dxfId="2025" priority="551" stopIfTrue="1">
      <formula>$S196=0</formula>
    </cfRule>
  </conditionalFormatting>
  <conditionalFormatting sqref="S257">
    <cfRule type="expression" dxfId="2024" priority="552" stopIfTrue="1">
      <formula>$S196=0</formula>
    </cfRule>
  </conditionalFormatting>
  <conditionalFormatting sqref="S258">
    <cfRule type="expression" dxfId="2023" priority="553" stopIfTrue="1">
      <formula>$S196=0</formula>
    </cfRule>
  </conditionalFormatting>
  <conditionalFormatting sqref="S259">
    <cfRule type="expression" dxfId="2022" priority="554" stopIfTrue="1">
      <formula>$S196=0</formula>
    </cfRule>
  </conditionalFormatting>
  <conditionalFormatting sqref="S260">
    <cfRule type="expression" dxfId="2021" priority="555" stopIfTrue="1">
      <formula>$S196=0</formula>
    </cfRule>
  </conditionalFormatting>
  <conditionalFormatting sqref="S261">
    <cfRule type="expression" dxfId="2020" priority="556" stopIfTrue="1">
      <formula>$S196=0</formula>
    </cfRule>
  </conditionalFormatting>
  <conditionalFormatting sqref="S262">
    <cfRule type="expression" dxfId="2019" priority="557" stopIfTrue="1">
      <formula>$S196=0</formula>
    </cfRule>
  </conditionalFormatting>
  <conditionalFormatting sqref="S263">
    <cfRule type="expression" dxfId="2018" priority="558" stopIfTrue="1">
      <formula>$S196=0</formula>
    </cfRule>
  </conditionalFormatting>
  <conditionalFormatting sqref="S264">
    <cfRule type="expression" dxfId="2017" priority="559" stopIfTrue="1">
      <formula>$S196=0</formula>
    </cfRule>
  </conditionalFormatting>
  <conditionalFormatting sqref="S265">
    <cfRule type="expression" dxfId="2016" priority="560" stopIfTrue="1">
      <formula>$S196=0</formula>
    </cfRule>
  </conditionalFormatting>
  <conditionalFormatting sqref="S266">
    <cfRule type="expression" dxfId="2015" priority="561" stopIfTrue="1">
      <formula>$S196=0</formula>
    </cfRule>
  </conditionalFormatting>
  <conditionalFormatting sqref="S267">
    <cfRule type="expression" dxfId="2014" priority="562" stopIfTrue="1">
      <formula>$S196=0</formula>
    </cfRule>
  </conditionalFormatting>
  <conditionalFormatting sqref="S268">
    <cfRule type="expression" dxfId="2013" priority="563" stopIfTrue="1">
      <formula>$S196=0</formula>
    </cfRule>
  </conditionalFormatting>
  <conditionalFormatting sqref="S269">
    <cfRule type="expression" dxfId="2012" priority="564" stopIfTrue="1">
      <formula>$S196=0</formula>
    </cfRule>
  </conditionalFormatting>
  <conditionalFormatting sqref="S270">
    <cfRule type="expression" dxfId="2011" priority="565" stopIfTrue="1">
      <formula>$S196=0</formula>
    </cfRule>
  </conditionalFormatting>
  <conditionalFormatting sqref="S271">
    <cfRule type="expression" dxfId="2010" priority="566" stopIfTrue="1">
      <formula>$S196=0</formula>
    </cfRule>
  </conditionalFormatting>
  <conditionalFormatting sqref="S272">
    <cfRule type="expression" dxfId="2009" priority="567" stopIfTrue="1">
      <formula>$S196=0</formula>
    </cfRule>
  </conditionalFormatting>
  <conditionalFormatting sqref="S273">
    <cfRule type="expression" dxfId="2008" priority="568" stopIfTrue="1">
      <formula>$S196=0</formula>
    </cfRule>
  </conditionalFormatting>
  <conditionalFormatting sqref="S274">
    <cfRule type="expression" dxfId="2007" priority="569" stopIfTrue="1">
      <formula>$S196=0</formula>
    </cfRule>
  </conditionalFormatting>
  <conditionalFormatting sqref="S275">
    <cfRule type="expression" dxfId="2006" priority="570" stopIfTrue="1">
      <formula>$S196=0</formula>
    </cfRule>
  </conditionalFormatting>
  <conditionalFormatting sqref="S276">
    <cfRule type="expression" dxfId="2005" priority="571" stopIfTrue="1">
      <formula>$S196=0</formula>
    </cfRule>
  </conditionalFormatting>
  <conditionalFormatting sqref="S277">
    <cfRule type="expression" dxfId="2004" priority="572" stopIfTrue="1">
      <formula>$S196=0</formula>
    </cfRule>
  </conditionalFormatting>
  <conditionalFormatting sqref="S278">
    <cfRule type="expression" dxfId="2003" priority="573" stopIfTrue="1">
      <formula>$S196=0</formula>
    </cfRule>
  </conditionalFormatting>
  <conditionalFormatting sqref="S279">
    <cfRule type="expression" dxfId="2002" priority="574" stopIfTrue="1">
      <formula>$S196=0</formula>
    </cfRule>
  </conditionalFormatting>
  <conditionalFormatting sqref="S280">
    <cfRule type="expression" dxfId="2001" priority="575" stopIfTrue="1">
      <formula>$S196=0</formula>
    </cfRule>
  </conditionalFormatting>
  <conditionalFormatting sqref="S281">
    <cfRule type="expression" dxfId="2000" priority="576" stopIfTrue="1">
      <formula>$S196=0</formula>
    </cfRule>
  </conditionalFormatting>
  <conditionalFormatting sqref="S282">
    <cfRule type="expression" dxfId="1999" priority="577" stopIfTrue="1">
      <formula>$S196=0</formula>
    </cfRule>
  </conditionalFormatting>
  <conditionalFormatting sqref="S283">
    <cfRule type="expression" dxfId="1998" priority="578" stopIfTrue="1">
      <formula>$S196=0</formula>
    </cfRule>
  </conditionalFormatting>
  <conditionalFormatting sqref="S284">
    <cfRule type="expression" dxfId="1997" priority="579" stopIfTrue="1">
      <formula>$S196=0</formula>
    </cfRule>
  </conditionalFormatting>
  <conditionalFormatting sqref="S285">
    <cfRule type="expression" dxfId="1996" priority="580" stopIfTrue="1">
      <formula>$S196=0</formula>
    </cfRule>
  </conditionalFormatting>
  <conditionalFormatting sqref="S286">
    <cfRule type="expression" dxfId="1995" priority="581" stopIfTrue="1">
      <formula>$S196=0</formula>
    </cfRule>
  </conditionalFormatting>
  <conditionalFormatting sqref="S287">
    <cfRule type="expression" dxfId="1994" priority="582" stopIfTrue="1">
      <formula>$S196=0</formula>
    </cfRule>
  </conditionalFormatting>
  <conditionalFormatting sqref="S288">
    <cfRule type="expression" dxfId="1993" priority="583" stopIfTrue="1">
      <formula>$S196=0</formula>
    </cfRule>
  </conditionalFormatting>
  <conditionalFormatting sqref="S289">
    <cfRule type="expression" dxfId="1992" priority="584" stopIfTrue="1">
      <formula>$S196=0</formula>
    </cfRule>
  </conditionalFormatting>
  <conditionalFormatting sqref="S290">
    <cfRule type="expression" dxfId="1991" priority="585" stopIfTrue="1">
      <formula>$S196=0</formula>
    </cfRule>
  </conditionalFormatting>
  <conditionalFormatting sqref="T230">
    <cfRule type="expression" dxfId="1990" priority="586" stopIfTrue="1">
      <formula>$S197=0</formula>
    </cfRule>
  </conditionalFormatting>
  <conditionalFormatting sqref="T231">
    <cfRule type="expression" dxfId="1989" priority="587" stopIfTrue="1">
      <formula>$S197=0</formula>
    </cfRule>
  </conditionalFormatting>
  <conditionalFormatting sqref="T232">
    <cfRule type="expression" dxfId="1988" priority="588" stopIfTrue="1">
      <formula>$S197=0</formula>
    </cfRule>
  </conditionalFormatting>
  <conditionalFormatting sqref="T233">
    <cfRule type="expression" dxfId="1987" priority="589" stopIfTrue="1">
      <formula>$S197=0</formula>
    </cfRule>
  </conditionalFormatting>
  <conditionalFormatting sqref="T234">
    <cfRule type="expression" dxfId="1986" priority="590" stopIfTrue="1">
      <formula>$S197=0</formula>
    </cfRule>
  </conditionalFormatting>
  <conditionalFormatting sqref="T235">
    <cfRule type="expression" dxfId="1985" priority="591" stopIfTrue="1">
      <formula>$S197=0</formula>
    </cfRule>
  </conditionalFormatting>
  <conditionalFormatting sqref="T236">
    <cfRule type="expression" dxfId="1984" priority="592" stopIfTrue="1">
      <formula>$S197=0</formula>
    </cfRule>
  </conditionalFormatting>
  <conditionalFormatting sqref="T237">
    <cfRule type="expression" dxfId="1983" priority="593" stopIfTrue="1">
      <formula>$S197=0</formula>
    </cfRule>
  </conditionalFormatting>
  <conditionalFormatting sqref="T238">
    <cfRule type="expression" dxfId="1982" priority="594" stopIfTrue="1">
      <formula>$S197=0</formula>
    </cfRule>
  </conditionalFormatting>
  <conditionalFormatting sqref="T239">
    <cfRule type="expression" dxfId="1981" priority="595" stopIfTrue="1">
      <formula>$S197=0</formula>
    </cfRule>
  </conditionalFormatting>
  <conditionalFormatting sqref="T240">
    <cfRule type="expression" dxfId="1980" priority="596" stopIfTrue="1">
      <formula>$S197=0</formula>
    </cfRule>
  </conditionalFormatting>
  <conditionalFormatting sqref="T241">
    <cfRule type="expression" dxfId="1979" priority="597" stopIfTrue="1">
      <formula>$S197=0</formula>
    </cfRule>
  </conditionalFormatting>
  <conditionalFormatting sqref="T242">
    <cfRule type="expression" dxfId="1978" priority="598" stopIfTrue="1">
      <formula>$S197=0</formula>
    </cfRule>
  </conditionalFormatting>
  <conditionalFormatting sqref="T243">
    <cfRule type="expression" dxfId="1977" priority="599" stopIfTrue="1">
      <formula>$S197=0</formula>
    </cfRule>
  </conditionalFormatting>
  <conditionalFormatting sqref="T244">
    <cfRule type="expression" dxfId="1976" priority="600" stopIfTrue="1">
      <formula>$S197=0</formula>
    </cfRule>
  </conditionalFormatting>
  <conditionalFormatting sqref="T245">
    <cfRule type="expression" dxfId="1975" priority="601" stopIfTrue="1">
      <formula>$S197=0</formula>
    </cfRule>
  </conditionalFormatting>
  <conditionalFormatting sqref="T246">
    <cfRule type="expression" dxfId="1974" priority="602" stopIfTrue="1">
      <formula>$S197=0</formula>
    </cfRule>
  </conditionalFormatting>
  <conditionalFormatting sqref="T247">
    <cfRule type="expression" dxfId="1973" priority="603" stopIfTrue="1">
      <formula>$S197=0</formula>
    </cfRule>
  </conditionalFormatting>
  <conditionalFormatting sqref="T248">
    <cfRule type="expression" dxfId="1972" priority="604" stopIfTrue="1">
      <formula>$S197=0</formula>
    </cfRule>
  </conditionalFormatting>
  <conditionalFormatting sqref="T249">
    <cfRule type="expression" dxfId="1971" priority="605" stopIfTrue="1">
      <formula>$S197=0</formula>
    </cfRule>
  </conditionalFormatting>
  <conditionalFormatting sqref="T250">
    <cfRule type="expression" dxfId="1970" priority="606" stopIfTrue="1">
      <formula>$S197=0</formula>
    </cfRule>
  </conditionalFormatting>
  <conditionalFormatting sqref="T251">
    <cfRule type="expression" dxfId="1969" priority="607" stopIfTrue="1">
      <formula>$S197=0</formula>
    </cfRule>
  </conditionalFormatting>
  <conditionalFormatting sqref="T252">
    <cfRule type="expression" dxfId="1968" priority="608" stopIfTrue="1">
      <formula>$S197=0</formula>
    </cfRule>
  </conditionalFormatting>
  <conditionalFormatting sqref="T253">
    <cfRule type="expression" dxfId="1967" priority="609" stopIfTrue="1">
      <formula>$S197=0</formula>
    </cfRule>
  </conditionalFormatting>
  <conditionalFormatting sqref="T254">
    <cfRule type="expression" dxfId="1966" priority="610" stopIfTrue="1">
      <formula>$S197=0</formula>
    </cfRule>
  </conditionalFormatting>
  <conditionalFormatting sqref="T255">
    <cfRule type="expression" dxfId="1965" priority="611" stopIfTrue="1">
      <formula>$S197=0</formula>
    </cfRule>
  </conditionalFormatting>
  <conditionalFormatting sqref="T256">
    <cfRule type="expression" dxfId="1964" priority="612" stopIfTrue="1">
      <formula>$S197=0</formula>
    </cfRule>
  </conditionalFormatting>
  <conditionalFormatting sqref="T257">
    <cfRule type="expression" dxfId="1963" priority="613" stopIfTrue="1">
      <formula>$S197=0</formula>
    </cfRule>
  </conditionalFormatting>
  <conditionalFormatting sqref="T258">
    <cfRule type="expression" dxfId="1962" priority="614" stopIfTrue="1">
      <formula>$S197=0</formula>
    </cfRule>
  </conditionalFormatting>
  <conditionalFormatting sqref="T259">
    <cfRule type="expression" dxfId="1961" priority="615" stopIfTrue="1">
      <formula>$S197=0</formula>
    </cfRule>
  </conditionalFormatting>
  <conditionalFormatting sqref="T260">
    <cfRule type="expression" dxfId="1960" priority="616" stopIfTrue="1">
      <formula>$S197=0</formula>
    </cfRule>
  </conditionalFormatting>
  <conditionalFormatting sqref="T261">
    <cfRule type="expression" dxfId="1959" priority="617" stopIfTrue="1">
      <formula>$S197=0</formula>
    </cfRule>
  </conditionalFormatting>
  <conditionalFormatting sqref="T262">
    <cfRule type="expression" dxfId="1958" priority="618" stopIfTrue="1">
      <formula>$S197=0</formula>
    </cfRule>
  </conditionalFormatting>
  <conditionalFormatting sqref="T263">
    <cfRule type="expression" dxfId="1957" priority="619" stopIfTrue="1">
      <formula>$S197=0</formula>
    </cfRule>
  </conditionalFormatting>
  <conditionalFormatting sqref="T264">
    <cfRule type="expression" dxfId="1956" priority="620" stopIfTrue="1">
      <formula>$S197=0</formula>
    </cfRule>
  </conditionalFormatting>
  <conditionalFormatting sqref="T265">
    <cfRule type="expression" dxfId="1955" priority="621" stopIfTrue="1">
      <formula>$S197=0</formula>
    </cfRule>
  </conditionalFormatting>
  <conditionalFormatting sqref="T266">
    <cfRule type="expression" dxfId="1954" priority="622" stopIfTrue="1">
      <formula>$S197=0</formula>
    </cfRule>
  </conditionalFormatting>
  <conditionalFormatting sqref="T267">
    <cfRule type="expression" dxfId="1953" priority="623" stopIfTrue="1">
      <formula>$S197=0</formula>
    </cfRule>
  </conditionalFormatting>
  <conditionalFormatting sqref="T268">
    <cfRule type="expression" dxfId="1952" priority="624" stopIfTrue="1">
      <formula>$S197=0</formula>
    </cfRule>
  </conditionalFormatting>
  <conditionalFormatting sqref="T269">
    <cfRule type="expression" dxfId="1951" priority="625" stopIfTrue="1">
      <formula>$S197=0</formula>
    </cfRule>
  </conditionalFormatting>
  <conditionalFormatting sqref="T270">
    <cfRule type="expression" dxfId="1950" priority="626" stopIfTrue="1">
      <formula>$S197=0</formula>
    </cfRule>
  </conditionalFormatting>
  <conditionalFormatting sqref="T271">
    <cfRule type="expression" dxfId="1949" priority="627" stopIfTrue="1">
      <formula>$S197=0</formula>
    </cfRule>
  </conditionalFormatting>
  <conditionalFormatting sqref="T272">
    <cfRule type="expression" dxfId="1948" priority="628" stopIfTrue="1">
      <formula>$S197=0</formula>
    </cfRule>
  </conditionalFormatting>
  <conditionalFormatting sqref="T273">
    <cfRule type="expression" dxfId="1947" priority="629" stopIfTrue="1">
      <formula>$S197=0</formula>
    </cfRule>
  </conditionalFormatting>
  <conditionalFormatting sqref="T274">
    <cfRule type="expression" dxfId="1946" priority="630" stopIfTrue="1">
      <formula>$S197=0</formula>
    </cfRule>
  </conditionalFormatting>
  <conditionalFormatting sqref="T275">
    <cfRule type="expression" dxfId="1945" priority="631" stopIfTrue="1">
      <formula>$S197=0</formula>
    </cfRule>
  </conditionalFormatting>
  <conditionalFormatting sqref="T276">
    <cfRule type="expression" dxfId="1944" priority="632" stopIfTrue="1">
      <formula>$S197=0</formula>
    </cfRule>
  </conditionalFormatting>
  <conditionalFormatting sqref="T277">
    <cfRule type="expression" dxfId="1943" priority="633" stopIfTrue="1">
      <formula>$S197=0</formula>
    </cfRule>
  </conditionalFormatting>
  <conditionalFormatting sqref="T278">
    <cfRule type="expression" dxfId="1942" priority="634" stopIfTrue="1">
      <formula>$S197=0</formula>
    </cfRule>
  </conditionalFormatting>
  <conditionalFormatting sqref="T279">
    <cfRule type="expression" dxfId="1941" priority="635" stopIfTrue="1">
      <formula>$S197=0</formula>
    </cfRule>
  </conditionalFormatting>
  <conditionalFormatting sqref="T280">
    <cfRule type="expression" dxfId="1940" priority="636" stopIfTrue="1">
      <formula>$S197=0</formula>
    </cfRule>
  </conditionalFormatting>
  <conditionalFormatting sqref="T281">
    <cfRule type="expression" dxfId="1939" priority="637" stopIfTrue="1">
      <formula>$S197=0</formula>
    </cfRule>
  </conditionalFormatting>
  <conditionalFormatting sqref="T282">
    <cfRule type="expression" dxfId="1938" priority="638" stopIfTrue="1">
      <formula>$S197=0</formula>
    </cfRule>
  </conditionalFormatting>
  <conditionalFormatting sqref="T283">
    <cfRule type="expression" dxfId="1937" priority="639" stopIfTrue="1">
      <formula>$S197=0</formula>
    </cfRule>
  </conditionalFormatting>
  <conditionalFormatting sqref="T284">
    <cfRule type="expression" dxfId="1936" priority="640" stopIfTrue="1">
      <formula>$S197=0</formula>
    </cfRule>
  </conditionalFormatting>
  <conditionalFormatting sqref="T285">
    <cfRule type="expression" dxfId="1935" priority="641" stopIfTrue="1">
      <formula>$S197=0</formula>
    </cfRule>
  </conditionalFormatting>
  <conditionalFormatting sqref="T286">
    <cfRule type="expression" dxfId="1934" priority="642" stopIfTrue="1">
      <formula>$S197=0</formula>
    </cfRule>
  </conditionalFormatting>
  <conditionalFormatting sqref="T287">
    <cfRule type="expression" dxfId="1933" priority="643" stopIfTrue="1">
      <formula>$S197=0</formula>
    </cfRule>
  </conditionalFormatting>
  <conditionalFormatting sqref="T288">
    <cfRule type="expression" dxfId="1932" priority="644" stopIfTrue="1">
      <formula>$S197=0</formula>
    </cfRule>
  </conditionalFormatting>
  <conditionalFormatting sqref="T289">
    <cfRule type="expression" dxfId="1931" priority="645" stopIfTrue="1">
      <formula>$S197=0</formula>
    </cfRule>
  </conditionalFormatting>
  <conditionalFormatting sqref="T290">
    <cfRule type="expression" dxfId="1930" priority="646" stopIfTrue="1">
      <formula>$S197=0</formula>
    </cfRule>
  </conditionalFormatting>
  <conditionalFormatting sqref="U230">
    <cfRule type="expression" dxfId="1929" priority="647" stopIfTrue="1">
      <formula>$S198=0</formula>
    </cfRule>
  </conditionalFormatting>
  <conditionalFormatting sqref="U231">
    <cfRule type="expression" dxfId="1928" priority="648" stopIfTrue="1">
      <formula>$S198=0</formula>
    </cfRule>
  </conditionalFormatting>
  <conditionalFormatting sqref="U232">
    <cfRule type="expression" dxfId="1927" priority="649" stopIfTrue="1">
      <formula>$S198=0</formula>
    </cfRule>
  </conditionalFormatting>
  <conditionalFormatting sqref="U233">
    <cfRule type="expression" dxfId="1926" priority="650" stopIfTrue="1">
      <formula>$S198=0</formula>
    </cfRule>
  </conditionalFormatting>
  <conditionalFormatting sqref="U234">
    <cfRule type="expression" dxfId="1925" priority="651" stopIfTrue="1">
      <formula>$S198=0</formula>
    </cfRule>
  </conditionalFormatting>
  <conditionalFormatting sqref="U235">
    <cfRule type="expression" dxfId="1924" priority="652" stopIfTrue="1">
      <formula>$S198=0</formula>
    </cfRule>
  </conditionalFormatting>
  <conditionalFormatting sqref="U236">
    <cfRule type="expression" dxfId="1923" priority="653" stopIfTrue="1">
      <formula>$S198=0</formula>
    </cfRule>
  </conditionalFormatting>
  <conditionalFormatting sqref="U237">
    <cfRule type="expression" dxfId="1922" priority="654" stopIfTrue="1">
      <formula>$S198=0</formula>
    </cfRule>
  </conditionalFormatting>
  <conditionalFormatting sqref="U238">
    <cfRule type="expression" dxfId="1921" priority="655" stopIfTrue="1">
      <formula>$S198=0</formula>
    </cfRule>
  </conditionalFormatting>
  <conditionalFormatting sqref="U239">
    <cfRule type="expression" dxfId="1920" priority="656" stopIfTrue="1">
      <formula>$S198=0</formula>
    </cfRule>
  </conditionalFormatting>
  <conditionalFormatting sqref="U240">
    <cfRule type="expression" dxfId="1919" priority="657" stopIfTrue="1">
      <formula>$S198=0</formula>
    </cfRule>
  </conditionalFormatting>
  <conditionalFormatting sqref="U241">
    <cfRule type="expression" dxfId="1918" priority="658" stopIfTrue="1">
      <formula>$S198=0</formula>
    </cfRule>
  </conditionalFormatting>
  <conditionalFormatting sqref="U242">
    <cfRule type="expression" dxfId="1917" priority="659" stopIfTrue="1">
      <formula>$S198=0</formula>
    </cfRule>
  </conditionalFormatting>
  <conditionalFormatting sqref="U243">
    <cfRule type="expression" dxfId="1916" priority="660" stopIfTrue="1">
      <formula>$S198=0</formula>
    </cfRule>
  </conditionalFormatting>
  <conditionalFormatting sqref="U244">
    <cfRule type="expression" dxfId="1915" priority="661" stopIfTrue="1">
      <formula>$S198=0</formula>
    </cfRule>
  </conditionalFormatting>
  <conditionalFormatting sqref="U245">
    <cfRule type="expression" dxfId="1914" priority="662" stopIfTrue="1">
      <formula>$S198=0</formula>
    </cfRule>
  </conditionalFormatting>
  <conditionalFormatting sqref="U246">
    <cfRule type="expression" dxfId="1913" priority="663" stopIfTrue="1">
      <formula>$S198=0</formula>
    </cfRule>
  </conditionalFormatting>
  <conditionalFormatting sqref="U247">
    <cfRule type="expression" dxfId="1912" priority="664" stopIfTrue="1">
      <formula>$S198=0</formula>
    </cfRule>
  </conditionalFormatting>
  <conditionalFormatting sqref="U248">
    <cfRule type="expression" dxfId="1911" priority="665" stopIfTrue="1">
      <formula>$S198=0</formula>
    </cfRule>
  </conditionalFormatting>
  <conditionalFormatting sqref="U249">
    <cfRule type="expression" dxfId="1910" priority="666" stopIfTrue="1">
      <formula>$S198=0</formula>
    </cfRule>
  </conditionalFormatting>
  <conditionalFormatting sqref="U250">
    <cfRule type="expression" dxfId="1909" priority="667" stopIfTrue="1">
      <formula>$S198=0</formula>
    </cfRule>
  </conditionalFormatting>
  <conditionalFormatting sqref="U251">
    <cfRule type="expression" dxfId="1908" priority="668" stopIfTrue="1">
      <formula>$S198=0</formula>
    </cfRule>
  </conditionalFormatting>
  <conditionalFormatting sqref="U252">
    <cfRule type="expression" dxfId="1907" priority="669" stopIfTrue="1">
      <formula>$S198=0</formula>
    </cfRule>
  </conditionalFormatting>
  <conditionalFormatting sqref="U253">
    <cfRule type="expression" dxfId="1906" priority="670" stopIfTrue="1">
      <formula>$S198=0</formula>
    </cfRule>
  </conditionalFormatting>
  <conditionalFormatting sqref="U254">
    <cfRule type="expression" dxfId="1905" priority="671" stopIfTrue="1">
      <formula>$S198=0</formula>
    </cfRule>
  </conditionalFormatting>
  <conditionalFormatting sqref="U255">
    <cfRule type="expression" dxfId="1904" priority="672" stopIfTrue="1">
      <formula>$S198=0</formula>
    </cfRule>
  </conditionalFormatting>
  <conditionalFormatting sqref="U256">
    <cfRule type="expression" dxfId="1903" priority="673" stopIfTrue="1">
      <formula>$S198=0</formula>
    </cfRule>
  </conditionalFormatting>
  <conditionalFormatting sqref="U257">
    <cfRule type="expression" dxfId="1902" priority="674" stopIfTrue="1">
      <formula>$S198=0</formula>
    </cfRule>
  </conditionalFormatting>
  <conditionalFormatting sqref="U258">
    <cfRule type="expression" dxfId="1901" priority="675" stopIfTrue="1">
      <formula>$S198=0</formula>
    </cfRule>
  </conditionalFormatting>
  <conditionalFormatting sqref="U259">
    <cfRule type="expression" dxfId="1900" priority="676" stopIfTrue="1">
      <formula>$S198=0</formula>
    </cfRule>
  </conditionalFormatting>
  <conditionalFormatting sqref="U260">
    <cfRule type="expression" dxfId="1899" priority="677" stopIfTrue="1">
      <formula>$S198=0</formula>
    </cfRule>
  </conditionalFormatting>
  <conditionalFormatting sqref="U261">
    <cfRule type="expression" dxfId="1898" priority="678" stopIfTrue="1">
      <formula>$S198=0</formula>
    </cfRule>
  </conditionalFormatting>
  <conditionalFormatting sqref="U262">
    <cfRule type="expression" dxfId="1897" priority="679" stopIfTrue="1">
      <formula>$S198=0</formula>
    </cfRule>
  </conditionalFormatting>
  <conditionalFormatting sqref="U263">
    <cfRule type="expression" dxfId="1896" priority="680" stopIfTrue="1">
      <formula>$S198=0</formula>
    </cfRule>
  </conditionalFormatting>
  <conditionalFormatting sqref="U264">
    <cfRule type="expression" dxfId="1895" priority="681" stopIfTrue="1">
      <formula>$S198=0</formula>
    </cfRule>
  </conditionalFormatting>
  <conditionalFormatting sqref="U265">
    <cfRule type="expression" dxfId="1894" priority="682" stopIfTrue="1">
      <formula>$S198=0</formula>
    </cfRule>
  </conditionalFormatting>
  <conditionalFormatting sqref="U266">
    <cfRule type="expression" dxfId="1893" priority="683" stopIfTrue="1">
      <formula>$S198=0</formula>
    </cfRule>
  </conditionalFormatting>
  <conditionalFormatting sqref="U267">
    <cfRule type="expression" dxfId="1892" priority="684" stopIfTrue="1">
      <formula>$S198=0</formula>
    </cfRule>
  </conditionalFormatting>
  <conditionalFormatting sqref="U268">
    <cfRule type="expression" dxfId="1891" priority="685" stopIfTrue="1">
      <formula>$S198=0</formula>
    </cfRule>
  </conditionalFormatting>
  <conditionalFormatting sqref="U269">
    <cfRule type="expression" dxfId="1890" priority="686" stopIfTrue="1">
      <formula>$S198=0</formula>
    </cfRule>
  </conditionalFormatting>
  <conditionalFormatting sqref="U270">
    <cfRule type="expression" dxfId="1889" priority="687" stopIfTrue="1">
      <formula>$S198=0</formula>
    </cfRule>
  </conditionalFormatting>
  <conditionalFormatting sqref="U271">
    <cfRule type="expression" dxfId="1888" priority="688" stopIfTrue="1">
      <formula>$S198=0</formula>
    </cfRule>
  </conditionalFormatting>
  <conditionalFormatting sqref="U272">
    <cfRule type="expression" dxfId="1887" priority="689" stopIfTrue="1">
      <formula>$S198=0</formula>
    </cfRule>
  </conditionalFormatting>
  <conditionalFormatting sqref="U273">
    <cfRule type="expression" dxfId="1886" priority="690" stopIfTrue="1">
      <formula>$S198=0</formula>
    </cfRule>
  </conditionalFormatting>
  <conditionalFormatting sqref="U274">
    <cfRule type="expression" dxfId="1885" priority="691" stopIfTrue="1">
      <formula>$S198=0</formula>
    </cfRule>
  </conditionalFormatting>
  <conditionalFormatting sqref="U275">
    <cfRule type="expression" dxfId="1884" priority="692" stopIfTrue="1">
      <formula>$S198=0</formula>
    </cfRule>
  </conditionalFormatting>
  <conditionalFormatting sqref="U276">
    <cfRule type="expression" dxfId="1883" priority="693" stopIfTrue="1">
      <formula>$S198=0</formula>
    </cfRule>
  </conditionalFormatting>
  <conditionalFormatting sqref="U277">
    <cfRule type="expression" dxfId="1882" priority="694" stopIfTrue="1">
      <formula>$S198=0</formula>
    </cfRule>
  </conditionalFormatting>
  <conditionalFormatting sqref="U278">
    <cfRule type="expression" dxfId="1881" priority="695" stopIfTrue="1">
      <formula>$S198=0</formula>
    </cfRule>
  </conditionalFormatting>
  <conditionalFormatting sqref="U279">
    <cfRule type="expression" dxfId="1880" priority="696" stopIfTrue="1">
      <formula>$S198=0</formula>
    </cfRule>
  </conditionalFormatting>
  <conditionalFormatting sqref="U280">
    <cfRule type="expression" dxfId="1879" priority="697" stopIfTrue="1">
      <formula>$S198=0</formula>
    </cfRule>
  </conditionalFormatting>
  <conditionalFormatting sqref="U281">
    <cfRule type="expression" dxfId="1878" priority="698" stopIfTrue="1">
      <formula>$S198=0</formula>
    </cfRule>
  </conditionalFormatting>
  <conditionalFormatting sqref="U282">
    <cfRule type="expression" dxfId="1877" priority="699" stopIfTrue="1">
      <formula>$S198=0</formula>
    </cfRule>
  </conditionalFormatting>
  <conditionalFormatting sqref="U283">
    <cfRule type="expression" dxfId="1876" priority="700" stopIfTrue="1">
      <formula>$S198=0</formula>
    </cfRule>
  </conditionalFormatting>
  <conditionalFormatting sqref="U284">
    <cfRule type="expression" dxfId="1875" priority="701" stopIfTrue="1">
      <formula>$S198=0</formula>
    </cfRule>
  </conditionalFormatting>
  <conditionalFormatting sqref="U285">
    <cfRule type="expression" dxfId="1874" priority="702" stopIfTrue="1">
      <formula>$S198=0</formula>
    </cfRule>
  </conditionalFormatting>
  <conditionalFormatting sqref="U286">
    <cfRule type="expression" dxfId="1873" priority="703" stopIfTrue="1">
      <formula>$S198=0</formula>
    </cfRule>
  </conditionalFormatting>
  <conditionalFormatting sqref="U287">
    <cfRule type="expression" dxfId="1872" priority="704" stopIfTrue="1">
      <formula>$S198=0</formula>
    </cfRule>
  </conditionalFormatting>
  <conditionalFormatting sqref="U288">
    <cfRule type="expression" dxfId="1871" priority="705" stopIfTrue="1">
      <formula>$S198=0</formula>
    </cfRule>
  </conditionalFormatting>
  <conditionalFormatting sqref="U289">
    <cfRule type="expression" dxfId="1870" priority="706" stopIfTrue="1">
      <formula>$S198=0</formula>
    </cfRule>
  </conditionalFormatting>
  <conditionalFormatting sqref="U290">
    <cfRule type="expression" dxfId="1869" priority="707" stopIfTrue="1">
      <formula>$S198=0</formula>
    </cfRule>
  </conditionalFormatting>
  <conditionalFormatting sqref="V230">
    <cfRule type="expression" dxfId="1868" priority="708" stopIfTrue="1">
      <formula>$S199=0</formula>
    </cfRule>
  </conditionalFormatting>
  <conditionalFormatting sqref="V231">
    <cfRule type="expression" dxfId="1867" priority="709" stopIfTrue="1">
      <formula>$S199=0</formula>
    </cfRule>
  </conditionalFormatting>
  <conditionalFormatting sqref="V232">
    <cfRule type="expression" dxfId="1866" priority="710" stopIfTrue="1">
      <formula>$S199=0</formula>
    </cfRule>
  </conditionalFormatting>
  <conditionalFormatting sqref="V233">
    <cfRule type="expression" dxfId="1865" priority="711" stopIfTrue="1">
      <formula>$S199=0</formula>
    </cfRule>
  </conditionalFormatting>
  <conditionalFormatting sqref="V234">
    <cfRule type="expression" dxfId="1864" priority="712" stopIfTrue="1">
      <formula>$S199=0</formula>
    </cfRule>
  </conditionalFormatting>
  <conditionalFormatting sqref="V235">
    <cfRule type="expression" dxfId="1863" priority="713" stopIfTrue="1">
      <formula>$S199=0</formula>
    </cfRule>
  </conditionalFormatting>
  <conditionalFormatting sqref="V236">
    <cfRule type="expression" dxfId="1862" priority="714" stopIfTrue="1">
      <formula>$S199=0</formula>
    </cfRule>
  </conditionalFormatting>
  <conditionalFormatting sqref="V237">
    <cfRule type="expression" dxfId="1861" priority="715" stopIfTrue="1">
      <formula>$S199=0</formula>
    </cfRule>
  </conditionalFormatting>
  <conditionalFormatting sqref="V238">
    <cfRule type="expression" dxfId="1860" priority="716" stopIfTrue="1">
      <formula>$S199=0</formula>
    </cfRule>
  </conditionalFormatting>
  <conditionalFormatting sqref="V239">
    <cfRule type="expression" dxfId="1859" priority="717" stopIfTrue="1">
      <formula>$S199=0</formula>
    </cfRule>
  </conditionalFormatting>
  <conditionalFormatting sqref="V240">
    <cfRule type="expression" dxfId="1858" priority="718" stopIfTrue="1">
      <formula>$S199=0</formula>
    </cfRule>
  </conditionalFormatting>
  <conditionalFormatting sqref="V241">
    <cfRule type="expression" dxfId="1857" priority="719" stopIfTrue="1">
      <formula>$S199=0</formula>
    </cfRule>
  </conditionalFormatting>
  <conditionalFormatting sqref="V242">
    <cfRule type="expression" dxfId="1856" priority="720" stopIfTrue="1">
      <formula>$S199=0</formula>
    </cfRule>
  </conditionalFormatting>
  <conditionalFormatting sqref="V243">
    <cfRule type="expression" dxfId="1855" priority="721" stopIfTrue="1">
      <formula>$S199=0</formula>
    </cfRule>
  </conditionalFormatting>
  <conditionalFormatting sqref="V244">
    <cfRule type="expression" dxfId="1854" priority="722" stopIfTrue="1">
      <formula>$S199=0</formula>
    </cfRule>
  </conditionalFormatting>
  <conditionalFormatting sqref="V245">
    <cfRule type="expression" dxfId="1853" priority="723" stopIfTrue="1">
      <formula>$S199=0</formula>
    </cfRule>
  </conditionalFormatting>
  <conditionalFormatting sqref="V246">
    <cfRule type="expression" dxfId="1852" priority="724" stopIfTrue="1">
      <formula>$S199=0</formula>
    </cfRule>
  </conditionalFormatting>
  <conditionalFormatting sqref="V247">
    <cfRule type="expression" dxfId="1851" priority="725" stopIfTrue="1">
      <formula>$S199=0</formula>
    </cfRule>
  </conditionalFormatting>
  <conditionalFormatting sqref="V248">
    <cfRule type="expression" dxfId="1850" priority="726" stopIfTrue="1">
      <formula>$S199=0</formula>
    </cfRule>
  </conditionalFormatting>
  <conditionalFormatting sqref="V249">
    <cfRule type="expression" dxfId="1849" priority="727" stopIfTrue="1">
      <formula>$S199=0</formula>
    </cfRule>
  </conditionalFormatting>
  <conditionalFormatting sqref="V250">
    <cfRule type="expression" dxfId="1848" priority="728" stopIfTrue="1">
      <formula>$S199=0</formula>
    </cfRule>
  </conditionalFormatting>
  <conditionalFormatting sqref="V251">
    <cfRule type="expression" dxfId="1847" priority="729" stopIfTrue="1">
      <formula>$S199=0</formula>
    </cfRule>
  </conditionalFormatting>
  <conditionalFormatting sqref="V252">
    <cfRule type="expression" dxfId="1846" priority="730" stopIfTrue="1">
      <formula>$S199=0</formula>
    </cfRule>
  </conditionalFormatting>
  <conditionalFormatting sqref="V253">
    <cfRule type="expression" dxfId="1845" priority="731" stopIfTrue="1">
      <formula>$S199=0</formula>
    </cfRule>
  </conditionalFormatting>
  <conditionalFormatting sqref="V254">
    <cfRule type="expression" dxfId="1844" priority="732" stopIfTrue="1">
      <formula>$S199=0</formula>
    </cfRule>
  </conditionalFormatting>
  <conditionalFormatting sqref="V255">
    <cfRule type="expression" dxfId="1843" priority="733" stopIfTrue="1">
      <formula>$S199=0</formula>
    </cfRule>
  </conditionalFormatting>
  <conditionalFormatting sqref="V256">
    <cfRule type="expression" dxfId="1842" priority="734" stopIfTrue="1">
      <formula>$S199=0</formula>
    </cfRule>
  </conditionalFormatting>
  <conditionalFormatting sqref="V257">
    <cfRule type="expression" dxfId="1841" priority="735" stopIfTrue="1">
      <formula>$S199=0</formula>
    </cfRule>
  </conditionalFormatting>
  <conditionalFormatting sqref="V258">
    <cfRule type="expression" dxfId="1840" priority="736" stopIfTrue="1">
      <formula>$S199=0</formula>
    </cfRule>
  </conditionalFormatting>
  <conditionalFormatting sqref="V259">
    <cfRule type="expression" dxfId="1839" priority="737" stopIfTrue="1">
      <formula>$S199=0</formula>
    </cfRule>
  </conditionalFormatting>
  <conditionalFormatting sqref="V260">
    <cfRule type="expression" dxfId="1838" priority="738" stopIfTrue="1">
      <formula>$S199=0</formula>
    </cfRule>
  </conditionalFormatting>
  <conditionalFormatting sqref="V261">
    <cfRule type="expression" dxfId="1837" priority="739" stopIfTrue="1">
      <formula>$S199=0</formula>
    </cfRule>
  </conditionalFormatting>
  <conditionalFormatting sqref="V262">
    <cfRule type="expression" dxfId="1836" priority="740" stopIfTrue="1">
      <formula>$S199=0</formula>
    </cfRule>
  </conditionalFormatting>
  <conditionalFormatting sqref="V263">
    <cfRule type="expression" dxfId="1835" priority="741" stopIfTrue="1">
      <formula>$S199=0</formula>
    </cfRule>
  </conditionalFormatting>
  <conditionalFormatting sqref="V264">
    <cfRule type="expression" dxfId="1834" priority="742" stopIfTrue="1">
      <formula>$S199=0</formula>
    </cfRule>
  </conditionalFormatting>
  <conditionalFormatting sqref="V265">
    <cfRule type="expression" dxfId="1833" priority="743" stopIfTrue="1">
      <formula>$S199=0</formula>
    </cfRule>
  </conditionalFormatting>
  <conditionalFormatting sqref="V266">
    <cfRule type="expression" dxfId="1832" priority="744" stopIfTrue="1">
      <formula>$S199=0</formula>
    </cfRule>
  </conditionalFormatting>
  <conditionalFormatting sqref="V267">
    <cfRule type="expression" dxfId="1831" priority="745" stopIfTrue="1">
      <formula>$S199=0</formula>
    </cfRule>
  </conditionalFormatting>
  <conditionalFormatting sqref="V268">
    <cfRule type="expression" dxfId="1830" priority="746" stopIfTrue="1">
      <formula>$S199=0</formula>
    </cfRule>
  </conditionalFormatting>
  <conditionalFormatting sqref="V269">
    <cfRule type="expression" dxfId="1829" priority="747" stopIfTrue="1">
      <formula>$S199=0</formula>
    </cfRule>
  </conditionalFormatting>
  <conditionalFormatting sqref="V270">
    <cfRule type="expression" dxfId="1828" priority="748" stopIfTrue="1">
      <formula>$S199=0</formula>
    </cfRule>
  </conditionalFormatting>
  <conditionalFormatting sqref="V271">
    <cfRule type="expression" dxfId="1827" priority="749" stopIfTrue="1">
      <formula>$S199=0</formula>
    </cfRule>
  </conditionalFormatting>
  <conditionalFormatting sqref="V272">
    <cfRule type="expression" dxfId="1826" priority="750" stopIfTrue="1">
      <formula>$S199=0</formula>
    </cfRule>
  </conditionalFormatting>
  <conditionalFormatting sqref="V273">
    <cfRule type="expression" dxfId="1825" priority="751" stopIfTrue="1">
      <formula>$S199=0</formula>
    </cfRule>
  </conditionalFormatting>
  <conditionalFormatting sqref="V274">
    <cfRule type="expression" dxfId="1824" priority="752" stopIfTrue="1">
      <formula>$S199=0</formula>
    </cfRule>
  </conditionalFormatting>
  <conditionalFormatting sqref="V275">
    <cfRule type="expression" dxfId="1823" priority="753" stopIfTrue="1">
      <formula>$S199=0</formula>
    </cfRule>
  </conditionalFormatting>
  <conditionalFormatting sqref="V276">
    <cfRule type="expression" dxfId="1822" priority="754" stopIfTrue="1">
      <formula>$S199=0</formula>
    </cfRule>
  </conditionalFormatting>
  <conditionalFormatting sqref="V277">
    <cfRule type="expression" dxfId="1821" priority="755" stopIfTrue="1">
      <formula>$S199=0</formula>
    </cfRule>
  </conditionalFormatting>
  <conditionalFormatting sqref="V278">
    <cfRule type="expression" dxfId="1820" priority="756" stopIfTrue="1">
      <formula>$S199=0</formula>
    </cfRule>
  </conditionalFormatting>
  <conditionalFormatting sqref="V279">
    <cfRule type="expression" dxfId="1819" priority="757" stopIfTrue="1">
      <formula>$S199=0</formula>
    </cfRule>
  </conditionalFormatting>
  <conditionalFormatting sqref="V280">
    <cfRule type="expression" dxfId="1818" priority="758" stopIfTrue="1">
      <formula>$S199=0</formula>
    </cfRule>
  </conditionalFormatting>
  <conditionalFormatting sqref="V281">
    <cfRule type="expression" dxfId="1817" priority="759" stopIfTrue="1">
      <formula>$S199=0</formula>
    </cfRule>
  </conditionalFormatting>
  <conditionalFormatting sqref="V282">
    <cfRule type="expression" dxfId="1816" priority="760" stopIfTrue="1">
      <formula>$S199=0</formula>
    </cfRule>
  </conditionalFormatting>
  <conditionalFormatting sqref="V283">
    <cfRule type="expression" dxfId="1815" priority="761" stopIfTrue="1">
      <formula>$S199=0</formula>
    </cfRule>
  </conditionalFormatting>
  <conditionalFormatting sqref="V284">
    <cfRule type="expression" dxfId="1814" priority="762" stopIfTrue="1">
      <formula>$S199=0</formula>
    </cfRule>
  </conditionalFormatting>
  <conditionalFormatting sqref="V285">
    <cfRule type="expression" dxfId="1813" priority="763" stopIfTrue="1">
      <formula>$S199=0</formula>
    </cfRule>
  </conditionalFormatting>
  <conditionalFormatting sqref="V286">
    <cfRule type="expression" dxfId="1812" priority="764" stopIfTrue="1">
      <formula>$S199=0</formula>
    </cfRule>
  </conditionalFormatting>
  <conditionalFormatting sqref="V287">
    <cfRule type="expression" dxfId="1811" priority="765" stopIfTrue="1">
      <formula>$S199=0</formula>
    </cfRule>
  </conditionalFormatting>
  <conditionalFormatting sqref="V288">
    <cfRule type="expression" dxfId="1810" priority="766" stopIfTrue="1">
      <formula>$S199=0</formula>
    </cfRule>
  </conditionalFormatting>
  <conditionalFormatting sqref="V289">
    <cfRule type="expression" dxfId="1809" priority="767" stopIfTrue="1">
      <formula>$S199=0</formula>
    </cfRule>
  </conditionalFormatting>
  <conditionalFormatting sqref="V290">
    <cfRule type="expression" dxfId="1808" priority="768" stopIfTrue="1">
      <formula>$S199=0</formula>
    </cfRule>
  </conditionalFormatting>
  <conditionalFormatting sqref="W230">
    <cfRule type="expression" dxfId="1807" priority="769" stopIfTrue="1">
      <formula>$S200=0</formula>
    </cfRule>
  </conditionalFormatting>
  <conditionalFormatting sqref="W231">
    <cfRule type="expression" dxfId="1806" priority="770" stopIfTrue="1">
      <formula>$S200=0</formula>
    </cfRule>
  </conditionalFormatting>
  <conditionalFormatting sqref="W232">
    <cfRule type="expression" dxfId="1805" priority="771" stopIfTrue="1">
      <formula>$S200=0</formula>
    </cfRule>
  </conditionalFormatting>
  <conditionalFormatting sqref="W233">
    <cfRule type="expression" dxfId="1804" priority="772" stopIfTrue="1">
      <formula>$S200=0</formula>
    </cfRule>
  </conditionalFormatting>
  <conditionalFormatting sqref="W234">
    <cfRule type="expression" dxfId="1803" priority="773" stopIfTrue="1">
      <formula>$S200=0</formula>
    </cfRule>
  </conditionalFormatting>
  <conditionalFormatting sqref="W235">
    <cfRule type="expression" dxfId="1802" priority="774" stopIfTrue="1">
      <formula>$S200=0</formula>
    </cfRule>
  </conditionalFormatting>
  <conditionalFormatting sqref="W236">
    <cfRule type="expression" dxfId="1801" priority="775" stopIfTrue="1">
      <formula>$S200=0</formula>
    </cfRule>
  </conditionalFormatting>
  <conditionalFormatting sqref="W237">
    <cfRule type="expression" dxfId="1800" priority="776" stopIfTrue="1">
      <formula>$S200=0</formula>
    </cfRule>
  </conditionalFormatting>
  <conditionalFormatting sqref="W238">
    <cfRule type="expression" dxfId="1799" priority="777" stopIfTrue="1">
      <formula>$S200=0</formula>
    </cfRule>
  </conditionalFormatting>
  <conditionalFormatting sqref="W239">
    <cfRule type="expression" dxfId="1798" priority="778" stopIfTrue="1">
      <formula>$S200=0</formula>
    </cfRule>
  </conditionalFormatting>
  <conditionalFormatting sqref="W240">
    <cfRule type="expression" dxfId="1797" priority="779" stopIfTrue="1">
      <formula>$S200=0</formula>
    </cfRule>
  </conditionalFormatting>
  <conditionalFormatting sqref="W241">
    <cfRule type="expression" dxfId="1796" priority="780" stopIfTrue="1">
      <formula>$S200=0</formula>
    </cfRule>
  </conditionalFormatting>
  <conditionalFormatting sqref="W242">
    <cfRule type="expression" dxfId="1795" priority="781" stopIfTrue="1">
      <formula>$S200=0</formula>
    </cfRule>
  </conditionalFormatting>
  <conditionalFormatting sqref="W243">
    <cfRule type="expression" dxfId="1794" priority="782" stopIfTrue="1">
      <formula>$S200=0</formula>
    </cfRule>
  </conditionalFormatting>
  <conditionalFormatting sqref="W244">
    <cfRule type="expression" dxfId="1793" priority="783" stopIfTrue="1">
      <formula>$S200=0</formula>
    </cfRule>
  </conditionalFormatting>
  <conditionalFormatting sqref="W245">
    <cfRule type="expression" dxfId="1792" priority="784" stopIfTrue="1">
      <formula>$S200=0</formula>
    </cfRule>
  </conditionalFormatting>
  <conditionalFormatting sqref="W246">
    <cfRule type="expression" dxfId="1791" priority="785" stopIfTrue="1">
      <formula>$S200=0</formula>
    </cfRule>
  </conditionalFormatting>
  <conditionalFormatting sqref="W247">
    <cfRule type="expression" dxfId="1790" priority="786" stopIfTrue="1">
      <formula>$S200=0</formula>
    </cfRule>
  </conditionalFormatting>
  <conditionalFormatting sqref="W248">
    <cfRule type="expression" dxfId="1789" priority="787" stopIfTrue="1">
      <formula>$S200=0</formula>
    </cfRule>
  </conditionalFormatting>
  <conditionalFormatting sqref="W249">
    <cfRule type="expression" dxfId="1788" priority="788" stopIfTrue="1">
      <formula>$S200=0</formula>
    </cfRule>
  </conditionalFormatting>
  <conditionalFormatting sqref="W250">
    <cfRule type="expression" dxfId="1787" priority="789" stopIfTrue="1">
      <formula>$S200=0</formula>
    </cfRule>
  </conditionalFormatting>
  <conditionalFormatting sqref="W251">
    <cfRule type="expression" dxfId="1786" priority="790" stopIfTrue="1">
      <formula>$S200=0</formula>
    </cfRule>
  </conditionalFormatting>
  <conditionalFormatting sqref="W252">
    <cfRule type="expression" dxfId="1785" priority="791" stopIfTrue="1">
      <formula>$S200=0</formula>
    </cfRule>
  </conditionalFormatting>
  <conditionalFormatting sqref="W253">
    <cfRule type="expression" dxfId="1784" priority="792" stopIfTrue="1">
      <formula>$S200=0</formula>
    </cfRule>
  </conditionalFormatting>
  <conditionalFormatting sqref="W254">
    <cfRule type="expression" dxfId="1783" priority="793" stopIfTrue="1">
      <formula>$S200=0</formula>
    </cfRule>
  </conditionalFormatting>
  <conditionalFormatting sqref="W255">
    <cfRule type="expression" dxfId="1782" priority="794" stopIfTrue="1">
      <formula>$S200=0</formula>
    </cfRule>
  </conditionalFormatting>
  <conditionalFormatting sqref="W256">
    <cfRule type="expression" dxfId="1781" priority="795" stopIfTrue="1">
      <formula>$S200=0</formula>
    </cfRule>
  </conditionalFormatting>
  <conditionalFormatting sqref="W257">
    <cfRule type="expression" dxfId="1780" priority="796" stopIfTrue="1">
      <formula>$S200=0</formula>
    </cfRule>
  </conditionalFormatting>
  <conditionalFormatting sqref="W258">
    <cfRule type="expression" dxfId="1779" priority="797" stopIfTrue="1">
      <formula>$S200=0</formula>
    </cfRule>
  </conditionalFormatting>
  <conditionalFormatting sqref="W259">
    <cfRule type="expression" dxfId="1778" priority="798" stopIfTrue="1">
      <formula>$S200=0</formula>
    </cfRule>
  </conditionalFormatting>
  <conditionalFormatting sqref="W260">
    <cfRule type="expression" dxfId="1777" priority="799" stopIfTrue="1">
      <formula>$S200=0</formula>
    </cfRule>
  </conditionalFormatting>
  <conditionalFormatting sqref="W261">
    <cfRule type="expression" dxfId="1776" priority="800" stopIfTrue="1">
      <formula>$S200=0</formula>
    </cfRule>
  </conditionalFormatting>
  <conditionalFormatting sqref="W262">
    <cfRule type="expression" dxfId="1775" priority="801" stopIfTrue="1">
      <formula>$S200=0</formula>
    </cfRule>
  </conditionalFormatting>
  <conditionalFormatting sqref="W263">
    <cfRule type="expression" dxfId="1774" priority="802" stopIfTrue="1">
      <formula>$S200=0</formula>
    </cfRule>
  </conditionalFormatting>
  <conditionalFormatting sqref="W264">
    <cfRule type="expression" dxfId="1773" priority="803" stopIfTrue="1">
      <formula>$S200=0</formula>
    </cfRule>
  </conditionalFormatting>
  <conditionalFormatting sqref="W265">
    <cfRule type="expression" dxfId="1772" priority="804" stopIfTrue="1">
      <formula>$S200=0</formula>
    </cfRule>
  </conditionalFormatting>
  <conditionalFormatting sqref="W266">
    <cfRule type="expression" dxfId="1771" priority="805" stopIfTrue="1">
      <formula>$S200=0</formula>
    </cfRule>
  </conditionalFormatting>
  <conditionalFormatting sqref="W267">
    <cfRule type="expression" dxfId="1770" priority="806" stopIfTrue="1">
      <formula>$S200=0</formula>
    </cfRule>
  </conditionalFormatting>
  <conditionalFormatting sqref="W268">
    <cfRule type="expression" dxfId="1769" priority="807" stopIfTrue="1">
      <formula>$S200=0</formula>
    </cfRule>
  </conditionalFormatting>
  <conditionalFormatting sqref="W269">
    <cfRule type="expression" dxfId="1768" priority="808" stopIfTrue="1">
      <formula>$S200=0</formula>
    </cfRule>
  </conditionalFormatting>
  <conditionalFormatting sqref="W270">
    <cfRule type="expression" dxfId="1767" priority="809" stopIfTrue="1">
      <formula>$S200=0</formula>
    </cfRule>
  </conditionalFormatting>
  <conditionalFormatting sqref="W271">
    <cfRule type="expression" dxfId="1766" priority="810" stopIfTrue="1">
      <formula>$S200=0</formula>
    </cfRule>
  </conditionalFormatting>
  <conditionalFormatting sqref="W272">
    <cfRule type="expression" dxfId="1765" priority="811" stopIfTrue="1">
      <formula>$S200=0</formula>
    </cfRule>
  </conditionalFormatting>
  <conditionalFormatting sqref="W273">
    <cfRule type="expression" dxfId="1764" priority="812" stopIfTrue="1">
      <formula>$S200=0</formula>
    </cfRule>
  </conditionalFormatting>
  <conditionalFormatting sqref="W274">
    <cfRule type="expression" dxfId="1763" priority="813" stopIfTrue="1">
      <formula>$S200=0</formula>
    </cfRule>
  </conditionalFormatting>
  <conditionalFormatting sqref="W275">
    <cfRule type="expression" dxfId="1762" priority="814" stopIfTrue="1">
      <formula>$S200=0</formula>
    </cfRule>
  </conditionalFormatting>
  <conditionalFormatting sqref="W276">
    <cfRule type="expression" dxfId="1761" priority="815" stopIfTrue="1">
      <formula>$S200=0</formula>
    </cfRule>
  </conditionalFormatting>
  <conditionalFormatting sqref="W277">
    <cfRule type="expression" dxfId="1760" priority="816" stopIfTrue="1">
      <formula>$S200=0</formula>
    </cfRule>
  </conditionalFormatting>
  <conditionalFormatting sqref="W278">
    <cfRule type="expression" dxfId="1759" priority="817" stopIfTrue="1">
      <formula>$S200=0</formula>
    </cfRule>
  </conditionalFormatting>
  <conditionalFormatting sqref="W279">
    <cfRule type="expression" dxfId="1758" priority="818" stopIfTrue="1">
      <formula>$S200=0</formula>
    </cfRule>
  </conditionalFormatting>
  <conditionalFormatting sqref="W280">
    <cfRule type="expression" dxfId="1757" priority="819" stopIfTrue="1">
      <formula>$S200=0</formula>
    </cfRule>
  </conditionalFormatting>
  <conditionalFormatting sqref="W281">
    <cfRule type="expression" dxfId="1756" priority="820" stopIfTrue="1">
      <formula>$S200=0</formula>
    </cfRule>
  </conditionalFormatting>
  <conditionalFormatting sqref="W282">
    <cfRule type="expression" dxfId="1755" priority="821" stopIfTrue="1">
      <formula>$S200=0</formula>
    </cfRule>
  </conditionalFormatting>
  <conditionalFormatting sqref="W283">
    <cfRule type="expression" dxfId="1754" priority="822" stopIfTrue="1">
      <formula>$S200=0</formula>
    </cfRule>
  </conditionalFormatting>
  <conditionalFormatting sqref="W284">
    <cfRule type="expression" dxfId="1753" priority="823" stopIfTrue="1">
      <formula>$S200=0</formula>
    </cfRule>
  </conditionalFormatting>
  <conditionalFormatting sqref="W285">
    <cfRule type="expression" dxfId="1752" priority="824" stopIfTrue="1">
      <formula>$S200=0</formula>
    </cfRule>
  </conditionalFormatting>
  <conditionalFormatting sqref="W286">
    <cfRule type="expression" dxfId="1751" priority="825" stopIfTrue="1">
      <formula>$S200=0</formula>
    </cfRule>
  </conditionalFormatting>
  <conditionalFormatting sqref="W287">
    <cfRule type="expression" dxfId="1750" priority="826" stopIfTrue="1">
      <formula>$S200=0</formula>
    </cfRule>
  </conditionalFormatting>
  <conditionalFormatting sqref="W288">
    <cfRule type="expression" dxfId="1749" priority="827" stopIfTrue="1">
      <formula>$S200=0</formula>
    </cfRule>
  </conditionalFormatting>
  <conditionalFormatting sqref="W289">
    <cfRule type="expression" dxfId="1748" priority="828" stopIfTrue="1">
      <formula>$S200=0</formula>
    </cfRule>
  </conditionalFormatting>
  <conditionalFormatting sqref="W290">
    <cfRule type="expression" dxfId="1747" priority="829" stopIfTrue="1">
      <formula>$S200=0</formula>
    </cfRule>
  </conditionalFormatting>
  <conditionalFormatting sqref="X230">
    <cfRule type="expression" dxfId="1746" priority="830" stopIfTrue="1">
      <formula>$S201=0</formula>
    </cfRule>
  </conditionalFormatting>
  <conditionalFormatting sqref="X231">
    <cfRule type="expression" dxfId="1745" priority="831" stopIfTrue="1">
      <formula>$S201=0</formula>
    </cfRule>
  </conditionalFormatting>
  <conditionalFormatting sqref="X232">
    <cfRule type="expression" dxfId="1744" priority="832" stopIfTrue="1">
      <formula>$S201=0</formula>
    </cfRule>
  </conditionalFormatting>
  <conditionalFormatting sqref="X233">
    <cfRule type="expression" dxfId="1743" priority="833" stopIfTrue="1">
      <formula>$S201=0</formula>
    </cfRule>
  </conditionalFormatting>
  <conditionalFormatting sqref="X234">
    <cfRule type="expression" dxfId="1742" priority="834" stopIfTrue="1">
      <formula>$S201=0</formula>
    </cfRule>
  </conditionalFormatting>
  <conditionalFormatting sqref="X235">
    <cfRule type="expression" dxfId="1741" priority="835" stopIfTrue="1">
      <formula>$S201=0</formula>
    </cfRule>
  </conditionalFormatting>
  <conditionalFormatting sqref="X236">
    <cfRule type="expression" dxfId="1740" priority="836" stopIfTrue="1">
      <formula>$S201=0</formula>
    </cfRule>
  </conditionalFormatting>
  <conditionalFormatting sqref="X237">
    <cfRule type="expression" dxfId="1739" priority="837" stopIfTrue="1">
      <formula>$S201=0</formula>
    </cfRule>
  </conditionalFormatting>
  <conditionalFormatting sqref="X238">
    <cfRule type="expression" dxfId="1738" priority="838" stopIfTrue="1">
      <formula>$S201=0</formula>
    </cfRule>
  </conditionalFormatting>
  <conditionalFormatting sqref="X239">
    <cfRule type="expression" dxfId="1737" priority="839" stopIfTrue="1">
      <formula>$S201=0</formula>
    </cfRule>
  </conditionalFormatting>
  <conditionalFormatting sqref="X240">
    <cfRule type="expression" dxfId="1736" priority="840" stopIfTrue="1">
      <formula>$S201=0</formula>
    </cfRule>
  </conditionalFormatting>
  <conditionalFormatting sqref="X241">
    <cfRule type="expression" dxfId="1735" priority="841" stopIfTrue="1">
      <formula>$S201=0</formula>
    </cfRule>
  </conditionalFormatting>
  <conditionalFormatting sqref="X242">
    <cfRule type="expression" dxfId="1734" priority="842" stopIfTrue="1">
      <formula>$S201=0</formula>
    </cfRule>
  </conditionalFormatting>
  <conditionalFormatting sqref="X243">
    <cfRule type="expression" dxfId="1733" priority="843" stopIfTrue="1">
      <formula>$S201=0</formula>
    </cfRule>
  </conditionalFormatting>
  <conditionalFormatting sqref="X244">
    <cfRule type="expression" dxfId="1732" priority="844" stopIfTrue="1">
      <formula>$S201=0</formula>
    </cfRule>
  </conditionalFormatting>
  <conditionalFormatting sqref="X245">
    <cfRule type="expression" dxfId="1731" priority="845" stopIfTrue="1">
      <formula>$S201=0</formula>
    </cfRule>
  </conditionalFormatting>
  <conditionalFormatting sqref="X246">
    <cfRule type="expression" dxfId="1730" priority="846" stopIfTrue="1">
      <formula>$S201=0</formula>
    </cfRule>
  </conditionalFormatting>
  <conditionalFormatting sqref="X247">
    <cfRule type="expression" dxfId="1729" priority="847" stopIfTrue="1">
      <formula>$S201=0</formula>
    </cfRule>
  </conditionalFormatting>
  <conditionalFormatting sqref="X248">
    <cfRule type="expression" dxfId="1728" priority="848" stopIfTrue="1">
      <formula>$S201=0</formula>
    </cfRule>
  </conditionalFormatting>
  <conditionalFormatting sqref="X249">
    <cfRule type="expression" dxfId="1727" priority="849" stopIfTrue="1">
      <formula>$S201=0</formula>
    </cfRule>
  </conditionalFormatting>
  <conditionalFormatting sqref="X250">
    <cfRule type="expression" dxfId="1726" priority="850" stopIfTrue="1">
      <formula>$S201=0</formula>
    </cfRule>
  </conditionalFormatting>
  <conditionalFormatting sqref="X251">
    <cfRule type="expression" dxfId="1725" priority="851" stopIfTrue="1">
      <formula>$S201=0</formula>
    </cfRule>
  </conditionalFormatting>
  <conditionalFormatting sqref="X252">
    <cfRule type="expression" dxfId="1724" priority="852" stopIfTrue="1">
      <formula>$S201=0</formula>
    </cfRule>
  </conditionalFormatting>
  <conditionalFormatting sqref="X253">
    <cfRule type="expression" dxfId="1723" priority="853" stopIfTrue="1">
      <formula>$S201=0</formula>
    </cfRule>
  </conditionalFormatting>
  <conditionalFormatting sqref="X254">
    <cfRule type="expression" dxfId="1722" priority="854" stopIfTrue="1">
      <formula>$S201=0</formula>
    </cfRule>
  </conditionalFormatting>
  <conditionalFormatting sqref="X255">
    <cfRule type="expression" dxfId="1721" priority="855" stopIfTrue="1">
      <formula>$S201=0</formula>
    </cfRule>
  </conditionalFormatting>
  <conditionalFormatting sqref="X256">
    <cfRule type="expression" dxfId="1720" priority="856" stopIfTrue="1">
      <formula>$S201=0</formula>
    </cfRule>
  </conditionalFormatting>
  <conditionalFormatting sqref="X257">
    <cfRule type="expression" dxfId="1719" priority="857" stopIfTrue="1">
      <formula>$S201=0</formula>
    </cfRule>
  </conditionalFormatting>
  <conditionalFormatting sqref="X258">
    <cfRule type="expression" dxfId="1718" priority="858" stopIfTrue="1">
      <formula>$S201=0</formula>
    </cfRule>
  </conditionalFormatting>
  <conditionalFormatting sqref="X259">
    <cfRule type="expression" dxfId="1717" priority="859" stopIfTrue="1">
      <formula>$S201=0</formula>
    </cfRule>
  </conditionalFormatting>
  <conditionalFormatting sqref="X260">
    <cfRule type="expression" dxfId="1716" priority="860" stopIfTrue="1">
      <formula>$S201=0</formula>
    </cfRule>
  </conditionalFormatting>
  <conditionalFormatting sqref="X261">
    <cfRule type="expression" dxfId="1715" priority="861" stopIfTrue="1">
      <formula>$S201=0</formula>
    </cfRule>
  </conditionalFormatting>
  <conditionalFormatting sqref="X262">
    <cfRule type="expression" dxfId="1714" priority="862" stopIfTrue="1">
      <formula>$S201=0</formula>
    </cfRule>
  </conditionalFormatting>
  <conditionalFormatting sqref="X263">
    <cfRule type="expression" dxfId="1713" priority="863" stopIfTrue="1">
      <formula>$S201=0</formula>
    </cfRule>
  </conditionalFormatting>
  <conditionalFormatting sqref="X264">
    <cfRule type="expression" dxfId="1712" priority="864" stopIfTrue="1">
      <formula>$S201=0</formula>
    </cfRule>
  </conditionalFormatting>
  <conditionalFormatting sqref="X265">
    <cfRule type="expression" dxfId="1711" priority="865" stopIfTrue="1">
      <formula>$S201=0</formula>
    </cfRule>
  </conditionalFormatting>
  <conditionalFormatting sqref="X266">
    <cfRule type="expression" dxfId="1710" priority="866" stopIfTrue="1">
      <formula>$S201=0</formula>
    </cfRule>
  </conditionalFormatting>
  <conditionalFormatting sqref="X267">
    <cfRule type="expression" dxfId="1709" priority="867" stopIfTrue="1">
      <formula>$S201=0</formula>
    </cfRule>
  </conditionalFormatting>
  <conditionalFormatting sqref="X268">
    <cfRule type="expression" dxfId="1708" priority="868" stopIfTrue="1">
      <formula>$S201=0</formula>
    </cfRule>
  </conditionalFormatting>
  <conditionalFormatting sqref="X269">
    <cfRule type="expression" dxfId="1707" priority="869" stopIfTrue="1">
      <formula>$S201=0</formula>
    </cfRule>
  </conditionalFormatting>
  <conditionalFormatting sqref="X270">
    <cfRule type="expression" dxfId="1706" priority="870" stopIfTrue="1">
      <formula>$S201=0</formula>
    </cfRule>
  </conditionalFormatting>
  <conditionalFormatting sqref="X271">
    <cfRule type="expression" dxfId="1705" priority="871" stopIfTrue="1">
      <formula>$S201=0</formula>
    </cfRule>
  </conditionalFormatting>
  <conditionalFormatting sqref="X272">
    <cfRule type="expression" dxfId="1704" priority="872" stopIfTrue="1">
      <formula>$S201=0</formula>
    </cfRule>
  </conditionalFormatting>
  <conditionalFormatting sqref="X273">
    <cfRule type="expression" dxfId="1703" priority="873" stopIfTrue="1">
      <formula>$S201=0</formula>
    </cfRule>
  </conditionalFormatting>
  <conditionalFormatting sqref="X274">
    <cfRule type="expression" dxfId="1702" priority="874" stopIfTrue="1">
      <formula>$S201=0</formula>
    </cfRule>
  </conditionalFormatting>
  <conditionalFormatting sqref="X275">
    <cfRule type="expression" dxfId="1701" priority="875" stopIfTrue="1">
      <formula>$S201=0</formula>
    </cfRule>
  </conditionalFormatting>
  <conditionalFormatting sqref="X276">
    <cfRule type="expression" dxfId="1700" priority="876" stopIfTrue="1">
      <formula>$S201=0</formula>
    </cfRule>
  </conditionalFormatting>
  <conditionalFormatting sqref="X277">
    <cfRule type="expression" dxfId="1699" priority="877" stopIfTrue="1">
      <formula>$S201=0</formula>
    </cfRule>
  </conditionalFormatting>
  <conditionalFormatting sqref="X278">
    <cfRule type="expression" dxfId="1698" priority="878" stopIfTrue="1">
      <formula>$S201=0</formula>
    </cfRule>
  </conditionalFormatting>
  <conditionalFormatting sqref="X279">
    <cfRule type="expression" dxfId="1697" priority="879" stopIfTrue="1">
      <formula>$S201=0</formula>
    </cfRule>
  </conditionalFormatting>
  <conditionalFormatting sqref="X280">
    <cfRule type="expression" dxfId="1696" priority="880" stopIfTrue="1">
      <formula>$S201=0</formula>
    </cfRule>
  </conditionalFormatting>
  <conditionalFormatting sqref="X281">
    <cfRule type="expression" dxfId="1695" priority="881" stopIfTrue="1">
      <formula>$S201=0</formula>
    </cfRule>
  </conditionalFormatting>
  <conditionalFormatting sqref="X282">
    <cfRule type="expression" dxfId="1694" priority="882" stopIfTrue="1">
      <formula>$S201=0</formula>
    </cfRule>
  </conditionalFormatting>
  <conditionalFormatting sqref="X283">
    <cfRule type="expression" dxfId="1693" priority="883" stopIfTrue="1">
      <formula>$S201=0</formula>
    </cfRule>
  </conditionalFormatting>
  <conditionalFormatting sqref="X284">
    <cfRule type="expression" dxfId="1692" priority="884" stopIfTrue="1">
      <formula>$S201=0</formula>
    </cfRule>
  </conditionalFormatting>
  <conditionalFormatting sqref="X285">
    <cfRule type="expression" dxfId="1691" priority="885" stopIfTrue="1">
      <formula>$S201=0</formula>
    </cfRule>
  </conditionalFormatting>
  <conditionalFormatting sqref="X286">
    <cfRule type="expression" dxfId="1690" priority="886" stopIfTrue="1">
      <formula>$S201=0</formula>
    </cfRule>
  </conditionalFormatting>
  <conditionalFormatting sqref="X287">
    <cfRule type="expression" dxfId="1689" priority="887" stopIfTrue="1">
      <formula>$S201=0</formula>
    </cfRule>
  </conditionalFormatting>
  <conditionalFormatting sqref="X288">
    <cfRule type="expression" dxfId="1688" priority="888" stopIfTrue="1">
      <formula>$S201=0</formula>
    </cfRule>
  </conditionalFormatting>
  <conditionalFormatting sqref="X289">
    <cfRule type="expression" dxfId="1687" priority="889" stopIfTrue="1">
      <formula>$S201=0</formula>
    </cfRule>
  </conditionalFormatting>
  <conditionalFormatting sqref="X290">
    <cfRule type="expression" dxfId="1686" priority="890" stopIfTrue="1">
      <formula>$S201=0</formula>
    </cfRule>
  </conditionalFormatting>
  <conditionalFormatting sqref="Y230">
    <cfRule type="expression" dxfId="1685" priority="891" stopIfTrue="1">
      <formula>$S202=0</formula>
    </cfRule>
  </conditionalFormatting>
  <conditionalFormatting sqref="Y231">
    <cfRule type="expression" dxfId="1684" priority="892" stopIfTrue="1">
      <formula>$S202=0</formula>
    </cfRule>
  </conditionalFormatting>
  <conditionalFormatting sqref="Y232">
    <cfRule type="expression" dxfId="1683" priority="893" stopIfTrue="1">
      <formula>$S202=0</formula>
    </cfRule>
  </conditionalFormatting>
  <conditionalFormatting sqref="Y233">
    <cfRule type="expression" dxfId="1682" priority="894" stopIfTrue="1">
      <formula>$S202=0</formula>
    </cfRule>
  </conditionalFormatting>
  <conditionalFormatting sqref="Y234">
    <cfRule type="expression" dxfId="1681" priority="895" stopIfTrue="1">
      <formula>$S202=0</formula>
    </cfRule>
  </conditionalFormatting>
  <conditionalFormatting sqref="Y235">
    <cfRule type="expression" dxfId="1680" priority="896" stopIfTrue="1">
      <formula>$S202=0</formula>
    </cfRule>
  </conditionalFormatting>
  <conditionalFormatting sqref="Y236">
    <cfRule type="expression" dxfId="1679" priority="897" stopIfTrue="1">
      <formula>$S202=0</formula>
    </cfRule>
  </conditionalFormatting>
  <conditionalFormatting sqref="Y237">
    <cfRule type="expression" dxfId="1678" priority="898" stopIfTrue="1">
      <formula>$S202=0</formula>
    </cfRule>
  </conditionalFormatting>
  <conditionalFormatting sqref="Y238">
    <cfRule type="expression" dxfId="1677" priority="899" stopIfTrue="1">
      <formula>$S202=0</formula>
    </cfRule>
  </conditionalFormatting>
  <conditionalFormatting sqref="Y239">
    <cfRule type="expression" dxfId="1676" priority="900" stopIfTrue="1">
      <formula>$S202=0</formula>
    </cfRule>
  </conditionalFormatting>
  <conditionalFormatting sqref="Y240">
    <cfRule type="expression" dxfId="1675" priority="901" stopIfTrue="1">
      <formula>$S202=0</formula>
    </cfRule>
  </conditionalFormatting>
  <conditionalFormatting sqref="Y241">
    <cfRule type="expression" dxfId="1674" priority="902" stopIfTrue="1">
      <formula>$S202=0</formula>
    </cfRule>
  </conditionalFormatting>
  <conditionalFormatting sqref="Y242">
    <cfRule type="expression" dxfId="1673" priority="903" stopIfTrue="1">
      <formula>$S202=0</formula>
    </cfRule>
  </conditionalFormatting>
  <conditionalFormatting sqref="Y243">
    <cfRule type="expression" dxfId="1672" priority="904" stopIfTrue="1">
      <formula>$S202=0</formula>
    </cfRule>
  </conditionalFormatting>
  <conditionalFormatting sqref="Y244">
    <cfRule type="expression" dxfId="1671" priority="905" stopIfTrue="1">
      <formula>$S202=0</formula>
    </cfRule>
  </conditionalFormatting>
  <conditionalFormatting sqref="Y245">
    <cfRule type="expression" dxfId="1670" priority="906" stopIfTrue="1">
      <formula>$S202=0</formula>
    </cfRule>
  </conditionalFormatting>
  <conditionalFormatting sqref="Y246">
    <cfRule type="expression" dxfId="1669" priority="907" stopIfTrue="1">
      <formula>$S202=0</formula>
    </cfRule>
  </conditionalFormatting>
  <conditionalFormatting sqref="Y247">
    <cfRule type="expression" dxfId="1668" priority="908" stopIfTrue="1">
      <formula>$S202=0</formula>
    </cfRule>
  </conditionalFormatting>
  <conditionalFormatting sqref="Y248">
    <cfRule type="expression" dxfId="1667" priority="909" stopIfTrue="1">
      <formula>$S202=0</formula>
    </cfRule>
  </conditionalFormatting>
  <conditionalFormatting sqref="Y249">
    <cfRule type="expression" dxfId="1666" priority="910" stopIfTrue="1">
      <formula>$S202=0</formula>
    </cfRule>
  </conditionalFormatting>
  <conditionalFormatting sqref="Y250">
    <cfRule type="expression" dxfId="1665" priority="911" stopIfTrue="1">
      <formula>$S202=0</formula>
    </cfRule>
  </conditionalFormatting>
  <conditionalFormatting sqref="Y251">
    <cfRule type="expression" dxfId="1664" priority="912" stopIfTrue="1">
      <formula>$S202=0</formula>
    </cfRule>
  </conditionalFormatting>
  <conditionalFormatting sqref="Y252">
    <cfRule type="expression" dxfId="1663" priority="913" stopIfTrue="1">
      <formula>$S202=0</formula>
    </cfRule>
  </conditionalFormatting>
  <conditionalFormatting sqref="Y253">
    <cfRule type="expression" dxfId="1662" priority="914" stopIfTrue="1">
      <formula>$S202=0</formula>
    </cfRule>
  </conditionalFormatting>
  <conditionalFormatting sqref="Y254">
    <cfRule type="expression" dxfId="1661" priority="915" stopIfTrue="1">
      <formula>$S202=0</formula>
    </cfRule>
  </conditionalFormatting>
  <conditionalFormatting sqref="Y255">
    <cfRule type="expression" dxfId="1660" priority="916" stopIfTrue="1">
      <formula>$S202=0</formula>
    </cfRule>
  </conditionalFormatting>
  <conditionalFormatting sqref="Y256">
    <cfRule type="expression" dxfId="1659" priority="917" stopIfTrue="1">
      <formula>$S202=0</formula>
    </cfRule>
  </conditionalFormatting>
  <conditionalFormatting sqref="Y257">
    <cfRule type="expression" dxfId="1658" priority="918" stopIfTrue="1">
      <formula>$S202=0</formula>
    </cfRule>
  </conditionalFormatting>
  <conditionalFormatting sqref="Y258">
    <cfRule type="expression" dxfId="1657" priority="919" stopIfTrue="1">
      <formula>$S202=0</formula>
    </cfRule>
  </conditionalFormatting>
  <conditionalFormatting sqref="Y259">
    <cfRule type="expression" dxfId="1656" priority="920" stopIfTrue="1">
      <formula>$S202=0</formula>
    </cfRule>
  </conditionalFormatting>
  <conditionalFormatting sqref="Y260">
    <cfRule type="expression" dxfId="1655" priority="921" stopIfTrue="1">
      <formula>$S202=0</formula>
    </cfRule>
  </conditionalFormatting>
  <conditionalFormatting sqref="Y261">
    <cfRule type="expression" dxfId="1654" priority="922" stopIfTrue="1">
      <formula>$S202=0</formula>
    </cfRule>
  </conditionalFormatting>
  <conditionalFormatting sqref="Y262">
    <cfRule type="expression" dxfId="1653" priority="923" stopIfTrue="1">
      <formula>$S202=0</formula>
    </cfRule>
  </conditionalFormatting>
  <conditionalFormatting sqref="Y263">
    <cfRule type="expression" dxfId="1652" priority="924" stopIfTrue="1">
      <formula>$S202=0</formula>
    </cfRule>
  </conditionalFormatting>
  <conditionalFormatting sqref="Y264">
    <cfRule type="expression" dxfId="1651" priority="925" stopIfTrue="1">
      <formula>$S202=0</formula>
    </cfRule>
  </conditionalFormatting>
  <conditionalFormatting sqref="Y265">
    <cfRule type="expression" dxfId="1650" priority="926" stopIfTrue="1">
      <formula>$S202=0</formula>
    </cfRule>
  </conditionalFormatting>
  <conditionalFormatting sqref="Y266">
    <cfRule type="expression" dxfId="1649" priority="927" stopIfTrue="1">
      <formula>$S202=0</formula>
    </cfRule>
  </conditionalFormatting>
  <conditionalFormatting sqref="Y267">
    <cfRule type="expression" dxfId="1648" priority="928" stopIfTrue="1">
      <formula>$S202=0</formula>
    </cfRule>
  </conditionalFormatting>
  <conditionalFormatting sqref="Y268">
    <cfRule type="expression" dxfId="1647" priority="929" stopIfTrue="1">
      <formula>$S202=0</formula>
    </cfRule>
  </conditionalFormatting>
  <conditionalFormatting sqref="Y269">
    <cfRule type="expression" dxfId="1646" priority="930" stopIfTrue="1">
      <formula>$S202=0</formula>
    </cfRule>
  </conditionalFormatting>
  <conditionalFormatting sqref="Y270">
    <cfRule type="expression" dxfId="1645" priority="931" stopIfTrue="1">
      <formula>$S202=0</formula>
    </cfRule>
  </conditionalFormatting>
  <conditionalFormatting sqref="Y271">
    <cfRule type="expression" dxfId="1644" priority="932" stopIfTrue="1">
      <formula>$S202=0</formula>
    </cfRule>
  </conditionalFormatting>
  <conditionalFormatting sqref="Y272">
    <cfRule type="expression" dxfId="1643" priority="933" stopIfTrue="1">
      <formula>$S202=0</formula>
    </cfRule>
  </conditionalFormatting>
  <conditionalFormatting sqref="Y273">
    <cfRule type="expression" dxfId="1642" priority="934" stopIfTrue="1">
      <formula>$S202=0</formula>
    </cfRule>
  </conditionalFormatting>
  <conditionalFormatting sqref="Y274">
    <cfRule type="expression" dxfId="1641" priority="935" stopIfTrue="1">
      <formula>$S202=0</formula>
    </cfRule>
  </conditionalFormatting>
  <conditionalFormatting sqref="Y275">
    <cfRule type="expression" dxfId="1640" priority="936" stopIfTrue="1">
      <formula>$S202=0</formula>
    </cfRule>
  </conditionalFormatting>
  <conditionalFormatting sqref="Y276">
    <cfRule type="expression" dxfId="1639" priority="937" stopIfTrue="1">
      <formula>$S202=0</formula>
    </cfRule>
  </conditionalFormatting>
  <conditionalFormatting sqref="Y277">
    <cfRule type="expression" dxfId="1638" priority="938" stopIfTrue="1">
      <formula>$S202=0</formula>
    </cfRule>
  </conditionalFormatting>
  <conditionalFormatting sqref="Y278">
    <cfRule type="expression" dxfId="1637" priority="939" stopIfTrue="1">
      <formula>$S202=0</formula>
    </cfRule>
  </conditionalFormatting>
  <conditionalFormatting sqref="Y279">
    <cfRule type="expression" dxfId="1636" priority="940" stopIfTrue="1">
      <formula>$S202=0</formula>
    </cfRule>
  </conditionalFormatting>
  <conditionalFormatting sqref="Y280">
    <cfRule type="expression" dxfId="1635" priority="941" stopIfTrue="1">
      <formula>$S202=0</formula>
    </cfRule>
  </conditionalFormatting>
  <conditionalFormatting sqref="Y281">
    <cfRule type="expression" dxfId="1634" priority="942" stopIfTrue="1">
      <formula>$S202=0</formula>
    </cfRule>
  </conditionalFormatting>
  <conditionalFormatting sqref="Y282">
    <cfRule type="expression" dxfId="1633" priority="943" stopIfTrue="1">
      <formula>$S202=0</formula>
    </cfRule>
  </conditionalFormatting>
  <conditionalFormatting sqref="Y283">
    <cfRule type="expression" dxfId="1632" priority="944" stopIfTrue="1">
      <formula>$S202=0</formula>
    </cfRule>
  </conditionalFormatting>
  <conditionalFormatting sqref="Y284">
    <cfRule type="expression" dxfId="1631" priority="945" stopIfTrue="1">
      <formula>$S202=0</formula>
    </cfRule>
  </conditionalFormatting>
  <conditionalFormatting sqref="Y285">
    <cfRule type="expression" dxfId="1630" priority="946" stopIfTrue="1">
      <formula>$S202=0</formula>
    </cfRule>
  </conditionalFormatting>
  <conditionalFormatting sqref="Y286">
    <cfRule type="expression" dxfId="1629" priority="947" stopIfTrue="1">
      <formula>$S202=0</formula>
    </cfRule>
  </conditionalFormatting>
  <conditionalFormatting sqref="Y287">
    <cfRule type="expression" dxfId="1628" priority="948" stopIfTrue="1">
      <formula>$S202=0</formula>
    </cfRule>
  </conditionalFormatting>
  <conditionalFormatting sqref="Y288">
    <cfRule type="expression" dxfId="1627" priority="949" stopIfTrue="1">
      <formula>$S202=0</formula>
    </cfRule>
  </conditionalFormatting>
  <conditionalFormatting sqref="Y289">
    <cfRule type="expression" dxfId="1626" priority="950" stopIfTrue="1">
      <formula>$S202=0</formula>
    </cfRule>
  </conditionalFormatting>
  <conditionalFormatting sqref="Y290">
    <cfRule type="expression" dxfId="1625" priority="951" stopIfTrue="1">
      <formula>$S202=0</formula>
    </cfRule>
  </conditionalFormatting>
  <conditionalFormatting sqref="Z230">
    <cfRule type="expression" dxfId="1624" priority="952" stopIfTrue="1">
      <formula>$S203=0</formula>
    </cfRule>
  </conditionalFormatting>
  <conditionalFormatting sqref="Z231">
    <cfRule type="expression" dxfId="1623" priority="953" stopIfTrue="1">
      <formula>$S203=0</formula>
    </cfRule>
  </conditionalFormatting>
  <conditionalFormatting sqref="Z232">
    <cfRule type="expression" dxfId="1622" priority="954" stopIfTrue="1">
      <formula>$S203=0</formula>
    </cfRule>
  </conditionalFormatting>
  <conditionalFormatting sqref="Z233">
    <cfRule type="expression" dxfId="1621" priority="955" stopIfTrue="1">
      <formula>$S203=0</formula>
    </cfRule>
  </conditionalFormatting>
  <conditionalFormatting sqref="Z234">
    <cfRule type="expression" dxfId="1620" priority="956" stopIfTrue="1">
      <formula>$S203=0</formula>
    </cfRule>
  </conditionalFormatting>
  <conditionalFormatting sqref="Z235">
    <cfRule type="expression" dxfId="1619" priority="957" stopIfTrue="1">
      <formula>$S203=0</formula>
    </cfRule>
  </conditionalFormatting>
  <conditionalFormatting sqref="Z236">
    <cfRule type="expression" dxfId="1618" priority="958" stopIfTrue="1">
      <formula>$S203=0</formula>
    </cfRule>
  </conditionalFormatting>
  <conditionalFormatting sqref="Z237">
    <cfRule type="expression" dxfId="1617" priority="959" stopIfTrue="1">
      <formula>$S203=0</formula>
    </cfRule>
  </conditionalFormatting>
  <conditionalFormatting sqref="Z238">
    <cfRule type="expression" dxfId="1616" priority="960" stopIfTrue="1">
      <formula>$S203=0</formula>
    </cfRule>
  </conditionalFormatting>
  <conditionalFormatting sqref="Z239">
    <cfRule type="expression" dxfId="1615" priority="961" stopIfTrue="1">
      <formula>$S203=0</formula>
    </cfRule>
  </conditionalFormatting>
  <conditionalFormatting sqref="Z240">
    <cfRule type="expression" dxfId="1614" priority="962" stopIfTrue="1">
      <formula>$S203=0</formula>
    </cfRule>
  </conditionalFormatting>
  <conditionalFormatting sqref="Z241">
    <cfRule type="expression" dxfId="1613" priority="963" stopIfTrue="1">
      <formula>$S203=0</formula>
    </cfRule>
  </conditionalFormatting>
  <conditionalFormatting sqref="Z242">
    <cfRule type="expression" dxfId="1612" priority="964" stopIfTrue="1">
      <formula>$S203=0</formula>
    </cfRule>
  </conditionalFormatting>
  <conditionalFormatting sqref="Z243">
    <cfRule type="expression" dxfId="1611" priority="965" stopIfTrue="1">
      <formula>$S203=0</formula>
    </cfRule>
  </conditionalFormatting>
  <conditionalFormatting sqref="Z244">
    <cfRule type="expression" dxfId="1610" priority="966" stopIfTrue="1">
      <formula>$S203=0</formula>
    </cfRule>
  </conditionalFormatting>
  <conditionalFormatting sqref="Z245">
    <cfRule type="expression" dxfId="1609" priority="967" stopIfTrue="1">
      <formula>$S203=0</formula>
    </cfRule>
  </conditionalFormatting>
  <conditionalFormatting sqref="Z246">
    <cfRule type="expression" dxfId="1608" priority="968" stopIfTrue="1">
      <formula>$S203=0</formula>
    </cfRule>
  </conditionalFormatting>
  <conditionalFormatting sqref="Z247">
    <cfRule type="expression" dxfId="1607" priority="969" stopIfTrue="1">
      <formula>$S203=0</formula>
    </cfRule>
  </conditionalFormatting>
  <conditionalFormatting sqref="Z248">
    <cfRule type="expression" dxfId="1606" priority="970" stopIfTrue="1">
      <formula>$S203=0</formula>
    </cfRule>
  </conditionalFormatting>
  <conditionalFormatting sqref="Z249">
    <cfRule type="expression" dxfId="1605" priority="971" stopIfTrue="1">
      <formula>$S203=0</formula>
    </cfRule>
  </conditionalFormatting>
  <conditionalFormatting sqref="Z250">
    <cfRule type="expression" dxfId="1604" priority="972" stopIfTrue="1">
      <formula>$S203=0</formula>
    </cfRule>
  </conditionalFormatting>
  <conditionalFormatting sqref="Z251">
    <cfRule type="expression" dxfId="1603" priority="973" stopIfTrue="1">
      <formula>$S203=0</formula>
    </cfRule>
  </conditionalFormatting>
  <conditionalFormatting sqref="Z252">
    <cfRule type="expression" dxfId="1602" priority="974" stopIfTrue="1">
      <formula>$S203=0</formula>
    </cfRule>
  </conditionalFormatting>
  <conditionalFormatting sqref="Z253">
    <cfRule type="expression" dxfId="1601" priority="975" stopIfTrue="1">
      <formula>$S203=0</formula>
    </cfRule>
  </conditionalFormatting>
  <conditionalFormatting sqref="Z254">
    <cfRule type="expression" dxfId="1600" priority="976" stopIfTrue="1">
      <formula>$S203=0</formula>
    </cfRule>
  </conditionalFormatting>
  <conditionalFormatting sqref="Z255">
    <cfRule type="expression" dxfId="1599" priority="977" stopIfTrue="1">
      <formula>$S203=0</formula>
    </cfRule>
  </conditionalFormatting>
  <conditionalFormatting sqref="Z256">
    <cfRule type="expression" dxfId="1598" priority="978" stopIfTrue="1">
      <formula>$S203=0</formula>
    </cfRule>
  </conditionalFormatting>
  <conditionalFormatting sqref="Z257">
    <cfRule type="expression" dxfId="1597" priority="979" stopIfTrue="1">
      <formula>$S203=0</formula>
    </cfRule>
  </conditionalFormatting>
  <conditionalFormatting sqref="Z258">
    <cfRule type="expression" dxfId="1596" priority="980" stopIfTrue="1">
      <formula>$S203=0</formula>
    </cfRule>
  </conditionalFormatting>
  <conditionalFormatting sqref="Z259">
    <cfRule type="expression" dxfId="1595" priority="981" stopIfTrue="1">
      <formula>$S203=0</formula>
    </cfRule>
  </conditionalFormatting>
  <conditionalFormatting sqref="Z260">
    <cfRule type="expression" dxfId="1594" priority="982" stopIfTrue="1">
      <formula>$S203=0</formula>
    </cfRule>
  </conditionalFormatting>
  <conditionalFormatting sqref="Z261">
    <cfRule type="expression" dxfId="1593" priority="983" stopIfTrue="1">
      <formula>$S203=0</formula>
    </cfRule>
  </conditionalFormatting>
  <conditionalFormatting sqref="Z262">
    <cfRule type="expression" dxfId="1592" priority="984" stopIfTrue="1">
      <formula>$S203=0</formula>
    </cfRule>
  </conditionalFormatting>
  <conditionalFormatting sqref="Z263">
    <cfRule type="expression" dxfId="1591" priority="985" stopIfTrue="1">
      <formula>$S203=0</formula>
    </cfRule>
  </conditionalFormatting>
  <conditionalFormatting sqref="Z264">
    <cfRule type="expression" dxfId="1590" priority="986" stopIfTrue="1">
      <formula>$S203=0</formula>
    </cfRule>
  </conditionalFormatting>
  <conditionalFormatting sqref="Z265">
    <cfRule type="expression" dxfId="1589" priority="987" stopIfTrue="1">
      <formula>$S203=0</formula>
    </cfRule>
  </conditionalFormatting>
  <conditionalFormatting sqref="Z266">
    <cfRule type="expression" dxfId="1588" priority="988" stopIfTrue="1">
      <formula>$S203=0</formula>
    </cfRule>
  </conditionalFormatting>
  <conditionalFormatting sqref="Z267">
    <cfRule type="expression" dxfId="1587" priority="989" stopIfTrue="1">
      <formula>$S203=0</formula>
    </cfRule>
  </conditionalFormatting>
  <conditionalFormatting sqref="Z268">
    <cfRule type="expression" dxfId="1586" priority="990" stopIfTrue="1">
      <formula>$S203=0</formula>
    </cfRule>
  </conditionalFormatting>
  <conditionalFormatting sqref="Z269">
    <cfRule type="expression" dxfId="1585" priority="991" stopIfTrue="1">
      <formula>$S203=0</formula>
    </cfRule>
  </conditionalFormatting>
  <conditionalFormatting sqref="Z270">
    <cfRule type="expression" dxfId="1584" priority="992" stopIfTrue="1">
      <formula>$S203=0</formula>
    </cfRule>
  </conditionalFormatting>
  <conditionalFormatting sqref="Z271">
    <cfRule type="expression" dxfId="1583" priority="993" stopIfTrue="1">
      <formula>$S203=0</formula>
    </cfRule>
  </conditionalFormatting>
  <conditionalFormatting sqref="Z272">
    <cfRule type="expression" dxfId="1582" priority="994" stopIfTrue="1">
      <formula>$S203=0</formula>
    </cfRule>
  </conditionalFormatting>
  <conditionalFormatting sqref="Z273">
    <cfRule type="expression" dxfId="1581" priority="995" stopIfTrue="1">
      <formula>$S203=0</formula>
    </cfRule>
  </conditionalFormatting>
  <conditionalFormatting sqref="Z274">
    <cfRule type="expression" dxfId="1580" priority="996" stopIfTrue="1">
      <formula>$S203=0</formula>
    </cfRule>
  </conditionalFormatting>
  <conditionalFormatting sqref="Z275">
    <cfRule type="expression" dxfId="1579" priority="997" stopIfTrue="1">
      <formula>$S203=0</formula>
    </cfRule>
  </conditionalFormatting>
  <conditionalFormatting sqref="Z276">
    <cfRule type="expression" dxfId="1578" priority="998" stopIfTrue="1">
      <formula>$S203=0</formula>
    </cfRule>
  </conditionalFormatting>
  <conditionalFormatting sqref="Z277">
    <cfRule type="expression" dxfId="1577" priority="999" stopIfTrue="1">
      <formula>$S203=0</formula>
    </cfRule>
  </conditionalFormatting>
  <conditionalFormatting sqref="Z278">
    <cfRule type="expression" dxfId="1576" priority="1000" stopIfTrue="1">
      <formula>$S203=0</formula>
    </cfRule>
  </conditionalFormatting>
  <conditionalFormatting sqref="Z279">
    <cfRule type="expression" dxfId="1575" priority="1001" stopIfTrue="1">
      <formula>$S203=0</formula>
    </cfRule>
  </conditionalFormatting>
  <conditionalFormatting sqref="Z280">
    <cfRule type="expression" dxfId="1574" priority="1002" stopIfTrue="1">
      <formula>$S203=0</formula>
    </cfRule>
  </conditionalFormatting>
  <conditionalFormatting sqref="Z281">
    <cfRule type="expression" dxfId="1573" priority="1003" stopIfTrue="1">
      <formula>$S203=0</formula>
    </cfRule>
  </conditionalFormatting>
  <conditionalFormatting sqref="Z282">
    <cfRule type="expression" dxfId="1572" priority="1004" stopIfTrue="1">
      <formula>$S203=0</formula>
    </cfRule>
  </conditionalFormatting>
  <conditionalFormatting sqref="Z283">
    <cfRule type="expression" dxfId="1571" priority="1005" stopIfTrue="1">
      <formula>$S203=0</formula>
    </cfRule>
  </conditionalFormatting>
  <conditionalFormatting sqref="Z284">
    <cfRule type="expression" dxfId="1570" priority="1006" stopIfTrue="1">
      <formula>$S203=0</formula>
    </cfRule>
  </conditionalFormatting>
  <conditionalFormatting sqref="Z285">
    <cfRule type="expression" dxfId="1569" priority="1007" stopIfTrue="1">
      <formula>$S203=0</formula>
    </cfRule>
  </conditionalFormatting>
  <conditionalFormatting sqref="Z286">
    <cfRule type="expression" dxfId="1568" priority="1008" stopIfTrue="1">
      <formula>$S203=0</formula>
    </cfRule>
  </conditionalFormatting>
  <conditionalFormatting sqref="Z287">
    <cfRule type="expression" dxfId="1567" priority="1009" stopIfTrue="1">
      <formula>$S203=0</formula>
    </cfRule>
  </conditionalFormatting>
  <conditionalFormatting sqref="Z288">
    <cfRule type="expression" dxfId="1566" priority="1010" stopIfTrue="1">
      <formula>$S203=0</formula>
    </cfRule>
  </conditionalFormatting>
  <conditionalFormatting sqref="Z289">
    <cfRule type="expression" dxfId="1565" priority="1011" stopIfTrue="1">
      <formula>$S203=0</formula>
    </cfRule>
  </conditionalFormatting>
  <conditionalFormatting sqref="Z290">
    <cfRule type="expression" dxfId="1564" priority="1012" stopIfTrue="1">
      <formula>$S203=0</formula>
    </cfRule>
  </conditionalFormatting>
  <conditionalFormatting sqref="AA230">
    <cfRule type="expression" dxfId="1563" priority="1013" stopIfTrue="1">
      <formula>$S204=0</formula>
    </cfRule>
  </conditionalFormatting>
  <conditionalFormatting sqref="AA231">
    <cfRule type="expression" dxfId="1562" priority="1014" stopIfTrue="1">
      <formula>$S204=0</formula>
    </cfRule>
  </conditionalFormatting>
  <conditionalFormatting sqref="AA232">
    <cfRule type="expression" dxfId="1561" priority="1015" stopIfTrue="1">
      <formula>$S204=0</formula>
    </cfRule>
  </conditionalFormatting>
  <conditionalFormatting sqref="AA233">
    <cfRule type="expression" dxfId="1560" priority="1016" stopIfTrue="1">
      <formula>$S204=0</formula>
    </cfRule>
  </conditionalFormatting>
  <conditionalFormatting sqref="AA234">
    <cfRule type="expression" dxfId="1559" priority="1017" stopIfTrue="1">
      <formula>$S204=0</formula>
    </cfRule>
  </conditionalFormatting>
  <conditionalFormatting sqref="AA235">
    <cfRule type="expression" dxfId="1558" priority="1018" stopIfTrue="1">
      <formula>$S204=0</formula>
    </cfRule>
  </conditionalFormatting>
  <conditionalFormatting sqref="AA236">
    <cfRule type="expression" dxfId="1557" priority="1019" stopIfTrue="1">
      <formula>$S204=0</formula>
    </cfRule>
  </conditionalFormatting>
  <conditionalFormatting sqref="AA237">
    <cfRule type="expression" dxfId="1556" priority="1020" stopIfTrue="1">
      <formula>$S204=0</formula>
    </cfRule>
  </conditionalFormatting>
  <conditionalFormatting sqref="AA238">
    <cfRule type="expression" dxfId="1555" priority="1021" stopIfTrue="1">
      <formula>$S204=0</formula>
    </cfRule>
  </conditionalFormatting>
  <conditionalFormatting sqref="AA239">
    <cfRule type="expression" dxfId="1554" priority="1022" stopIfTrue="1">
      <formula>$S204=0</formula>
    </cfRule>
  </conditionalFormatting>
  <conditionalFormatting sqref="AA240">
    <cfRule type="expression" dxfId="1553" priority="1023" stopIfTrue="1">
      <formula>$S204=0</formula>
    </cfRule>
  </conditionalFormatting>
  <conditionalFormatting sqref="AA241">
    <cfRule type="expression" dxfId="1552" priority="1024" stopIfTrue="1">
      <formula>$S204=0</formula>
    </cfRule>
  </conditionalFormatting>
  <conditionalFormatting sqref="AA242">
    <cfRule type="expression" dxfId="1551" priority="1025" stopIfTrue="1">
      <formula>$S204=0</formula>
    </cfRule>
  </conditionalFormatting>
  <conditionalFormatting sqref="AA243">
    <cfRule type="expression" dxfId="1550" priority="1026" stopIfTrue="1">
      <formula>$S204=0</formula>
    </cfRule>
  </conditionalFormatting>
  <conditionalFormatting sqref="AA244">
    <cfRule type="expression" dxfId="1549" priority="1027" stopIfTrue="1">
      <formula>$S204=0</formula>
    </cfRule>
  </conditionalFormatting>
  <conditionalFormatting sqref="AA245">
    <cfRule type="expression" dxfId="1548" priority="1028" stopIfTrue="1">
      <formula>$S204=0</formula>
    </cfRule>
  </conditionalFormatting>
  <conditionalFormatting sqref="AA246">
    <cfRule type="expression" dxfId="1547" priority="1029" stopIfTrue="1">
      <formula>$S204=0</formula>
    </cfRule>
  </conditionalFormatting>
  <conditionalFormatting sqref="AA247">
    <cfRule type="expression" dxfId="1546" priority="1030" stopIfTrue="1">
      <formula>$S204=0</formula>
    </cfRule>
  </conditionalFormatting>
  <conditionalFormatting sqref="AA248">
    <cfRule type="expression" dxfId="1545" priority="1031" stopIfTrue="1">
      <formula>$S204=0</formula>
    </cfRule>
  </conditionalFormatting>
  <conditionalFormatting sqref="AA249">
    <cfRule type="expression" dxfId="1544" priority="1032" stopIfTrue="1">
      <formula>$S204=0</formula>
    </cfRule>
  </conditionalFormatting>
  <conditionalFormatting sqref="AA250">
    <cfRule type="expression" dxfId="1543" priority="1033" stopIfTrue="1">
      <formula>$S204=0</formula>
    </cfRule>
  </conditionalFormatting>
  <conditionalFormatting sqref="AA251">
    <cfRule type="expression" dxfId="1542" priority="1034" stopIfTrue="1">
      <formula>$S204=0</formula>
    </cfRule>
  </conditionalFormatting>
  <conditionalFormatting sqref="AA252">
    <cfRule type="expression" dxfId="1541" priority="1035" stopIfTrue="1">
      <formula>$S204=0</formula>
    </cfRule>
  </conditionalFormatting>
  <conditionalFormatting sqref="AA253">
    <cfRule type="expression" dxfId="1540" priority="1036" stopIfTrue="1">
      <formula>$S204=0</formula>
    </cfRule>
  </conditionalFormatting>
  <conditionalFormatting sqref="AA254">
    <cfRule type="expression" dxfId="1539" priority="1037" stopIfTrue="1">
      <formula>$S204=0</formula>
    </cfRule>
  </conditionalFormatting>
  <conditionalFormatting sqref="AA255">
    <cfRule type="expression" dxfId="1538" priority="1038" stopIfTrue="1">
      <formula>$S204=0</formula>
    </cfRule>
  </conditionalFormatting>
  <conditionalFormatting sqref="AA256">
    <cfRule type="expression" dxfId="1537" priority="1039" stopIfTrue="1">
      <formula>$S204=0</formula>
    </cfRule>
  </conditionalFormatting>
  <conditionalFormatting sqref="AA257">
    <cfRule type="expression" dxfId="1536" priority="1040" stopIfTrue="1">
      <formula>$S204=0</formula>
    </cfRule>
  </conditionalFormatting>
  <conditionalFormatting sqref="AA258">
    <cfRule type="expression" dxfId="1535" priority="1041" stopIfTrue="1">
      <formula>$S204=0</formula>
    </cfRule>
  </conditionalFormatting>
  <conditionalFormatting sqref="AA259">
    <cfRule type="expression" dxfId="1534" priority="1042" stopIfTrue="1">
      <formula>$S204=0</formula>
    </cfRule>
  </conditionalFormatting>
  <conditionalFormatting sqref="AA260">
    <cfRule type="expression" dxfId="1533" priority="1043" stopIfTrue="1">
      <formula>$S204=0</formula>
    </cfRule>
  </conditionalFormatting>
  <conditionalFormatting sqref="AA261">
    <cfRule type="expression" dxfId="1532" priority="1044" stopIfTrue="1">
      <formula>$S204=0</formula>
    </cfRule>
  </conditionalFormatting>
  <conditionalFormatting sqref="AA262">
    <cfRule type="expression" dxfId="1531" priority="1045" stopIfTrue="1">
      <formula>$S204=0</formula>
    </cfRule>
  </conditionalFormatting>
  <conditionalFormatting sqref="AA263">
    <cfRule type="expression" dxfId="1530" priority="1046" stopIfTrue="1">
      <formula>$S204=0</formula>
    </cfRule>
  </conditionalFormatting>
  <conditionalFormatting sqref="AA264">
    <cfRule type="expression" dxfId="1529" priority="1047" stopIfTrue="1">
      <formula>$S204=0</formula>
    </cfRule>
  </conditionalFormatting>
  <conditionalFormatting sqref="AA265">
    <cfRule type="expression" dxfId="1528" priority="1048" stopIfTrue="1">
      <formula>$S204=0</formula>
    </cfRule>
  </conditionalFormatting>
  <conditionalFormatting sqref="AA266">
    <cfRule type="expression" dxfId="1527" priority="1049" stopIfTrue="1">
      <formula>$S204=0</formula>
    </cfRule>
  </conditionalFormatting>
  <conditionalFormatting sqref="AA267">
    <cfRule type="expression" dxfId="1526" priority="1050" stopIfTrue="1">
      <formula>$S204=0</formula>
    </cfRule>
  </conditionalFormatting>
  <conditionalFormatting sqref="AA268">
    <cfRule type="expression" dxfId="1525" priority="1051" stopIfTrue="1">
      <formula>$S204=0</formula>
    </cfRule>
  </conditionalFormatting>
  <conditionalFormatting sqref="AA269">
    <cfRule type="expression" dxfId="1524" priority="1052" stopIfTrue="1">
      <formula>$S204=0</formula>
    </cfRule>
  </conditionalFormatting>
  <conditionalFormatting sqref="AA270">
    <cfRule type="expression" dxfId="1523" priority="1053" stopIfTrue="1">
      <formula>$S204=0</formula>
    </cfRule>
  </conditionalFormatting>
  <conditionalFormatting sqref="AA271">
    <cfRule type="expression" dxfId="1522" priority="1054" stopIfTrue="1">
      <formula>$S204=0</formula>
    </cfRule>
  </conditionalFormatting>
  <conditionalFormatting sqref="AA272">
    <cfRule type="expression" dxfId="1521" priority="1055" stopIfTrue="1">
      <formula>$S204=0</formula>
    </cfRule>
  </conditionalFormatting>
  <conditionalFormatting sqref="AA273">
    <cfRule type="expression" dxfId="1520" priority="1056" stopIfTrue="1">
      <formula>$S204=0</formula>
    </cfRule>
  </conditionalFormatting>
  <conditionalFormatting sqref="AA274">
    <cfRule type="expression" dxfId="1519" priority="1057" stopIfTrue="1">
      <formula>$S204=0</formula>
    </cfRule>
  </conditionalFormatting>
  <conditionalFormatting sqref="AA275">
    <cfRule type="expression" dxfId="1518" priority="1058" stopIfTrue="1">
      <formula>$S204=0</formula>
    </cfRule>
  </conditionalFormatting>
  <conditionalFormatting sqref="AA276">
    <cfRule type="expression" dxfId="1517" priority="1059" stopIfTrue="1">
      <formula>$S204=0</formula>
    </cfRule>
  </conditionalFormatting>
  <conditionalFormatting sqref="AA277">
    <cfRule type="expression" dxfId="1516" priority="1060" stopIfTrue="1">
      <formula>$S204=0</formula>
    </cfRule>
  </conditionalFormatting>
  <conditionalFormatting sqref="AA278">
    <cfRule type="expression" dxfId="1515" priority="1061" stopIfTrue="1">
      <formula>$S204=0</formula>
    </cfRule>
  </conditionalFormatting>
  <conditionalFormatting sqref="AA279">
    <cfRule type="expression" dxfId="1514" priority="1062" stopIfTrue="1">
      <formula>$S204=0</formula>
    </cfRule>
  </conditionalFormatting>
  <conditionalFormatting sqref="AA280">
    <cfRule type="expression" dxfId="1513" priority="1063" stopIfTrue="1">
      <formula>$S204=0</formula>
    </cfRule>
  </conditionalFormatting>
  <conditionalFormatting sqref="AA281">
    <cfRule type="expression" dxfId="1512" priority="1064" stopIfTrue="1">
      <formula>$S204=0</formula>
    </cfRule>
  </conditionalFormatting>
  <conditionalFormatting sqref="AA282">
    <cfRule type="expression" dxfId="1511" priority="1065" stopIfTrue="1">
      <formula>$S204=0</formula>
    </cfRule>
  </conditionalFormatting>
  <conditionalFormatting sqref="AA283">
    <cfRule type="expression" dxfId="1510" priority="1066" stopIfTrue="1">
      <formula>$S204=0</formula>
    </cfRule>
  </conditionalFormatting>
  <conditionalFormatting sqref="AA284">
    <cfRule type="expression" dxfId="1509" priority="1067" stopIfTrue="1">
      <formula>$S204=0</formula>
    </cfRule>
  </conditionalFormatting>
  <conditionalFormatting sqref="AA285">
    <cfRule type="expression" dxfId="1508" priority="1068" stopIfTrue="1">
      <formula>$S204=0</formula>
    </cfRule>
  </conditionalFormatting>
  <conditionalFormatting sqref="AA286">
    <cfRule type="expression" dxfId="1507" priority="1069" stopIfTrue="1">
      <formula>$S204=0</formula>
    </cfRule>
  </conditionalFormatting>
  <conditionalFormatting sqref="AA287">
    <cfRule type="expression" dxfId="1506" priority="1070" stopIfTrue="1">
      <formula>$S204=0</formula>
    </cfRule>
  </conditionalFormatting>
  <conditionalFormatting sqref="AA288">
    <cfRule type="expression" dxfId="1505" priority="1071" stopIfTrue="1">
      <formula>$S204=0</formula>
    </cfRule>
  </conditionalFormatting>
  <conditionalFormatting sqref="AA289">
    <cfRule type="expression" dxfId="1504" priority="1072" stopIfTrue="1">
      <formula>$S204=0</formula>
    </cfRule>
  </conditionalFormatting>
  <conditionalFormatting sqref="AA290">
    <cfRule type="expression" dxfId="1503" priority="1073" stopIfTrue="1">
      <formula>$S204=0</formula>
    </cfRule>
  </conditionalFormatting>
  <conditionalFormatting sqref="AB230">
    <cfRule type="expression" dxfId="1502" priority="1074" stopIfTrue="1">
      <formula>$S205=0</formula>
    </cfRule>
  </conditionalFormatting>
  <conditionalFormatting sqref="AB231">
    <cfRule type="expression" dxfId="1501" priority="1075" stopIfTrue="1">
      <formula>$S205=0</formula>
    </cfRule>
  </conditionalFormatting>
  <conditionalFormatting sqref="AB232">
    <cfRule type="expression" dxfId="1500" priority="1076" stopIfTrue="1">
      <formula>$S205=0</formula>
    </cfRule>
  </conditionalFormatting>
  <conditionalFormatting sqref="AB233">
    <cfRule type="expression" dxfId="1499" priority="1077" stopIfTrue="1">
      <formula>$S205=0</formula>
    </cfRule>
  </conditionalFormatting>
  <conditionalFormatting sqref="AB234">
    <cfRule type="expression" dxfId="1498" priority="1078" stopIfTrue="1">
      <formula>$S205=0</formula>
    </cfRule>
  </conditionalFormatting>
  <conditionalFormatting sqref="AB235">
    <cfRule type="expression" dxfId="1497" priority="1079" stopIfTrue="1">
      <formula>$S205=0</formula>
    </cfRule>
  </conditionalFormatting>
  <conditionalFormatting sqref="AB236">
    <cfRule type="expression" dxfId="1496" priority="1080" stopIfTrue="1">
      <formula>$S205=0</formula>
    </cfRule>
  </conditionalFormatting>
  <conditionalFormatting sqref="AB237">
    <cfRule type="expression" dxfId="1495" priority="1081" stopIfTrue="1">
      <formula>$S205=0</formula>
    </cfRule>
  </conditionalFormatting>
  <conditionalFormatting sqref="AB238">
    <cfRule type="expression" dxfId="1494" priority="1082" stopIfTrue="1">
      <formula>$S205=0</formula>
    </cfRule>
  </conditionalFormatting>
  <conditionalFormatting sqref="AB239">
    <cfRule type="expression" dxfId="1493" priority="1083" stopIfTrue="1">
      <formula>$S205=0</formula>
    </cfRule>
  </conditionalFormatting>
  <conditionalFormatting sqref="AB240">
    <cfRule type="expression" dxfId="1492" priority="1084" stopIfTrue="1">
      <formula>$S205=0</formula>
    </cfRule>
  </conditionalFormatting>
  <conditionalFormatting sqref="AB241">
    <cfRule type="expression" dxfId="1491" priority="1085" stopIfTrue="1">
      <formula>$S205=0</formula>
    </cfRule>
  </conditionalFormatting>
  <conditionalFormatting sqref="AB242">
    <cfRule type="expression" dxfId="1490" priority="1086" stopIfTrue="1">
      <formula>$S205=0</formula>
    </cfRule>
  </conditionalFormatting>
  <conditionalFormatting sqref="AB243">
    <cfRule type="expression" dxfId="1489" priority="1087" stopIfTrue="1">
      <formula>$S205=0</formula>
    </cfRule>
  </conditionalFormatting>
  <conditionalFormatting sqref="AB244">
    <cfRule type="expression" dxfId="1488" priority="1088" stopIfTrue="1">
      <formula>$S205=0</formula>
    </cfRule>
  </conditionalFormatting>
  <conditionalFormatting sqref="AB245">
    <cfRule type="expression" dxfId="1487" priority="1089" stopIfTrue="1">
      <formula>$S205=0</formula>
    </cfRule>
  </conditionalFormatting>
  <conditionalFormatting sqref="AB246">
    <cfRule type="expression" dxfId="1486" priority="1090" stopIfTrue="1">
      <formula>$S205=0</formula>
    </cfRule>
  </conditionalFormatting>
  <conditionalFormatting sqref="AB247">
    <cfRule type="expression" dxfId="1485" priority="1091" stopIfTrue="1">
      <formula>$S205=0</formula>
    </cfRule>
  </conditionalFormatting>
  <conditionalFormatting sqref="AB248">
    <cfRule type="expression" dxfId="1484" priority="1092" stopIfTrue="1">
      <formula>$S205=0</formula>
    </cfRule>
  </conditionalFormatting>
  <conditionalFormatting sqref="AB249">
    <cfRule type="expression" dxfId="1483" priority="1093" stopIfTrue="1">
      <formula>$S205=0</formula>
    </cfRule>
  </conditionalFormatting>
  <conditionalFormatting sqref="AB250">
    <cfRule type="expression" dxfId="1482" priority="1094" stopIfTrue="1">
      <formula>$S205=0</formula>
    </cfRule>
  </conditionalFormatting>
  <conditionalFormatting sqref="AB251">
    <cfRule type="expression" dxfId="1481" priority="1095" stopIfTrue="1">
      <formula>$S205=0</formula>
    </cfRule>
  </conditionalFormatting>
  <conditionalFormatting sqref="AB252">
    <cfRule type="expression" dxfId="1480" priority="1096" stopIfTrue="1">
      <formula>$S205=0</formula>
    </cfRule>
  </conditionalFormatting>
  <conditionalFormatting sqref="AB253">
    <cfRule type="expression" dxfId="1479" priority="1097" stopIfTrue="1">
      <formula>$S205=0</formula>
    </cfRule>
  </conditionalFormatting>
  <conditionalFormatting sqref="AB254">
    <cfRule type="expression" dxfId="1478" priority="1098" stopIfTrue="1">
      <formula>$S205=0</formula>
    </cfRule>
  </conditionalFormatting>
  <conditionalFormatting sqref="AB255">
    <cfRule type="expression" dxfId="1477" priority="1099" stopIfTrue="1">
      <formula>$S205=0</formula>
    </cfRule>
  </conditionalFormatting>
  <conditionalFormatting sqref="AB256">
    <cfRule type="expression" dxfId="1476" priority="1100" stopIfTrue="1">
      <formula>$S205=0</formula>
    </cfRule>
  </conditionalFormatting>
  <conditionalFormatting sqref="AB257">
    <cfRule type="expression" dxfId="1475" priority="1101" stopIfTrue="1">
      <formula>$S205=0</formula>
    </cfRule>
  </conditionalFormatting>
  <conditionalFormatting sqref="AB258">
    <cfRule type="expression" dxfId="1474" priority="1102" stopIfTrue="1">
      <formula>$S205=0</formula>
    </cfRule>
  </conditionalFormatting>
  <conditionalFormatting sqref="AB259">
    <cfRule type="expression" dxfId="1473" priority="1103" stopIfTrue="1">
      <formula>$S205=0</formula>
    </cfRule>
  </conditionalFormatting>
  <conditionalFormatting sqref="AB260">
    <cfRule type="expression" dxfId="1472" priority="1104" stopIfTrue="1">
      <formula>$S205=0</formula>
    </cfRule>
  </conditionalFormatting>
  <conditionalFormatting sqref="AB261">
    <cfRule type="expression" dxfId="1471" priority="1105" stopIfTrue="1">
      <formula>$S205=0</formula>
    </cfRule>
  </conditionalFormatting>
  <conditionalFormatting sqref="AB262">
    <cfRule type="expression" dxfId="1470" priority="1106" stopIfTrue="1">
      <formula>$S205=0</formula>
    </cfRule>
  </conditionalFormatting>
  <conditionalFormatting sqref="AB263">
    <cfRule type="expression" dxfId="1469" priority="1107" stopIfTrue="1">
      <formula>$S205=0</formula>
    </cfRule>
  </conditionalFormatting>
  <conditionalFormatting sqref="AB264">
    <cfRule type="expression" dxfId="1468" priority="1108" stopIfTrue="1">
      <formula>$S205=0</formula>
    </cfRule>
  </conditionalFormatting>
  <conditionalFormatting sqref="AB265">
    <cfRule type="expression" dxfId="1467" priority="1109" stopIfTrue="1">
      <formula>$S205=0</formula>
    </cfRule>
  </conditionalFormatting>
  <conditionalFormatting sqref="AB266">
    <cfRule type="expression" dxfId="1466" priority="1110" stopIfTrue="1">
      <formula>$S205=0</formula>
    </cfRule>
  </conditionalFormatting>
  <conditionalFormatting sqref="AB267">
    <cfRule type="expression" dxfId="1465" priority="1111" stopIfTrue="1">
      <formula>$S205=0</formula>
    </cfRule>
  </conditionalFormatting>
  <conditionalFormatting sqref="AB268">
    <cfRule type="expression" dxfId="1464" priority="1112" stopIfTrue="1">
      <formula>$S205=0</formula>
    </cfRule>
  </conditionalFormatting>
  <conditionalFormatting sqref="AB269">
    <cfRule type="expression" dxfId="1463" priority="1113" stopIfTrue="1">
      <formula>$S205=0</formula>
    </cfRule>
  </conditionalFormatting>
  <conditionalFormatting sqref="AB270">
    <cfRule type="expression" dxfId="1462" priority="1114" stopIfTrue="1">
      <formula>$S205=0</formula>
    </cfRule>
  </conditionalFormatting>
  <conditionalFormatting sqref="AB271">
    <cfRule type="expression" dxfId="1461" priority="1115" stopIfTrue="1">
      <formula>$S205=0</formula>
    </cfRule>
  </conditionalFormatting>
  <conditionalFormatting sqref="AB272">
    <cfRule type="expression" dxfId="1460" priority="1116" stopIfTrue="1">
      <formula>$S205=0</formula>
    </cfRule>
  </conditionalFormatting>
  <conditionalFormatting sqref="AB273">
    <cfRule type="expression" dxfId="1459" priority="1117" stopIfTrue="1">
      <formula>$S205=0</formula>
    </cfRule>
  </conditionalFormatting>
  <conditionalFormatting sqref="AB274">
    <cfRule type="expression" dxfId="1458" priority="1118" stopIfTrue="1">
      <formula>$S205=0</formula>
    </cfRule>
  </conditionalFormatting>
  <conditionalFormatting sqref="AB275">
    <cfRule type="expression" dxfId="1457" priority="1119" stopIfTrue="1">
      <formula>$S205=0</formula>
    </cfRule>
  </conditionalFormatting>
  <conditionalFormatting sqref="AB276">
    <cfRule type="expression" dxfId="1456" priority="1120" stopIfTrue="1">
      <formula>$S205=0</formula>
    </cfRule>
  </conditionalFormatting>
  <conditionalFormatting sqref="AB277">
    <cfRule type="expression" dxfId="1455" priority="1121" stopIfTrue="1">
      <formula>$S205=0</formula>
    </cfRule>
  </conditionalFormatting>
  <conditionalFormatting sqref="AB278">
    <cfRule type="expression" dxfId="1454" priority="1122" stopIfTrue="1">
      <formula>$S205=0</formula>
    </cfRule>
  </conditionalFormatting>
  <conditionalFormatting sqref="AB279">
    <cfRule type="expression" dxfId="1453" priority="1123" stopIfTrue="1">
      <formula>$S205=0</formula>
    </cfRule>
  </conditionalFormatting>
  <conditionalFormatting sqref="AB280">
    <cfRule type="expression" dxfId="1452" priority="1124" stopIfTrue="1">
      <formula>$S205=0</formula>
    </cfRule>
  </conditionalFormatting>
  <conditionalFormatting sqref="AB281">
    <cfRule type="expression" dxfId="1451" priority="1125" stopIfTrue="1">
      <formula>$S205=0</formula>
    </cfRule>
  </conditionalFormatting>
  <conditionalFormatting sqref="AB282">
    <cfRule type="expression" dxfId="1450" priority="1126" stopIfTrue="1">
      <formula>$S205=0</formula>
    </cfRule>
  </conditionalFormatting>
  <conditionalFormatting sqref="AB283">
    <cfRule type="expression" dxfId="1449" priority="1127" stopIfTrue="1">
      <formula>$S205=0</formula>
    </cfRule>
  </conditionalFormatting>
  <conditionalFormatting sqref="AB284">
    <cfRule type="expression" dxfId="1448" priority="1128" stopIfTrue="1">
      <formula>$S205=0</formula>
    </cfRule>
  </conditionalFormatting>
  <conditionalFormatting sqref="AB285">
    <cfRule type="expression" dxfId="1447" priority="1129" stopIfTrue="1">
      <formula>$S205=0</formula>
    </cfRule>
  </conditionalFormatting>
  <conditionalFormatting sqref="AB286">
    <cfRule type="expression" dxfId="1446" priority="1130" stopIfTrue="1">
      <formula>$S205=0</formula>
    </cfRule>
  </conditionalFormatting>
  <conditionalFormatting sqref="AB287">
    <cfRule type="expression" dxfId="1445" priority="1131" stopIfTrue="1">
      <formula>$S205=0</formula>
    </cfRule>
  </conditionalFormatting>
  <conditionalFormatting sqref="AB288">
    <cfRule type="expression" dxfId="1444" priority="1132" stopIfTrue="1">
      <formula>$S205=0</formula>
    </cfRule>
  </conditionalFormatting>
  <conditionalFormatting sqref="AB289">
    <cfRule type="expression" dxfId="1443" priority="1133" stopIfTrue="1">
      <formula>$S205=0</formula>
    </cfRule>
  </conditionalFormatting>
  <conditionalFormatting sqref="AB290">
    <cfRule type="expression" dxfId="1442" priority="1134" stopIfTrue="1">
      <formula>$S205=0</formula>
    </cfRule>
  </conditionalFormatting>
  <conditionalFormatting sqref="AC230">
    <cfRule type="expression" dxfId="1441" priority="1135" stopIfTrue="1">
      <formula>$S206=0</formula>
    </cfRule>
  </conditionalFormatting>
  <conditionalFormatting sqref="AC231">
    <cfRule type="expression" dxfId="1440" priority="1136" stopIfTrue="1">
      <formula>$S206=0</formula>
    </cfRule>
  </conditionalFormatting>
  <conditionalFormatting sqref="AC232">
    <cfRule type="expression" dxfId="1439" priority="1137" stopIfTrue="1">
      <formula>$S206=0</formula>
    </cfRule>
  </conditionalFormatting>
  <conditionalFormatting sqref="AC233">
    <cfRule type="expression" dxfId="1438" priority="1138" stopIfTrue="1">
      <formula>$S206=0</formula>
    </cfRule>
  </conditionalFormatting>
  <conditionalFormatting sqref="AC234">
    <cfRule type="expression" dxfId="1437" priority="1139" stopIfTrue="1">
      <formula>$S206=0</formula>
    </cfRule>
  </conditionalFormatting>
  <conditionalFormatting sqref="AC235">
    <cfRule type="expression" dxfId="1436" priority="1140" stopIfTrue="1">
      <formula>$S206=0</formula>
    </cfRule>
  </conditionalFormatting>
  <conditionalFormatting sqref="AC236">
    <cfRule type="expression" dxfId="1435" priority="1141" stopIfTrue="1">
      <formula>$S206=0</formula>
    </cfRule>
  </conditionalFormatting>
  <conditionalFormatting sqref="AC237">
    <cfRule type="expression" dxfId="1434" priority="1142" stopIfTrue="1">
      <formula>$S206=0</formula>
    </cfRule>
  </conditionalFormatting>
  <conditionalFormatting sqref="AC238">
    <cfRule type="expression" dxfId="1433" priority="1143" stopIfTrue="1">
      <formula>$S206=0</formula>
    </cfRule>
  </conditionalFormatting>
  <conditionalFormatting sqref="AC239">
    <cfRule type="expression" dxfId="1432" priority="1144" stopIfTrue="1">
      <formula>$S206=0</formula>
    </cfRule>
  </conditionalFormatting>
  <conditionalFormatting sqref="AC240">
    <cfRule type="expression" dxfId="1431" priority="1145" stopIfTrue="1">
      <formula>$S206=0</formula>
    </cfRule>
  </conditionalFormatting>
  <conditionalFormatting sqref="AC241">
    <cfRule type="expression" dxfId="1430" priority="1146" stopIfTrue="1">
      <formula>$S206=0</formula>
    </cfRule>
  </conditionalFormatting>
  <conditionalFormatting sqref="AC242">
    <cfRule type="expression" dxfId="1429" priority="1147" stopIfTrue="1">
      <formula>$S206=0</formula>
    </cfRule>
  </conditionalFormatting>
  <conditionalFormatting sqref="AC243">
    <cfRule type="expression" dxfId="1428" priority="1148" stopIfTrue="1">
      <formula>$S206=0</formula>
    </cfRule>
  </conditionalFormatting>
  <conditionalFormatting sqref="AC244">
    <cfRule type="expression" dxfId="1427" priority="1149" stopIfTrue="1">
      <formula>$S206=0</formula>
    </cfRule>
  </conditionalFormatting>
  <conditionalFormatting sqref="AC245">
    <cfRule type="expression" dxfId="1426" priority="1150" stopIfTrue="1">
      <formula>$S206=0</formula>
    </cfRule>
  </conditionalFormatting>
  <conditionalFormatting sqref="AC246">
    <cfRule type="expression" dxfId="1425" priority="1151" stopIfTrue="1">
      <formula>$S206=0</formula>
    </cfRule>
  </conditionalFormatting>
  <conditionalFormatting sqref="AC247">
    <cfRule type="expression" dxfId="1424" priority="1152" stopIfTrue="1">
      <formula>$S206=0</formula>
    </cfRule>
  </conditionalFormatting>
  <conditionalFormatting sqref="AC248">
    <cfRule type="expression" dxfId="1423" priority="1153" stopIfTrue="1">
      <formula>$S206=0</formula>
    </cfRule>
  </conditionalFormatting>
  <conditionalFormatting sqref="AC249">
    <cfRule type="expression" dxfId="1422" priority="1154" stopIfTrue="1">
      <formula>$S206=0</formula>
    </cfRule>
  </conditionalFormatting>
  <conditionalFormatting sqref="AC250">
    <cfRule type="expression" dxfId="1421" priority="1155" stopIfTrue="1">
      <formula>$S206=0</formula>
    </cfRule>
  </conditionalFormatting>
  <conditionalFormatting sqref="AC251">
    <cfRule type="expression" dxfId="1420" priority="1156" stopIfTrue="1">
      <formula>$S206=0</formula>
    </cfRule>
  </conditionalFormatting>
  <conditionalFormatting sqref="AC252">
    <cfRule type="expression" dxfId="1419" priority="1157" stopIfTrue="1">
      <formula>$S206=0</formula>
    </cfRule>
  </conditionalFormatting>
  <conditionalFormatting sqref="AC253">
    <cfRule type="expression" dxfId="1418" priority="1158" stopIfTrue="1">
      <formula>$S206=0</formula>
    </cfRule>
  </conditionalFormatting>
  <conditionalFormatting sqref="AC254">
    <cfRule type="expression" dxfId="1417" priority="1159" stopIfTrue="1">
      <formula>$S206=0</formula>
    </cfRule>
  </conditionalFormatting>
  <conditionalFormatting sqref="AC255">
    <cfRule type="expression" dxfId="1416" priority="1160" stopIfTrue="1">
      <formula>$S206=0</formula>
    </cfRule>
  </conditionalFormatting>
  <conditionalFormatting sqref="AC256">
    <cfRule type="expression" dxfId="1415" priority="1161" stopIfTrue="1">
      <formula>$S206=0</formula>
    </cfRule>
  </conditionalFormatting>
  <conditionalFormatting sqref="AC257">
    <cfRule type="expression" dxfId="1414" priority="1162" stopIfTrue="1">
      <formula>$S206=0</formula>
    </cfRule>
  </conditionalFormatting>
  <conditionalFormatting sqref="AC258">
    <cfRule type="expression" dxfId="1413" priority="1163" stopIfTrue="1">
      <formula>$S206=0</formula>
    </cfRule>
  </conditionalFormatting>
  <conditionalFormatting sqref="AC259">
    <cfRule type="expression" dxfId="1412" priority="1164" stopIfTrue="1">
      <formula>$S206=0</formula>
    </cfRule>
  </conditionalFormatting>
  <conditionalFormatting sqref="AC260">
    <cfRule type="expression" dxfId="1411" priority="1165" stopIfTrue="1">
      <formula>$S206=0</formula>
    </cfRule>
  </conditionalFormatting>
  <conditionalFormatting sqref="AC261">
    <cfRule type="expression" dxfId="1410" priority="1166" stopIfTrue="1">
      <formula>$S206=0</formula>
    </cfRule>
  </conditionalFormatting>
  <conditionalFormatting sqref="AC262">
    <cfRule type="expression" dxfId="1409" priority="1167" stopIfTrue="1">
      <formula>$S206=0</formula>
    </cfRule>
  </conditionalFormatting>
  <conditionalFormatting sqref="AC263">
    <cfRule type="expression" dxfId="1408" priority="1168" stopIfTrue="1">
      <formula>$S206=0</formula>
    </cfRule>
  </conditionalFormatting>
  <conditionalFormatting sqref="AC264">
    <cfRule type="expression" dxfId="1407" priority="1169" stopIfTrue="1">
      <formula>$S206=0</formula>
    </cfRule>
  </conditionalFormatting>
  <conditionalFormatting sqref="AC265">
    <cfRule type="expression" dxfId="1406" priority="1170" stopIfTrue="1">
      <formula>$S206=0</formula>
    </cfRule>
  </conditionalFormatting>
  <conditionalFormatting sqref="AC266">
    <cfRule type="expression" dxfId="1405" priority="1171" stopIfTrue="1">
      <formula>$S206=0</formula>
    </cfRule>
  </conditionalFormatting>
  <conditionalFormatting sqref="AC267">
    <cfRule type="expression" dxfId="1404" priority="1172" stopIfTrue="1">
      <formula>$S206=0</formula>
    </cfRule>
  </conditionalFormatting>
  <conditionalFormatting sqref="AC268">
    <cfRule type="expression" dxfId="1403" priority="1173" stopIfTrue="1">
      <formula>$S206=0</formula>
    </cfRule>
  </conditionalFormatting>
  <conditionalFormatting sqref="AC269">
    <cfRule type="expression" dxfId="1402" priority="1174" stopIfTrue="1">
      <formula>$S206=0</formula>
    </cfRule>
  </conditionalFormatting>
  <conditionalFormatting sqref="AC270">
    <cfRule type="expression" dxfId="1401" priority="1175" stopIfTrue="1">
      <formula>$S206=0</formula>
    </cfRule>
  </conditionalFormatting>
  <conditionalFormatting sqref="AC271">
    <cfRule type="expression" dxfId="1400" priority="1176" stopIfTrue="1">
      <formula>$S206=0</formula>
    </cfRule>
  </conditionalFormatting>
  <conditionalFormatting sqref="AC272">
    <cfRule type="expression" dxfId="1399" priority="1177" stopIfTrue="1">
      <formula>$S206=0</formula>
    </cfRule>
  </conditionalFormatting>
  <conditionalFormatting sqref="AC273">
    <cfRule type="expression" dxfId="1398" priority="1178" stopIfTrue="1">
      <formula>$S206=0</formula>
    </cfRule>
  </conditionalFormatting>
  <conditionalFormatting sqref="AC274">
    <cfRule type="expression" dxfId="1397" priority="1179" stopIfTrue="1">
      <formula>$S206=0</formula>
    </cfRule>
  </conditionalFormatting>
  <conditionalFormatting sqref="AC275">
    <cfRule type="expression" dxfId="1396" priority="1180" stopIfTrue="1">
      <formula>$S206=0</formula>
    </cfRule>
  </conditionalFormatting>
  <conditionalFormatting sqref="AC276">
    <cfRule type="expression" dxfId="1395" priority="1181" stopIfTrue="1">
      <formula>$S206=0</formula>
    </cfRule>
  </conditionalFormatting>
  <conditionalFormatting sqref="AC277">
    <cfRule type="expression" dxfId="1394" priority="1182" stopIfTrue="1">
      <formula>$S206=0</formula>
    </cfRule>
  </conditionalFormatting>
  <conditionalFormatting sqref="AC278">
    <cfRule type="expression" dxfId="1393" priority="1183" stopIfTrue="1">
      <formula>$S206=0</formula>
    </cfRule>
  </conditionalFormatting>
  <conditionalFormatting sqref="AC279">
    <cfRule type="expression" dxfId="1392" priority="1184" stopIfTrue="1">
      <formula>$S206=0</formula>
    </cfRule>
  </conditionalFormatting>
  <conditionalFormatting sqref="AC280">
    <cfRule type="expression" dxfId="1391" priority="1185" stopIfTrue="1">
      <formula>$S206=0</formula>
    </cfRule>
  </conditionalFormatting>
  <conditionalFormatting sqref="AC281">
    <cfRule type="expression" dxfId="1390" priority="1186" stopIfTrue="1">
      <formula>$S206=0</formula>
    </cfRule>
  </conditionalFormatting>
  <conditionalFormatting sqref="AC282">
    <cfRule type="expression" dxfId="1389" priority="1187" stopIfTrue="1">
      <formula>$S206=0</formula>
    </cfRule>
  </conditionalFormatting>
  <conditionalFormatting sqref="AC283">
    <cfRule type="expression" dxfId="1388" priority="1188" stopIfTrue="1">
      <formula>$S206=0</formula>
    </cfRule>
  </conditionalFormatting>
  <conditionalFormatting sqref="AC284">
    <cfRule type="expression" dxfId="1387" priority="1189" stopIfTrue="1">
      <formula>$S206=0</formula>
    </cfRule>
  </conditionalFormatting>
  <conditionalFormatting sqref="AC285">
    <cfRule type="expression" dxfId="1386" priority="1190" stopIfTrue="1">
      <formula>$S206=0</formula>
    </cfRule>
  </conditionalFormatting>
  <conditionalFormatting sqref="AC286">
    <cfRule type="expression" dxfId="1385" priority="1191" stopIfTrue="1">
      <formula>$S206=0</formula>
    </cfRule>
  </conditionalFormatting>
  <conditionalFormatting sqref="AC287">
    <cfRule type="expression" dxfId="1384" priority="1192" stopIfTrue="1">
      <formula>$S206=0</formula>
    </cfRule>
  </conditionalFormatting>
  <conditionalFormatting sqref="AC288">
    <cfRule type="expression" dxfId="1383" priority="1193" stopIfTrue="1">
      <formula>$S206=0</formula>
    </cfRule>
  </conditionalFormatting>
  <conditionalFormatting sqref="AC289">
    <cfRule type="expression" dxfId="1382" priority="1194" stopIfTrue="1">
      <formula>$S206=0</formula>
    </cfRule>
  </conditionalFormatting>
  <conditionalFormatting sqref="AC290">
    <cfRule type="expression" dxfId="1381" priority="1195" stopIfTrue="1">
      <formula>$S206=0</formula>
    </cfRule>
  </conditionalFormatting>
  <conditionalFormatting sqref="AD230">
    <cfRule type="expression" dxfId="1380" priority="1196" stopIfTrue="1">
      <formula>$S207=0</formula>
    </cfRule>
  </conditionalFormatting>
  <conditionalFormatting sqref="AD231">
    <cfRule type="expression" dxfId="1379" priority="1197" stopIfTrue="1">
      <formula>$S207=0</formula>
    </cfRule>
  </conditionalFormatting>
  <conditionalFormatting sqref="AD232">
    <cfRule type="expression" dxfId="1378" priority="1198" stopIfTrue="1">
      <formula>$S207=0</formula>
    </cfRule>
  </conditionalFormatting>
  <conditionalFormatting sqref="AD233">
    <cfRule type="expression" dxfId="1377" priority="1199" stopIfTrue="1">
      <formula>$S207=0</formula>
    </cfRule>
  </conditionalFormatting>
  <conditionalFormatting sqref="AD234">
    <cfRule type="expression" dxfId="1376" priority="1200" stopIfTrue="1">
      <formula>$S207=0</formula>
    </cfRule>
  </conditionalFormatting>
  <conditionalFormatting sqref="AD235">
    <cfRule type="expression" dxfId="1375" priority="1201" stopIfTrue="1">
      <formula>$S207=0</formula>
    </cfRule>
  </conditionalFormatting>
  <conditionalFormatting sqref="AD236">
    <cfRule type="expression" dxfId="1374" priority="1202" stopIfTrue="1">
      <formula>$S207=0</formula>
    </cfRule>
  </conditionalFormatting>
  <conditionalFormatting sqref="AD237">
    <cfRule type="expression" dxfId="1373" priority="1203" stopIfTrue="1">
      <formula>$S207=0</formula>
    </cfRule>
  </conditionalFormatting>
  <conditionalFormatting sqref="AD238">
    <cfRule type="expression" dxfId="1372" priority="1204" stopIfTrue="1">
      <formula>$S207=0</formula>
    </cfRule>
  </conditionalFormatting>
  <conditionalFormatting sqref="AD239">
    <cfRule type="expression" dxfId="1371" priority="1205" stopIfTrue="1">
      <formula>$S207=0</formula>
    </cfRule>
  </conditionalFormatting>
  <conditionalFormatting sqref="AD240">
    <cfRule type="expression" dxfId="1370" priority="1206" stopIfTrue="1">
      <formula>$S207=0</formula>
    </cfRule>
  </conditionalFormatting>
  <conditionalFormatting sqref="AD241">
    <cfRule type="expression" dxfId="1369" priority="1207" stopIfTrue="1">
      <formula>$S207=0</formula>
    </cfRule>
  </conditionalFormatting>
  <conditionalFormatting sqref="AD242">
    <cfRule type="expression" dxfId="1368" priority="1208" stopIfTrue="1">
      <formula>$S207=0</formula>
    </cfRule>
  </conditionalFormatting>
  <conditionalFormatting sqref="AD243">
    <cfRule type="expression" dxfId="1367" priority="1209" stopIfTrue="1">
      <formula>$S207=0</formula>
    </cfRule>
  </conditionalFormatting>
  <conditionalFormatting sqref="AD244">
    <cfRule type="expression" dxfId="1366" priority="1210" stopIfTrue="1">
      <formula>$S207=0</formula>
    </cfRule>
  </conditionalFormatting>
  <conditionalFormatting sqref="AD245">
    <cfRule type="expression" dxfId="1365" priority="1211" stopIfTrue="1">
      <formula>$S207=0</formula>
    </cfRule>
  </conditionalFormatting>
  <conditionalFormatting sqref="AD246">
    <cfRule type="expression" dxfId="1364" priority="1212" stopIfTrue="1">
      <formula>$S207=0</formula>
    </cfRule>
  </conditionalFormatting>
  <conditionalFormatting sqref="AD247">
    <cfRule type="expression" dxfId="1363" priority="1213" stopIfTrue="1">
      <formula>$S207=0</formula>
    </cfRule>
  </conditionalFormatting>
  <conditionalFormatting sqref="AD248">
    <cfRule type="expression" dxfId="1362" priority="1214" stopIfTrue="1">
      <formula>$S207=0</formula>
    </cfRule>
  </conditionalFormatting>
  <conditionalFormatting sqref="AD249">
    <cfRule type="expression" dxfId="1361" priority="1215" stopIfTrue="1">
      <formula>$S207=0</formula>
    </cfRule>
  </conditionalFormatting>
  <conditionalFormatting sqref="AD250">
    <cfRule type="expression" dxfId="1360" priority="1216" stopIfTrue="1">
      <formula>$S207=0</formula>
    </cfRule>
  </conditionalFormatting>
  <conditionalFormatting sqref="AD251">
    <cfRule type="expression" dxfId="1359" priority="1217" stopIfTrue="1">
      <formula>$S207=0</formula>
    </cfRule>
  </conditionalFormatting>
  <conditionalFormatting sqref="AD252">
    <cfRule type="expression" dxfId="1358" priority="1218" stopIfTrue="1">
      <formula>$S207=0</formula>
    </cfRule>
  </conditionalFormatting>
  <conditionalFormatting sqref="AD253">
    <cfRule type="expression" dxfId="1357" priority="1219" stopIfTrue="1">
      <formula>$S207=0</formula>
    </cfRule>
  </conditionalFormatting>
  <conditionalFormatting sqref="AD254">
    <cfRule type="expression" dxfId="1356" priority="1220" stopIfTrue="1">
      <formula>$S207=0</formula>
    </cfRule>
  </conditionalFormatting>
  <conditionalFormatting sqref="AD255">
    <cfRule type="expression" dxfId="1355" priority="1221" stopIfTrue="1">
      <formula>$S207=0</formula>
    </cfRule>
  </conditionalFormatting>
  <conditionalFormatting sqref="AD256">
    <cfRule type="expression" dxfId="1354" priority="1222" stopIfTrue="1">
      <formula>$S207=0</formula>
    </cfRule>
  </conditionalFormatting>
  <conditionalFormatting sqref="AD257">
    <cfRule type="expression" dxfId="1353" priority="1223" stopIfTrue="1">
      <formula>$S207=0</formula>
    </cfRule>
  </conditionalFormatting>
  <conditionalFormatting sqref="AD258">
    <cfRule type="expression" dxfId="1352" priority="1224" stopIfTrue="1">
      <formula>$S207=0</formula>
    </cfRule>
  </conditionalFormatting>
  <conditionalFormatting sqref="AD259">
    <cfRule type="expression" dxfId="1351" priority="1225" stopIfTrue="1">
      <formula>$S207=0</formula>
    </cfRule>
  </conditionalFormatting>
  <conditionalFormatting sqref="AD260">
    <cfRule type="expression" dxfId="1350" priority="1226" stopIfTrue="1">
      <formula>$S207=0</formula>
    </cfRule>
  </conditionalFormatting>
  <conditionalFormatting sqref="AD261">
    <cfRule type="expression" dxfId="1349" priority="1227" stopIfTrue="1">
      <formula>$S207=0</formula>
    </cfRule>
  </conditionalFormatting>
  <conditionalFormatting sqref="AD262">
    <cfRule type="expression" dxfId="1348" priority="1228" stopIfTrue="1">
      <formula>$S207=0</formula>
    </cfRule>
  </conditionalFormatting>
  <conditionalFormatting sqref="AD263">
    <cfRule type="expression" dxfId="1347" priority="1229" stopIfTrue="1">
      <formula>$S207=0</formula>
    </cfRule>
  </conditionalFormatting>
  <conditionalFormatting sqref="AD264">
    <cfRule type="expression" dxfId="1346" priority="1230" stopIfTrue="1">
      <formula>$S207=0</formula>
    </cfRule>
  </conditionalFormatting>
  <conditionalFormatting sqref="AD265">
    <cfRule type="expression" dxfId="1345" priority="1231" stopIfTrue="1">
      <formula>$S207=0</formula>
    </cfRule>
  </conditionalFormatting>
  <conditionalFormatting sqref="AD266">
    <cfRule type="expression" dxfId="1344" priority="1232" stopIfTrue="1">
      <formula>$S207=0</formula>
    </cfRule>
  </conditionalFormatting>
  <conditionalFormatting sqref="AD267">
    <cfRule type="expression" dxfId="1343" priority="1233" stopIfTrue="1">
      <formula>$S207=0</formula>
    </cfRule>
  </conditionalFormatting>
  <conditionalFormatting sqref="AD268">
    <cfRule type="expression" dxfId="1342" priority="1234" stopIfTrue="1">
      <formula>$S207=0</formula>
    </cfRule>
  </conditionalFormatting>
  <conditionalFormatting sqref="AD269">
    <cfRule type="expression" dxfId="1341" priority="1235" stopIfTrue="1">
      <formula>$S207=0</formula>
    </cfRule>
  </conditionalFormatting>
  <conditionalFormatting sqref="AD270">
    <cfRule type="expression" dxfId="1340" priority="1236" stopIfTrue="1">
      <formula>$S207=0</formula>
    </cfRule>
  </conditionalFormatting>
  <conditionalFormatting sqref="AD271">
    <cfRule type="expression" dxfId="1339" priority="1237" stopIfTrue="1">
      <formula>$S207=0</formula>
    </cfRule>
  </conditionalFormatting>
  <conditionalFormatting sqref="AD272">
    <cfRule type="expression" dxfId="1338" priority="1238" stopIfTrue="1">
      <formula>$S207=0</formula>
    </cfRule>
  </conditionalFormatting>
  <conditionalFormatting sqref="AD273">
    <cfRule type="expression" dxfId="1337" priority="1239" stopIfTrue="1">
      <formula>$S207=0</formula>
    </cfRule>
  </conditionalFormatting>
  <conditionalFormatting sqref="AD274">
    <cfRule type="expression" dxfId="1336" priority="1240" stopIfTrue="1">
      <formula>$S207=0</formula>
    </cfRule>
  </conditionalFormatting>
  <conditionalFormatting sqref="AD275">
    <cfRule type="expression" dxfId="1335" priority="1241" stopIfTrue="1">
      <formula>$S207=0</formula>
    </cfRule>
  </conditionalFormatting>
  <conditionalFormatting sqref="AD276">
    <cfRule type="expression" dxfId="1334" priority="1242" stopIfTrue="1">
      <formula>$S207=0</formula>
    </cfRule>
  </conditionalFormatting>
  <conditionalFormatting sqref="AD277">
    <cfRule type="expression" dxfId="1333" priority="1243" stopIfTrue="1">
      <formula>$S207=0</formula>
    </cfRule>
  </conditionalFormatting>
  <conditionalFormatting sqref="AD278">
    <cfRule type="expression" dxfId="1332" priority="1244" stopIfTrue="1">
      <formula>$S207=0</formula>
    </cfRule>
  </conditionalFormatting>
  <conditionalFormatting sqref="AD279">
    <cfRule type="expression" dxfId="1331" priority="1245" stopIfTrue="1">
      <formula>$S207=0</formula>
    </cfRule>
  </conditionalFormatting>
  <conditionalFormatting sqref="AD280">
    <cfRule type="expression" dxfId="1330" priority="1246" stopIfTrue="1">
      <formula>$S207=0</formula>
    </cfRule>
  </conditionalFormatting>
  <conditionalFormatting sqref="AD281">
    <cfRule type="expression" dxfId="1329" priority="1247" stopIfTrue="1">
      <formula>$S207=0</formula>
    </cfRule>
  </conditionalFormatting>
  <conditionalFormatting sqref="AD282">
    <cfRule type="expression" dxfId="1328" priority="1248" stopIfTrue="1">
      <formula>$S207=0</formula>
    </cfRule>
  </conditionalFormatting>
  <conditionalFormatting sqref="AD283">
    <cfRule type="expression" dxfId="1327" priority="1249" stopIfTrue="1">
      <formula>$S207=0</formula>
    </cfRule>
  </conditionalFormatting>
  <conditionalFormatting sqref="AD284">
    <cfRule type="expression" dxfId="1326" priority="1250" stopIfTrue="1">
      <formula>$S207=0</formula>
    </cfRule>
  </conditionalFormatting>
  <conditionalFormatting sqref="AD285">
    <cfRule type="expression" dxfId="1325" priority="1251" stopIfTrue="1">
      <formula>$S207=0</formula>
    </cfRule>
  </conditionalFormatting>
  <conditionalFormatting sqref="AD286">
    <cfRule type="expression" dxfId="1324" priority="1252" stopIfTrue="1">
      <formula>$S207=0</formula>
    </cfRule>
  </conditionalFormatting>
  <conditionalFormatting sqref="AD287">
    <cfRule type="expression" dxfId="1323" priority="1253" stopIfTrue="1">
      <formula>$S207=0</formula>
    </cfRule>
  </conditionalFormatting>
  <conditionalFormatting sqref="AD288">
    <cfRule type="expression" dxfId="1322" priority="1254" stopIfTrue="1">
      <formula>$S207=0</formula>
    </cfRule>
  </conditionalFormatting>
  <conditionalFormatting sqref="AD289">
    <cfRule type="expression" dxfId="1321" priority="1255" stopIfTrue="1">
      <formula>$S207=0</formula>
    </cfRule>
  </conditionalFormatting>
  <conditionalFormatting sqref="AD290">
    <cfRule type="expression" dxfId="1320" priority="1256" stopIfTrue="1">
      <formula>$S207=0</formula>
    </cfRule>
  </conditionalFormatting>
  <conditionalFormatting sqref="R230">
    <cfRule type="expression" dxfId="1319" priority="1257" stopIfTrue="1">
      <formula>$O208=0</formula>
    </cfRule>
  </conditionalFormatting>
  <conditionalFormatting sqref="R231">
    <cfRule type="expression" dxfId="1318" priority="1258" stopIfTrue="1">
      <formula>$O208=0</formula>
    </cfRule>
  </conditionalFormatting>
  <conditionalFormatting sqref="R232">
    <cfRule type="expression" dxfId="1317" priority="1259" stopIfTrue="1">
      <formula>$O208=0</formula>
    </cfRule>
  </conditionalFormatting>
  <conditionalFormatting sqref="R233">
    <cfRule type="expression" dxfId="1316" priority="1260" stopIfTrue="1">
      <formula>$O208=0</formula>
    </cfRule>
  </conditionalFormatting>
  <conditionalFormatting sqref="R234">
    <cfRule type="expression" dxfId="1315" priority="1261" stopIfTrue="1">
      <formula>$O208=0</formula>
    </cfRule>
  </conditionalFormatting>
  <conditionalFormatting sqref="R235">
    <cfRule type="expression" dxfId="1314" priority="1262" stopIfTrue="1">
      <formula>$O208=0</formula>
    </cfRule>
  </conditionalFormatting>
  <conditionalFormatting sqref="R236">
    <cfRule type="expression" dxfId="1313" priority="1263" stopIfTrue="1">
      <formula>$O208=0</formula>
    </cfRule>
  </conditionalFormatting>
  <conditionalFormatting sqref="R237">
    <cfRule type="expression" dxfId="1312" priority="1264" stopIfTrue="1">
      <formula>$O208=0</formula>
    </cfRule>
  </conditionalFormatting>
  <conditionalFormatting sqref="R238">
    <cfRule type="expression" dxfId="1311" priority="1265" stopIfTrue="1">
      <formula>$O208=0</formula>
    </cfRule>
  </conditionalFormatting>
  <conditionalFormatting sqref="R239">
    <cfRule type="expression" dxfId="1310" priority="1266" stopIfTrue="1">
      <formula>$O208=0</formula>
    </cfRule>
  </conditionalFormatting>
  <conditionalFormatting sqref="R240">
    <cfRule type="expression" dxfId="1309" priority="1267" stopIfTrue="1">
      <formula>$O208=0</formula>
    </cfRule>
  </conditionalFormatting>
  <conditionalFormatting sqref="R241">
    <cfRule type="expression" dxfId="1308" priority="1268" stopIfTrue="1">
      <formula>$O208=0</formula>
    </cfRule>
  </conditionalFormatting>
  <conditionalFormatting sqref="R242">
    <cfRule type="expression" dxfId="1307" priority="1269" stopIfTrue="1">
      <formula>$O208=0</formula>
    </cfRule>
  </conditionalFormatting>
  <conditionalFormatting sqref="R243">
    <cfRule type="expression" dxfId="1306" priority="1270" stopIfTrue="1">
      <formula>$O208=0</formula>
    </cfRule>
  </conditionalFormatting>
  <conditionalFormatting sqref="R244">
    <cfRule type="expression" dxfId="1305" priority="1271" stopIfTrue="1">
      <formula>$O208=0</formula>
    </cfRule>
  </conditionalFormatting>
  <conditionalFormatting sqref="R245">
    <cfRule type="expression" dxfId="1304" priority="1272" stopIfTrue="1">
      <formula>$O208=0</formula>
    </cfRule>
  </conditionalFormatting>
  <conditionalFormatting sqref="R246">
    <cfRule type="expression" dxfId="1303" priority="1273" stopIfTrue="1">
      <formula>$O208=0</formula>
    </cfRule>
  </conditionalFormatting>
  <conditionalFormatting sqref="R247">
    <cfRule type="expression" dxfId="1302" priority="1274" stopIfTrue="1">
      <formula>$O208=0</formula>
    </cfRule>
  </conditionalFormatting>
  <conditionalFormatting sqref="R248">
    <cfRule type="expression" dxfId="1301" priority="1275" stopIfTrue="1">
      <formula>$O208=0</formula>
    </cfRule>
  </conditionalFormatting>
  <conditionalFormatting sqref="R249">
    <cfRule type="expression" dxfId="1300" priority="1276" stopIfTrue="1">
      <formula>$O208=0</formula>
    </cfRule>
  </conditionalFormatting>
  <conditionalFormatting sqref="R250">
    <cfRule type="expression" dxfId="1299" priority="1277" stopIfTrue="1">
      <formula>$O208=0</formula>
    </cfRule>
  </conditionalFormatting>
  <conditionalFormatting sqref="R251">
    <cfRule type="expression" dxfId="1298" priority="1278" stopIfTrue="1">
      <formula>$O208=0</formula>
    </cfRule>
  </conditionalFormatting>
  <conditionalFormatting sqref="R252">
    <cfRule type="expression" dxfId="1297" priority="1279" stopIfTrue="1">
      <formula>$O208=0</formula>
    </cfRule>
  </conditionalFormatting>
  <conditionalFormatting sqref="R253">
    <cfRule type="expression" dxfId="1296" priority="1280" stopIfTrue="1">
      <formula>$O208=0</formula>
    </cfRule>
  </conditionalFormatting>
  <conditionalFormatting sqref="R254">
    <cfRule type="expression" dxfId="1295" priority="1281" stopIfTrue="1">
      <formula>$O208=0</formula>
    </cfRule>
  </conditionalFormatting>
  <conditionalFormatting sqref="R255">
    <cfRule type="expression" dxfId="1294" priority="1282" stopIfTrue="1">
      <formula>$O208=0</formula>
    </cfRule>
  </conditionalFormatting>
  <conditionalFormatting sqref="R256">
    <cfRule type="expression" dxfId="1293" priority="1283" stopIfTrue="1">
      <formula>$O208=0</formula>
    </cfRule>
  </conditionalFormatting>
  <conditionalFormatting sqref="R257">
    <cfRule type="expression" dxfId="1292" priority="1284" stopIfTrue="1">
      <formula>$O208=0</formula>
    </cfRule>
  </conditionalFormatting>
  <conditionalFormatting sqref="R258">
    <cfRule type="expression" dxfId="1291" priority="1285" stopIfTrue="1">
      <formula>$O208=0</formula>
    </cfRule>
  </conditionalFormatting>
  <conditionalFormatting sqref="R259">
    <cfRule type="expression" dxfId="1290" priority="1286" stopIfTrue="1">
      <formula>$O208=0</formula>
    </cfRule>
  </conditionalFormatting>
  <conditionalFormatting sqref="R260">
    <cfRule type="expression" dxfId="1289" priority="1287" stopIfTrue="1">
      <formula>$O208=0</formula>
    </cfRule>
  </conditionalFormatting>
  <conditionalFormatting sqref="R261">
    <cfRule type="expression" dxfId="1288" priority="1288" stopIfTrue="1">
      <formula>$O208=0</formula>
    </cfRule>
  </conditionalFormatting>
  <conditionalFormatting sqref="R262">
    <cfRule type="expression" dxfId="1287" priority="1289" stopIfTrue="1">
      <formula>$O208=0</formula>
    </cfRule>
  </conditionalFormatting>
  <conditionalFormatting sqref="R263">
    <cfRule type="expression" dxfId="1286" priority="1290" stopIfTrue="1">
      <formula>$O208=0</formula>
    </cfRule>
  </conditionalFormatting>
  <conditionalFormatting sqref="R264">
    <cfRule type="expression" dxfId="1285" priority="1291" stopIfTrue="1">
      <formula>$O208=0</formula>
    </cfRule>
  </conditionalFormatting>
  <conditionalFormatting sqref="R265">
    <cfRule type="expression" dxfId="1284" priority="1292" stopIfTrue="1">
      <formula>$O208=0</formula>
    </cfRule>
  </conditionalFormatting>
  <conditionalFormatting sqref="R266">
    <cfRule type="expression" dxfId="1283" priority="1293" stopIfTrue="1">
      <formula>$O208=0</formula>
    </cfRule>
  </conditionalFormatting>
  <conditionalFormatting sqref="R267">
    <cfRule type="expression" dxfId="1282" priority="1294" stopIfTrue="1">
      <formula>$O208=0</formula>
    </cfRule>
  </conditionalFormatting>
  <conditionalFormatting sqref="R268">
    <cfRule type="expression" dxfId="1281" priority="1295" stopIfTrue="1">
      <formula>$O208=0</formula>
    </cfRule>
  </conditionalFormatting>
  <conditionalFormatting sqref="R269">
    <cfRule type="expression" dxfId="1280" priority="1296" stopIfTrue="1">
      <formula>$O208=0</formula>
    </cfRule>
  </conditionalFormatting>
  <conditionalFormatting sqref="R270">
    <cfRule type="expression" dxfId="1279" priority="1297" stopIfTrue="1">
      <formula>$O208=0</formula>
    </cfRule>
  </conditionalFormatting>
  <conditionalFormatting sqref="R271">
    <cfRule type="expression" dxfId="1278" priority="1298" stopIfTrue="1">
      <formula>$O208=0</formula>
    </cfRule>
  </conditionalFormatting>
  <conditionalFormatting sqref="R272">
    <cfRule type="expression" dxfId="1277" priority="1299" stopIfTrue="1">
      <formula>$O208=0</formula>
    </cfRule>
  </conditionalFormatting>
  <conditionalFormatting sqref="R273">
    <cfRule type="expression" dxfId="1276" priority="1300" stopIfTrue="1">
      <formula>$O208=0</formula>
    </cfRule>
  </conditionalFormatting>
  <conditionalFormatting sqref="R274">
    <cfRule type="expression" dxfId="1275" priority="1301" stopIfTrue="1">
      <formula>$O208=0</formula>
    </cfRule>
  </conditionalFormatting>
  <conditionalFormatting sqref="R275">
    <cfRule type="expression" dxfId="1274" priority="1302" stopIfTrue="1">
      <formula>$O208=0</formula>
    </cfRule>
  </conditionalFormatting>
  <conditionalFormatting sqref="R276">
    <cfRule type="expression" dxfId="1273" priority="1303" stopIfTrue="1">
      <formula>$O208=0</formula>
    </cfRule>
  </conditionalFormatting>
  <conditionalFormatting sqref="R277">
    <cfRule type="expression" dxfId="1272" priority="1304" stopIfTrue="1">
      <formula>$O208=0</formula>
    </cfRule>
  </conditionalFormatting>
  <conditionalFormatting sqref="R278">
    <cfRule type="expression" dxfId="1271" priority="1305" stopIfTrue="1">
      <formula>$O208=0</formula>
    </cfRule>
  </conditionalFormatting>
  <conditionalFormatting sqref="R279">
    <cfRule type="expression" dxfId="1270" priority="1306" stopIfTrue="1">
      <formula>$O208=0</formula>
    </cfRule>
  </conditionalFormatting>
  <conditionalFormatting sqref="R280">
    <cfRule type="expression" dxfId="1269" priority="1307" stopIfTrue="1">
      <formula>$O208=0</formula>
    </cfRule>
  </conditionalFormatting>
  <conditionalFormatting sqref="R281">
    <cfRule type="expression" dxfId="1268" priority="1308" stopIfTrue="1">
      <formula>$O208=0</formula>
    </cfRule>
  </conditionalFormatting>
  <conditionalFormatting sqref="R282">
    <cfRule type="expression" dxfId="1267" priority="1309" stopIfTrue="1">
      <formula>$O208=0</formula>
    </cfRule>
  </conditionalFormatting>
  <conditionalFormatting sqref="R283">
    <cfRule type="expression" dxfId="1266" priority="1310" stopIfTrue="1">
      <formula>$O208=0</formula>
    </cfRule>
  </conditionalFormatting>
  <conditionalFormatting sqref="R284">
    <cfRule type="expression" dxfId="1265" priority="1311" stopIfTrue="1">
      <formula>$O208=0</formula>
    </cfRule>
  </conditionalFormatting>
  <conditionalFormatting sqref="R285">
    <cfRule type="expression" dxfId="1264" priority="1312" stopIfTrue="1">
      <formula>$O208=0</formula>
    </cfRule>
  </conditionalFormatting>
  <conditionalFormatting sqref="R286">
    <cfRule type="expression" dxfId="1263" priority="1313" stopIfTrue="1">
      <formula>$O208=0</formula>
    </cfRule>
  </conditionalFormatting>
  <conditionalFormatting sqref="R287">
    <cfRule type="expression" dxfId="1262" priority="1314" stopIfTrue="1">
      <formula>$O208=0</formula>
    </cfRule>
  </conditionalFormatting>
  <conditionalFormatting sqref="R288">
    <cfRule type="expression" dxfId="1261" priority="1315" stopIfTrue="1">
      <formula>$O208=0</formula>
    </cfRule>
  </conditionalFormatting>
  <conditionalFormatting sqref="R289">
    <cfRule type="expression" dxfId="1260" priority="1316" stopIfTrue="1">
      <formula>$O208=0</formula>
    </cfRule>
  </conditionalFormatting>
  <conditionalFormatting sqref="R290">
    <cfRule type="expression" dxfId="1259" priority="1317" stopIfTrue="1">
      <formula>$O208=0</formula>
    </cfRule>
  </conditionalFormatting>
  <conditionalFormatting sqref="S302">
    <cfRule type="expression" dxfId="1258" priority="1318" stopIfTrue="1">
      <formula>$W196=0</formula>
    </cfRule>
  </conditionalFormatting>
  <conditionalFormatting sqref="S303">
    <cfRule type="expression" dxfId="1257" priority="1319" stopIfTrue="1">
      <formula>$W196=0</formula>
    </cfRule>
  </conditionalFormatting>
  <conditionalFormatting sqref="S304">
    <cfRule type="expression" dxfId="1256" priority="1320" stopIfTrue="1">
      <formula>$W196=0</formula>
    </cfRule>
  </conditionalFormatting>
  <conditionalFormatting sqref="S305">
    <cfRule type="expression" dxfId="1255" priority="1321" stopIfTrue="1">
      <formula>$W196=0</formula>
    </cfRule>
  </conditionalFormatting>
  <conditionalFormatting sqref="S306">
    <cfRule type="expression" dxfId="1254" priority="1322" stopIfTrue="1">
      <formula>$W196=0</formula>
    </cfRule>
  </conditionalFormatting>
  <conditionalFormatting sqref="S307">
    <cfRule type="expression" dxfId="1253" priority="1323" stopIfTrue="1">
      <formula>$W196=0</formula>
    </cfRule>
  </conditionalFormatting>
  <conditionalFormatting sqref="S308">
    <cfRule type="expression" dxfId="1252" priority="1324" stopIfTrue="1">
      <formula>$W196=0</formula>
    </cfRule>
  </conditionalFormatting>
  <conditionalFormatting sqref="S309">
    <cfRule type="expression" dxfId="1251" priority="1325" stopIfTrue="1">
      <formula>$W196=0</formula>
    </cfRule>
  </conditionalFormatting>
  <conditionalFormatting sqref="S310">
    <cfRule type="expression" dxfId="1250" priority="1326" stopIfTrue="1">
      <formula>$W196=0</formula>
    </cfRule>
  </conditionalFormatting>
  <conditionalFormatting sqref="S311">
    <cfRule type="expression" dxfId="1249" priority="1327" stopIfTrue="1">
      <formula>$W196=0</formula>
    </cfRule>
  </conditionalFormatting>
  <conditionalFormatting sqref="S312">
    <cfRule type="expression" dxfId="1248" priority="1328" stopIfTrue="1">
      <formula>$W196=0</formula>
    </cfRule>
  </conditionalFormatting>
  <conditionalFormatting sqref="S313">
    <cfRule type="expression" dxfId="1247" priority="1329" stopIfTrue="1">
      <formula>$W196=0</formula>
    </cfRule>
  </conditionalFormatting>
  <conditionalFormatting sqref="S314">
    <cfRule type="expression" dxfId="1246" priority="1330" stopIfTrue="1">
      <formula>$W196=0</formula>
    </cfRule>
  </conditionalFormatting>
  <conditionalFormatting sqref="S315">
    <cfRule type="expression" dxfId="1245" priority="1331" stopIfTrue="1">
      <formula>$W196=0</formula>
    </cfRule>
  </conditionalFormatting>
  <conditionalFormatting sqref="S316">
    <cfRule type="expression" dxfId="1244" priority="1332" stopIfTrue="1">
      <formula>$W196=0</formula>
    </cfRule>
  </conditionalFormatting>
  <conditionalFormatting sqref="S317">
    <cfRule type="expression" dxfId="1243" priority="1333" stopIfTrue="1">
      <formula>$W196=0</formula>
    </cfRule>
  </conditionalFormatting>
  <conditionalFormatting sqref="S318">
    <cfRule type="expression" dxfId="1242" priority="1334" stopIfTrue="1">
      <formula>$W196=0</formula>
    </cfRule>
  </conditionalFormatting>
  <conditionalFormatting sqref="S319">
    <cfRule type="expression" dxfId="1241" priority="1335" stopIfTrue="1">
      <formula>$W196=0</formula>
    </cfRule>
  </conditionalFormatting>
  <conditionalFormatting sqref="S320">
    <cfRule type="expression" dxfId="1240" priority="1336" stopIfTrue="1">
      <formula>$W196=0</formula>
    </cfRule>
  </conditionalFormatting>
  <conditionalFormatting sqref="S321">
    <cfRule type="expression" dxfId="1239" priority="1337" stopIfTrue="1">
      <formula>$W196=0</formula>
    </cfRule>
  </conditionalFormatting>
  <conditionalFormatting sqref="S322">
    <cfRule type="expression" dxfId="1238" priority="1338" stopIfTrue="1">
      <formula>$W196=0</formula>
    </cfRule>
  </conditionalFormatting>
  <conditionalFormatting sqref="S323">
    <cfRule type="expression" dxfId="1237" priority="1339" stopIfTrue="1">
      <formula>$W196=0</formula>
    </cfRule>
  </conditionalFormatting>
  <conditionalFormatting sqref="S324">
    <cfRule type="expression" dxfId="1236" priority="1340" stopIfTrue="1">
      <formula>$W196=0</formula>
    </cfRule>
  </conditionalFormatting>
  <conditionalFormatting sqref="S325">
    <cfRule type="expression" dxfId="1235" priority="1341" stopIfTrue="1">
      <formula>$W196=0</formula>
    </cfRule>
  </conditionalFormatting>
  <conditionalFormatting sqref="S326">
    <cfRule type="expression" dxfId="1234" priority="1342" stopIfTrue="1">
      <formula>$W196=0</formula>
    </cfRule>
  </conditionalFormatting>
  <conditionalFormatting sqref="S327">
    <cfRule type="expression" dxfId="1233" priority="1343" stopIfTrue="1">
      <formula>$W196=0</formula>
    </cfRule>
  </conditionalFormatting>
  <conditionalFormatting sqref="S328">
    <cfRule type="expression" dxfId="1232" priority="1344" stopIfTrue="1">
      <formula>$W196=0</formula>
    </cfRule>
  </conditionalFormatting>
  <conditionalFormatting sqref="S329">
    <cfRule type="expression" dxfId="1231" priority="1345" stopIfTrue="1">
      <formula>$W196=0</formula>
    </cfRule>
  </conditionalFormatting>
  <conditionalFormatting sqref="S330">
    <cfRule type="expression" dxfId="1230" priority="1346" stopIfTrue="1">
      <formula>$W196=0</formula>
    </cfRule>
  </conditionalFormatting>
  <conditionalFormatting sqref="S331">
    <cfRule type="expression" dxfId="1229" priority="1347" stopIfTrue="1">
      <formula>$W196=0</formula>
    </cfRule>
  </conditionalFormatting>
  <conditionalFormatting sqref="S332">
    <cfRule type="expression" dxfId="1228" priority="1348" stopIfTrue="1">
      <formula>$W196=0</formula>
    </cfRule>
  </conditionalFormatting>
  <conditionalFormatting sqref="S333">
    <cfRule type="expression" dxfId="1227" priority="1349" stopIfTrue="1">
      <formula>$W196=0</formula>
    </cfRule>
  </conditionalFormatting>
  <conditionalFormatting sqref="S334">
    <cfRule type="expression" dxfId="1226" priority="1350" stopIfTrue="1">
      <formula>$W196=0</formula>
    </cfRule>
  </conditionalFormatting>
  <conditionalFormatting sqref="S335">
    <cfRule type="expression" dxfId="1225" priority="1351" stopIfTrue="1">
      <formula>$W196=0</formula>
    </cfRule>
  </conditionalFormatting>
  <conditionalFormatting sqref="S336">
    <cfRule type="expression" dxfId="1224" priority="1352" stopIfTrue="1">
      <formula>$W196=0</formula>
    </cfRule>
  </conditionalFormatting>
  <conditionalFormatting sqref="S337">
    <cfRule type="expression" dxfId="1223" priority="1353" stopIfTrue="1">
      <formula>$W196=0</formula>
    </cfRule>
  </conditionalFormatting>
  <conditionalFormatting sqref="S338">
    <cfRule type="expression" dxfId="1222" priority="1354" stopIfTrue="1">
      <formula>$W196=0</formula>
    </cfRule>
  </conditionalFormatting>
  <conditionalFormatting sqref="S339">
    <cfRule type="expression" dxfId="1221" priority="1355" stopIfTrue="1">
      <formula>$W196=0</formula>
    </cfRule>
  </conditionalFormatting>
  <conditionalFormatting sqref="S340">
    <cfRule type="expression" dxfId="1220" priority="1356" stopIfTrue="1">
      <formula>$W196=0</formula>
    </cfRule>
  </conditionalFormatting>
  <conditionalFormatting sqref="S341">
    <cfRule type="expression" dxfId="1219" priority="1357" stopIfTrue="1">
      <formula>$W196=0</formula>
    </cfRule>
  </conditionalFormatting>
  <conditionalFormatting sqref="S342">
    <cfRule type="expression" dxfId="1218" priority="1358" stopIfTrue="1">
      <formula>$W196=0</formula>
    </cfRule>
  </conditionalFormatting>
  <conditionalFormatting sqref="S343">
    <cfRule type="expression" dxfId="1217" priority="1359" stopIfTrue="1">
      <formula>$W196=0</formula>
    </cfRule>
  </conditionalFormatting>
  <conditionalFormatting sqref="S344">
    <cfRule type="expression" dxfId="1216" priority="1360" stopIfTrue="1">
      <formula>$W196=0</formula>
    </cfRule>
  </conditionalFormatting>
  <conditionalFormatting sqref="S345">
    <cfRule type="expression" dxfId="1215" priority="1361" stopIfTrue="1">
      <formula>$W196=0</formula>
    </cfRule>
  </conditionalFormatting>
  <conditionalFormatting sqref="S346">
    <cfRule type="expression" dxfId="1214" priority="1362" stopIfTrue="1">
      <formula>$W196=0</formula>
    </cfRule>
  </conditionalFormatting>
  <conditionalFormatting sqref="S347">
    <cfRule type="expression" dxfId="1213" priority="1363" stopIfTrue="1">
      <formula>$W196=0</formula>
    </cfRule>
  </conditionalFormatting>
  <conditionalFormatting sqref="S348">
    <cfRule type="expression" dxfId="1212" priority="1364" stopIfTrue="1">
      <formula>$W196=0</formula>
    </cfRule>
  </conditionalFormatting>
  <conditionalFormatting sqref="S349">
    <cfRule type="expression" dxfId="1211" priority="1365" stopIfTrue="1">
      <formula>$W196=0</formula>
    </cfRule>
  </conditionalFormatting>
  <conditionalFormatting sqref="S350">
    <cfRule type="expression" dxfId="1210" priority="1366" stopIfTrue="1">
      <formula>$W196=0</formula>
    </cfRule>
  </conditionalFormatting>
  <conditionalFormatting sqref="S351">
    <cfRule type="expression" dxfId="1209" priority="1367" stopIfTrue="1">
      <formula>$W196=0</formula>
    </cfRule>
  </conditionalFormatting>
  <conditionalFormatting sqref="S352">
    <cfRule type="expression" dxfId="1208" priority="1368" stopIfTrue="1">
      <formula>$W196=0</formula>
    </cfRule>
  </conditionalFormatting>
  <conditionalFormatting sqref="S353">
    <cfRule type="expression" dxfId="1207" priority="1369" stopIfTrue="1">
      <formula>$W196=0</formula>
    </cfRule>
  </conditionalFormatting>
  <conditionalFormatting sqref="S354">
    <cfRule type="expression" dxfId="1206" priority="1370" stopIfTrue="1">
      <formula>$W196=0</formula>
    </cfRule>
  </conditionalFormatting>
  <conditionalFormatting sqref="S355">
    <cfRule type="expression" dxfId="1205" priority="1371" stopIfTrue="1">
      <formula>$W196=0</formula>
    </cfRule>
  </conditionalFormatting>
  <conditionalFormatting sqref="S356">
    <cfRule type="expression" dxfId="1204" priority="1372" stopIfTrue="1">
      <formula>$W196=0</formula>
    </cfRule>
  </conditionalFormatting>
  <conditionalFormatting sqref="S357">
    <cfRule type="expression" dxfId="1203" priority="1373" stopIfTrue="1">
      <formula>$W196=0</formula>
    </cfRule>
  </conditionalFormatting>
  <conditionalFormatting sqref="S358">
    <cfRule type="expression" dxfId="1202" priority="1374" stopIfTrue="1">
      <formula>$W196=0</formula>
    </cfRule>
  </conditionalFormatting>
  <conditionalFormatting sqref="S359">
    <cfRule type="expression" dxfId="1201" priority="1375" stopIfTrue="1">
      <formula>$W196=0</formula>
    </cfRule>
  </conditionalFormatting>
  <conditionalFormatting sqref="S360">
    <cfRule type="expression" dxfId="1200" priority="1376" stopIfTrue="1">
      <formula>$W196=0</formula>
    </cfRule>
  </conditionalFormatting>
  <conditionalFormatting sqref="S361">
    <cfRule type="expression" dxfId="1199" priority="1377" stopIfTrue="1">
      <formula>$W196=0</formula>
    </cfRule>
  </conditionalFormatting>
  <conditionalFormatting sqref="S362">
    <cfRule type="expression" dxfId="1198" priority="1378" stopIfTrue="1">
      <formula>$W196=0</formula>
    </cfRule>
  </conditionalFormatting>
  <conditionalFormatting sqref="T302">
    <cfRule type="expression" dxfId="1197" priority="1379" stopIfTrue="1">
      <formula>$W197=0</formula>
    </cfRule>
  </conditionalFormatting>
  <conditionalFormatting sqref="T303">
    <cfRule type="expression" dxfId="1196" priority="1380" stopIfTrue="1">
      <formula>$W197=0</formula>
    </cfRule>
  </conditionalFormatting>
  <conditionalFormatting sqref="T304">
    <cfRule type="expression" dxfId="1195" priority="1381" stopIfTrue="1">
      <formula>$W197=0</formula>
    </cfRule>
  </conditionalFormatting>
  <conditionalFormatting sqref="T305">
    <cfRule type="expression" dxfId="1194" priority="1382" stopIfTrue="1">
      <formula>$W197=0</formula>
    </cfRule>
  </conditionalFormatting>
  <conditionalFormatting sqref="T306">
    <cfRule type="expression" dxfId="1193" priority="1383" stopIfTrue="1">
      <formula>$W197=0</formula>
    </cfRule>
  </conditionalFormatting>
  <conditionalFormatting sqref="T307">
    <cfRule type="expression" dxfId="1192" priority="1384" stopIfTrue="1">
      <formula>$W197=0</formula>
    </cfRule>
  </conditionalFormatting>
  <conditionalFormatting sqref="T308">
    <cfRule type="expression" dxfId="1191" priority="1385" stopIfTrue="1">
      <formula>$W197=0</formula>
    </cfRule>
  </conditionalFormatting>
  <conditionalFormatting sqref="T309">
    <cfRule type="expression" dxfId="1190" priority="1386" stopIfTrue="1">
      <formula>$W197=0</formula>
    </cfRule>
  </conditionalFormatting>
  <conditionalFormatting sqref="T310">
    <cfRule type="expression" dxfId="1189" priority="1387" stopIfTrue="1">
      <formula>$W197=0</formula>
    </cfRule>
  </conditionalFormatting>
  <conditionalFormatting sqref="T311">
    <cfRule type="expression" dxfId="1188" priority="1388" stopIfTrue="1">
      <formula>$W197=0</formula>
    </cfRule>
  </conditionalFormatting>
  <conditionalFormatting sqref="T312">
    <cfRule type="expression" dxfId="1187" priority="1389" stopIfTrue="1">
      <formula>$W197=0</formula>
    </cfRule>
  </conditionalFormatting>
  <conditionalFormatting sqref="T313">
    <cfRule type="expression" dxfId="1186" priority="1390" stopIfTrue="1">
      <formula>$W197=0</formula>
    </cfRule>
  </conditionalFormatting>
  <conditionalFormatting sqref="T314">
    <cfRule type="expression" dxfId="1185" priority="1391" stopIfTrue="1">
      <formula>$W197=0</formula>
    </cfRule>
  </conditionalFormatting>
  <conditionalFormatting sqref="T315">
    <cfRule type="expression" dxfId="1184" priority="1392" stopIfTrue="1">
      <formula>$W197=0</formula>
    </cfRule>
  </conditionalFormatting>
  <conditionalFormatting sqref="T316">
    <cfRule type="expression" dxfId="1183" priority="1393" stopIfTrue="1">
      <formula>$W197=0</formula>
    </cfRule>
  </conditionalFormatting>
  <conditionalFormatting sqref="T317">
    <cfRule type="expression" dxfId="1182" priority="1394" stopIfTrue="1">
      <formula>$W197=0</formula>
    </cfRule>
  </conditionalFormatting>
  <conditionalFormatting sqref="T318">
    <cfRule type="expression" dxfId="1181" priority="1395" stopIfTrue="1">
      <formula>$W197=0</formula>
    </cfRule>
  </conditionalFormatting>
  <conditionalFormatting sqref="T319">
    <cfRule type="expression" dxfId="1180" priority="1396" stopIfTrue="1">
      <formula>$W197=0</formula>
    </cfRule>
  </conditionalFormatting>
  <conditionalFormatting sqref="T320">
    <cfRule type="expression" dxfId="1179" priority="1397" stopIfTrue="1">
      <formula>$W197=0</formula>
    </cfRule>
  </conditionalFormatting>
  <conditionalFormatting sqref="T321">
    <cfRule type="expression" dxfId="1178" priority="1398" stopIfTrue="1">
      <formula>$W197=0</formula>
    </cfRule>
  </conditionalFormatting>
  <conditionalFormatting sqref="T322">
    <cfRule type="expression" dxfId="1177" priority="1399" stopIfTrue="1">
      <formula>$W197=0</formula>
    </cfRule>
  </conditionalFormatting>
  <conditionalFormatting sqref="T323">
    <cfRule type="expression" dxfId="1176" priority="1400" stopIfTrue="1">
      <formula>$W197=0</formula>
    </cfRule>
  </conditionalFormatting>
  <conditionalFormatting sqref="T324">
    <cfRule type="expression" dxfId="1175" priority="1401" stopIfTrue="1">
      <formula>$W197=0</formula>
    </cfRule>
  </conditionalFormatting>
  <conditionalFormatting sqref="T325">
    <cfRule type="expression" dxfId="1174" priority="1402" stopIfTrue="1">
      <formula>$W197=0</formula>
    </cfRule>
  </conditionalFormatting>
  <conditionalFormatting sqref="T326">
    <cfRule type="expression" dxfId="1173" priority="1403" stopIfTrue="1">
      <formula>$W197=0</formula>
    </cfRule>
  </conditionalFormatting>
  <conditionalFormatting sqref="T327">
    <cfRule type="expression" dxfId="1172" priority="1404" stopIfTrue="1">
      <formula>$W197=0</formula>
    </cfRule>
  </conditionalFormatting>
  <conditionalFormatting sqref="T328">
    <cfRule type="expression" dxfId="1171" priority="1405" stopIfTrue="1">
      <formula>$W197=0</formula>
    </cfRule>
  </conditionalFormatting>
  <conditionalFormatting sqref="T329">
    <cfRule type="expression" dxfId="1170" priority="1406" stopIfTrue="1">
      <formula>$W197=0</formula>
    </cfRule>
  </conditionalFormatting>
  <conditionalFormatting sqref="T330">
    <cfRule type="expression" dxfId="1169" priority="1407" stopIfTrue="1">
      <formula>$W197=0</formula>
    </cfRule>
  </conditionalFormatting>
  <conditionalFormatting sqref="T331">
    <cfRule type="expression" dxfId="1168" priority="1408" stopIfTrue="1">
      <formula>$W197=0</formula>
    </cfRule>
  </conditionalFormatting>
  <conditionalFormatting sqref="T332">
    <cfRule type="expression" dxfId="1167" priority="1409" stopIfTrue="1">
      <formula>$W197=0</formula>
    </cfRule>
  </conditionalFormatting>
  <conditionalFormatting sqref="T333">
    <cfRule type="expression" dxfId="1166" priority="1410" stopIfTrue="1">
      <formula>$W197=0</formula>
    </cfRule>
  </conditionalFormatting>
  <conditionalFormatting sqref="T334">
    <cfRule type="expression" dxfId="1165" priority="1411" stopIfTrue="1">
      <formula>$W197=0</formula>
    </cfRule>
  </conditionalFormatting>
  <conditionalFormatting sqref="T335">
    <cfRule type="expression" dxfId="1164" priority="1412" stopIfTrue="1">
      <formula>$W197=0</formula>
    </cfRule>
  </conditionalFormatting>
  <conditionalFormatting sqref="T336">
    <cfRule type="expression" dxfId="1163" priority="1413" stopIfTrue="1">
      <formula>$W197=0</formula>
    </cfRule>
  </conditionalFormatting>
  <conditionalFormatting sqref="T337">
    <cfRule type="expression" dxfId="1162" priority="1414" stopIfTrue="1">
      <formula>$W197=0</formula>
    </cfRule>
  </conditionalFormatting>
  <conditionalFormatting sqref="T338">
    <cfRule type="expression" dxfId="1161" priority="1415" stopIfTrue="1">
      <formula>$W197=0</formula>
    </cfRule>
  </conditionalFormatting>
  <conditionalFormatting sqref="T339">
    <cfRule type="expression" dxfId="1160" priority="1416" stopIfTrue="1">
      <formula>$W197=0</formula>
    </cfRule>
  </conditionalFormatting>
  <conditionalFormatting sqref="T340">
    <cfRule type="expression" dxfId="1159" priority="1417" stopIfTrue="1">
      <formula>$W197=0</formula>
    </cfRule>
  </conditionalFormatting>
  <conditionalFormatting sqref="T341">
    <cfRule type="expression" dxfId="1158" priority="1418" stopIfTrue="1">
      <formula>$W197=0</formula>
    </cfRule>
  </conditionalFormatting>
  <conditionalFormatting sqref="T342">
    <cfRule type="expression" dxfId="1157" priority="1419" stopIfTrue="1">
      <formula>$W197=0</formula>
    </cfRule>
  </conditionalFormatting>
  <conditionalFormatting sqref="T343">
    <cfRule type="expression" dxfId="1156" priority="1420" stopIfTrue="1">
      <formula>$W197=0</formula>
    </cfRule>
  </conditionalFormatting>
  <conditionalFormatting sqref="T344">
    <cfRule type="expression" dxfId="1155" priority="1421" stopIfTrue="1">
      <formula>$W197=0</formula>
    </cfRule>
  </conditionalFormatting>
  <conditionalFormatting sqref="T345">
    <cfRule type="expression" dxfId="1154" priority="1422" stopIfTrue="1">
      <formula>$W197=0</formula>
    </cfRule>
  </conditionalFormatting>
  <conditionalFormatting sqref="T346">
    <cfRule type="expression" dxfId="1153" priority="1423" stopIfTrue="1">
      <formula>$W197=0</formula>
    </cfRule>
  </conditionalFormatting>
  <conditionalFormatting sqref="T347">
    <cfRule type="expression" dxfId="1152" priority="1424" stopIfTrue="1">
      <formula>$W197=0</formula>
    </cfRule>
  </conditionalFormatting>
  <conditionalFormatting sqref="T348">
    <cfRule type="expression" dxfId="1151" priority="1425" stopIfTrue="1">
      <formula>$W197=0</formula>
    </cfRule>
  </conditionalFormatting>
  <conditionalFormatting sqref="T349">
    <cfRule type="expression" dxfId="1150" priority="1426" stopIfTrue="1">
      <formula>$W197=0</formula>
    </cfRule>
  </conditionalFormatting>
  <conditionalFormatting sqref="T350">
    <cfRule type="expression" dxfId="1149" priority="1427" stopIfTrue="1">
      <formula>$W197=0</formula>
    </cfRule>
  </conditionalFormatting>
  <conditionalFormatting sqref="T351">
    <cfRule type="expression" dxfId="1148" priority="1428" stopIfTrue="1">
      <formula>$W197=0</formula>
    </cfRule>
  </conditionalFormatting>
  <conditionalFormatting sqref="T352">
    <cfRule type="expression" dxfId="1147" priority="1429" stopIfTrue="1">
      <formula>$W197=0</formula>
    </cfRule>
  </conditionalFormatting>
  <conditionalFormatting sqref="T353">
    <cfRule type="expression" dxfId="1146" priority="1430" stopIfTrue="1">
      <formula>$W197=0</formula>
    </cfRule>
  </conditionalFormatting>
  <conditionalFormatting sqref="T354">
    <cfRule type="expression" dxfId="1145" priority="1431" stopIfTrue="1">
      <formula>$W197=0</formula>
    </cfRule>
  </conditionalFormatting>
  <conditionalFormatting sqref="T355">
    <cfRule type="expression" dxfId="1144" priority="1432" stopIfTrue="1">
      <formula>$W197=0</formula>
    </cfRule>
  </conditionalFormatting>
  <conditionalFormatting sqref="T356">
    <cfRule type="expression" dxfId="1143" priority="1433" stopIfTrue="1">
      <formula>$W197=0</formula>
    </cfRule>
  </conditionalFormatting>
  <conditionalFormatting sqref="T357">
    <cfRule type="expression" dxfId="1142" priority="1434" stopIfTrue="1">
      <formula>$W197=0</formula>
    </cfRule>
  </conditionalFormatting>
  <conditionalFormatting sqref="T358">
    <cfRule type="expression" dxfId="1141" priority="1435" stopIfTrue="1">
      <formula>$W197=0</formula>
    </cfRule>
  </conditionalFormatting>
  <conditionalFormatting sqref="T359">
    <cfRule type="expression" dxfId="1140" priority="1436" stopIfTrue="1">
      <formula>$W197=0</formula>
    </cfRule>
  </conditionalFormatting>
  <conditionalFormatting sqref="T360">
    <cfRule type="expression" dxfId="1139" priority="1437" stopIfTrue="1">
      <formula>$W197=0</formula>
    </cfRule>
  </conditionalFormatting>
  <conditionalFormatting sqref="T361">
    <cfRule type="expression" dxfId="1138" priority="1438" stopIfTrue="1">
      <formula>$W197=0</formula>
    </cfRule>
  </conditionalFormatting>
  <conditionalFormatting sqref="T362">
    <cfRule type="expression" dxfId="1137" priority="1439" stopIfTrue="1">
      <formula>$W197=0</formula>
    </cfRule>
  </conditionalFormatting>
  <conditionalFormatting sqref="U302">
    <cfRule type="expression" dxfId="1136" priority="1440" stopIfTrue="1">
      <formula>$W198=0</formula>
    </cfRule>
  </conditionalFormatting>
  <conditionalFormatting sqref="U303">
    <cfRule type="expression" dxfId="1135" priority="1441" stopIfTrue="1">
      <formula>$W198=0</formula>
    </cfRule>
  </conditionalFormatting>
  <conditionalFormatting sqref="U304">
    <cfRule type="expression" dxfId="1134" priority="1442" stopIfTrue="1">
      <formula>$W198=0</formula>
    </cfRule>
  </conditionalFormatting>
  <conditionalFormatting sqref="U305">
    <cfRule type="expression" dxfId="1133" priority="1443" stopIfTrue="1">
      <formula>$W198=0</formula>
    </cfRule>
  </conditionalFormatting>
  <conditionalFormatting sqref="U306">
    <cfRule type="expression" dxfId="1132" priority="1444" stopIfTrue="1">
      <formula>$W198=0</formula>
    </cfRule>
  </conditionalFormatting>
  <conditionalFormatting sqref="U307">
    <cfRule type="expression" dxfId="1131" priority="1445" stopIfTrue="1">
      <formula>$W198=0</formula>
    </cfRule>
  </conditionalFormatting>
  <conditionalFormatting sqref="U308">
    <cfRule type="expression" dxfId="1130" priority="1446" stopIfTrue="1">
      <formula>$W198=0</formula>
    </cfRule>
  </conditionalFormatting>
  <conditionalFormatting sqref="U309">
    <cfRule type="expression" dxfId="1129" priority="1447" stopIfTrue="1">
      <formula>$W198=0</formula>
    </cfRule>
  </conditionalFormatting>
  <conditionalFormatting sqref="U310">
    <cfRule type="expression" dxfId="1128" priority="1448" stopIfTrue="1">
      <formula>$W198=0</formula>
    </cfRule>
  </conditionalFormatting>
  <conditionalFormatting sqref="U311">
    <cfRule type="expression" dxfId="1127" priority="1449" stopIfTrue="1">
      <formula>$W198=0</formula>
    </cfRule>
  </conditionalFormatting>
  <conditionalFormatting sqref="U312">
    <cfRule type="expression" dxfId="1126" priority="1450" stopIfTrue="1">
      <formula>$W198=0</formula>
    </cfRule>
  </conditionalFormatting>
  <conditionalFormatting sqref="U313">
    <cfRule type="expression" dxfId="1125" priority="1451" stopIfTrue="1">
      <formula>$W198=0</formula>
    </cfRule>
  </conditionalFormatting>
  <conditionalFormatting sqref="U314">
    <cfRule type="expression" dxfId="1124" priority="1452" stopIfTrue="1">
      <formula>$W198=0</formula>
    </cfRule>
  </conditionalFormatting>
  <conditionalFormatting sqref="U315">
    <cfRule type="expression" dxfId="1123" priority="1453" stopIfTrue="1">
      <formula>$W198=0</formula>
    </cfRule>
  </conditionalFormatting>
  <conditionalFormatting sqref="U316">
    <cfRule type="expression" dxfId="1122" priority="1454" stopIfTrue="1">
      <formula>$W198=0</formula>
    </cfRule>
  </conditionalFormatting>
  <conditionalFormatting sqref="U317">
    <cfRule type="expression" dxfId="1121" priority="1455" stopIfTrue="1">
      <formula>$W198=0</formula>
    </cfRule>
  </conditionalFormatting>
  <conditionalFormatting sqref="U318">
    <cfRule type="expression" dxfId="1120" priority="1456" stopIfTrue="1">
      <formula>$W198=0</formula>
    </cfRule>
  </conditionalFormatting>
  <conditionalFormatting sqref="U319">
    <cfRule type="expression" dxfId="1119" priority="1457" stopIfTrue="1">
      <formula>$W198=0</formula>
    </cfRule>
  </conditionalFormatting>
  <conditionalFormatting sqref="U320">
    <cfRule type="expression" dxfId="1118" priority="1458" stopIfTrue="1">
      <formula>$W198=0</formula>
    </cfRule>
  </conditionalFormatting>
  <conditionalFormatting sqref="U321">
    <cfRule type="expression" dxfId="1117" priority="1459" stopIfTrue="1">
      <formula>$W198=0</formula>
    </cfRule>
  </conditionalFormatting>
  <conditionalFormatting sqref="U322">
    <cfRule type="expression" dxfId="1116" priority="1460" stopIfTrue="1">
      <formula>$W198=0</formula>
    </cfRule>
  </conditionalFormatting>
  <conditionalFormatting sqref="U323">
    <cfRule type="expression" dxfId="1115" priority="1461" stopIfTrue="1">
      <formula>$W198=0</formula>
    </cfRule>
  </conditionalFormatting>
  <conditionalFormatting sqref="U324">
    <cfRule type="expression" dxfId="1114" priority="1462" stopIfTrue="1">
      <formula>$W198=0</formula>
    </cfRule>
  </conditionalFormatting>
  <conditionalFormatting sqref="U325">
    <cfRule type="expression" dxfId="1113" priority="1463" stopIfTrue="1">
      <formula>$W198=0</formula>
    </cfRule>
  </conditionalFormatting>
  <conditionalFormatting sqref="U326">
    <cfRule type="expression" dxfId="1112" priority="1464" stopIfTrue="1">
      <formula>$W198=0</formula>
    </cfRule>
  </conditionalFormatting>
  <conditionalFormatting sqref="U327">
    <cfRule type="expression" dxfId="1111" priority="1465" stopIfTrue="1">
      <formula>$W198=0</formula>
    </cfRule>
  </conditionalFormatting>
  <conditionalFormatting sqref="U328">
    <cfRule type="expression" dxfId="1110" priority="1466" stopIfTrue="1">
      <formula>$W198=0</formula>
    </cfRule>
  </conditionalFormatting>
  <conditionalFormatting sqref="U329">
    <cfRule type="expression" dxfId="1109" priority="1467" stopIfTrue="1">
      <formula>$W198=0</formula>
    </cfRule>
  </conditionalFormatting>
  <conditionalFormatting sqref="U330">
    <cfRule type="expression" dxfId="1108" priority="1468" stopIfTrue="1">
      <formula>$W198=0</formula>
    </cfRule>
  </conditionalFormatting>
  <conditionalFormatting sqref="U331">
    <cfRule type="expression" dxfId="1107" priority="1469" stopIfTrue="1">
      <formula>$W198=0</formula>
    </cfRule>
  </conditionalFormatting>
  <conditionalFormatting sqref="U332">
    <cfRule type="expression" dxfId="1106" priority="1470" stopIfTrue="1">
      <formula>$W198=0</formula>
    </cfRule>
  </conditionalFormatting>
  <conditionalFormatting sqref="U333">
    <cfRule type="expression" dxfId="1105" priority="1471" stopIfTrue="1">
      <formula>$W198=0</formula>
    </cfRule>
  </conditionalFormatting>
  <conditionalFormatting sqref="U334">
    <cfRule type="expression" dxfId="1104" priority="1472" stopIfTrue="1">
      <formula>$W198=0</formula>
    </cfRule>
  </conditionalFormatting>
  <conditionalFormatting sqref="U335">
    <cfRule type="expression" dxfId="1103" priority="1473" stopIfTrue="1">
      <formula>$W198=0</formula>
    </cfRule>
  </conditionalFormatting>
  <conditionalFormatting sqref="U336">
    <cfRule type="expression" dxfId="1102" priority="1474" stopIfTrue="1">
      <formula>$W198=0</formula>
    </cfRule>
  </conditionalFormatting>
  <conditionalFormatting sqref="U337">
    <cfRule type="expression" dxfId="1101" priority="1475" stopIfTrue="1">
      <formula>$W198=0</formula>
    </cfRule>
  </conditionalFormatting>
  <conditionalFormatting sqref="U338">
    <cfRule type="expression" dxfId="1100" priority="1476" stopIfTrue="1">
      <formula>$W198=0</formula>
    </cfRule>
  </conditionalFormatting>
  <conditionalFormatting sqref="U339">
    <cfRule type="expression" dxfId="1099" priority="1477" stopIfTrue="1">
      <formula>$W198=0</formula>
    </cfRule>
  </conditionalFormatting>
  <conditionalFormatting sqref="U340">
    <cfRule type="expression" dxfId="1098" priority="1478" stopIfTrue="1">
      <formula>$W198=0</formula>
    </cfRule>
  </conditionalFormatting>
  <conditionalFormatting sqref="U341">
    <cfRule type="expression" dxfId="1097" priority="1479" stopIfTrue="1">
      <formula>$W198=0</formula>
    </cfRule>
  </conditionalFormatting>
  <conditionalFormatting sqref="U342">
    <cfRule type="expression" dxfId="1096" priority="1480" stopIfTrue="1">
      <formula>$W198=0</formula>
    </cfRule>
  </conditionalFormatting>
  <conditionalFormatting sqref="U343">
    <cfRule type="expression" dxfId="1095" priority="1481" stopIfTrue="1">
      <formula>$W198=0</formula>
    </cfRule>
  </conditionalFormatting>
  <conditionalFormatting sqref="U344">
    <cfRule type="expression" dxfId="1094" priority="1482" stopIfTrue="1">
      <formula>$W198=0</formula>
    </cfRule>
  </conditionalFormatting>
  <conditionalFormatting sqref="U345">
    <cfRule type="expression" dxfId="1093" priority="1483" stopIfTrue="1">
      <formula>$W198=0</formula>
    </cfRule>
  </conditionalFormatting>
  <conditionalFormatting sqref="U346">
    <cfRule type="expression" dxfId="1092" priority="1484" stopIfTrue="1">
      <formula>$W198=0</formula>
    </cfRule>
  </conditionalFormatting>
  <conditionalFormatting sqref="U347">
    <cfRule type="expression" dxfId="1091" priority="1485" stopIfTrue="1">
      <formula>$W198=0</formula>
    </cfRule>
  </conditionalFormatting>
  <conditionalFormatting sqref="U348">
    <cfRule type="expression" dxfId="1090" priority="1486" stopIfTrue="1">
      <formula>$W198=0</formula>
    </cfRule>
  </conditionalFormatting>
  <conditionalFormatting sqref="U349">
    <cfRule type="expression" dxfId="1089" priority="1487" stopIfTrue="1">
      <formula>$W198=0</formula>
    </cfRule>
  </conditionalFormatting>
  <conditionalFormatting sqref="U350">
    <cfRule type="expression" dxfId="1088" priority="1488" stopIfTrue="1">
      <formula>$W198=0</formula>
    </cfRule>
  </conditionalFormatting>
  <conditionalFormatting sqref="U351">
    <cfRule type="expression" dxfId="1087" priority="1489" stopIfTrue="1">
      <formula>$W198=0</formula>
    </cfRule>
  </conditionalFormatting>
  <conditionalFormatting sqref="U352">
    <cfRule type="expression" dxfId="1086" priority="1490" stopIfTrue="1">
      <formula>$W198=0</formula>
    </cfRule>
  </conditionalFormatting>
  <conditionalFormatting sqref="U353">
    <cfRule type="expression" dxfId="1085" priority="1491" stopIfTrue="1">
      <formula>$W198=0</formula>
    </cfRule>
  </conditionalFormatting>
  <conditionalFormatting sqref="U354">
    <cfRule type="expression" dxfId="1084" priority="1492" stopIfTrue="1">
      <formula>$W198=0</formula>
    </cfRule>
  </conditionalFormatting>
  <conditionalFormatting sqref="U355">
    <cfRule type="expression" dxfId="1083" priority="1493" stopIfTrue="1">
      <formula>$W198=0</formula>
    </cfRule>
  </conditionalFormatting>
  <conditionalFormatting sqref="U356">
    <cfRule type="expression" dxfId="1082" priority="1494" stopIfTrue="1">
      <formula>$W198=0</formula>
    </cfRule>
  </conditionalFormatting>
  <conditionalFormatting sqref="U357">
    <cfRule type="expression" dxfId="1081" priority="1495" stopIfTrue="1">
      <formula>$W198=0</formula>
    </cfRule>
  </conditionalFormatting>
  <conditionalFormatting sqref="U358">
    <cfRule type="expression" dxfId="1080" priority="1496" stopIfTrue="1">
      <formula>$W198=0</formula>
    </cfRule>
  </conditionalFormatting>
  <conditionalFormatting sqref="U359">
    <cfRule type="expression" dxfId="1079" priority="1497" stopIfTrue="1">
      <formula>$W198=0</formula>
    </cfRule>
  </conditionalFormatting>
  <conditionalFormatting sqref="U360">
    <cfRule type="expression" dxfId="1078" priority="1498" stopIfTrue="1">
      <formula>$W198=0</formula>
    </cfRule>
  </conditionalFormatting>
  <conditionalFormatting sqref="U361">
    <cfRule type="expression" dxfId="1077" priority="1499" stopIfTrue="1">
      <formula>$W198=0</formula>
    </cfRule>
  </conditionalFormatting>
  <conditionalFormatting sqref="U362">
    <cfRule type="expression" dxfId="1076" priority="1500" stopIfTrue="1">
      <formula>$W198=0</formula>
    </cfRule>
  </conditionalFormatting>
  <conditionalFormatting sqref="V302">
    <cfRule type="expression" dxfId="1075" priority="1501" stopIfTrue="1">
      <formula>$W199=0</formula>
    </cfRule>
  </conditionalFormatting>
  <conditionalFormatting sqref="V303">
    <cfRule type="expression" dxfId="1074" priority="1502" stopIfTrue="1">
      <formula>$W199=0</formula>
    </cfRule>
  </conditionalFormatting>
  <conditionalFormatting sqref="V304">
    <cfRule type="expression" dxfId="1073" priority="1503" stopIfTrue="1">
      <formula>$W199=0</formula>
    </cfRule>
  </conditionalFormatting>
  <conditionalFormatting sqref="V305">
    <cfRule type="expression" dxfId="1072" priority="1504" stopIfTrue="1">
      <formula>$W199=0</formula>
    </cfRule>
  </conditionalFormatting>
  <conditionalFormatting sqref="V306">
    <cfRule type="expression" dxfId="1071" priority="1505" stopIfTrue="1">
      <formula>$W199=0</formula>
    </cfRule>
  </conditionalFormatting>
  <conditionalFormatting sqref="V307">
    <cfRule type="expression" dxfId="1070" priority="1506" stopIfTrue="1">
      <formula>$W199=0</formula>
    </cfRule>
  </conditionalFormatting>
  <conditionalFormatting sqref="V308">
    <cfRule type="expression" dxfId="1069" priority="1507" stopIfTrue="1">
      <formula>$W199=0</formula>
    </cfRule>
  </conditionalFormatting>
  <conditionalFormatting sqref="V309">
    <cfRule type="expression" dxfId="1068" priority="1508" stopIfTrue="1">
      <formula>$W199=0</formula>
    </cfRule>
  </conditionalFormatting>
  <conditionalFormatting sqref="V310">
    <cfRule type="expression" dxfId="1067" priority="1509" stopIfTrue="1">
      <formula>$W199=0</formula>
    </cfRule>
  </conditionalFormatting>
  <conditionalFormatting sqref="V311">
    <cfRule type="expression" dxfId="1066" priority="1510" stopIfTrue="1">
      <formula>$W199=0</formula>
    </cfRule>
  </conditionalFormatting>
  <conditionalFormatting sqref="V312">
    <cfRule type="expression" dxfId="1065" priority="1511" stopIfTrue="1">
      <formula>$W199=0</formula>
    </cfRule>
  </conditionalFormatting>
  <conditionalFormatting sqref="V313">
    <cfRule type="expression" dxfId="1064" priority="1512" stopIfTrue="1">
      <formula>$W199=0</formula>
    </cfRule>
  </conditionalFormatting>
  <conditionalFormatting sqref="V314">
    <cfRule type="expression" dxfId="1063" priority="1513" stopIfTrue="1">
      <formula>$W199=0</formula>
    </cfRule>
  </conditionalFormatting>
  <conditionalFormatting sqref="V315">
    <cfRule type="expression" dxfId="1062" priority="1514" stopIfTrue="1">
      <formula>$W199=0</formula>
    </cfRule>
  </conditionalFormatting>
  <conditionalFormatting sqref="V316">
    <cfRule type="expression" dxfId="1061" priority="1515" stopIfTrue="1">
      <formula>$W199=0</formula>
    </cfRule>
  </conditionalFormatting>
  <conditionalFormatting sqref="V317">
    <cfRule type="expression" dxfId="1060" priority="1516" stopIfTrue="1">
      <formula>$W199=0</formula>
    </cfRule>
  </conditionalFormatting>
  <conditionalFormatting sqref="V318">
    <cfRule type="expression" dxfId="1059" priority="1517" stopIfTrue="1">
      <formula>$W199=0</formula>
    </cfRule>
  </conditionalFormatting>
  <conditionalFormatting sqref="V319">
    <cfRule type="expression" dxfId="1058" priority="1518" stopIfTrue="1">
      <formula>$W199=0</formula>
    </cfRule>
  </conditionalFormatting>
  <conditionalFormatting sqref="V320">
    <cfRule type="expression" dxfId="1057" priority="1519" stopIfTrue="1">
      <formula>$W199=0</formula>
    </cfRule>
  </conditionalFormatting>
  <conditionalFormatting sqref="V321">
    <cfRule type="expression" dxfId="1056" priority="1520" stopIfTrue="1">
      <formula>$W199=0</formula>
    </cfRule>
  </conditionalFormatting>
  <conditionalFormatting sqref="V322">
    <cfRule type="expression" dxfId="1055" priority="1521" stopIfTrue="1">
      <formula>$W199=0</formula>
    </cfRule>
  </conditionalFormatting>
  <conditionalFormatting sqref="V323">
    <cfRule type="expression" dxfId="1054" priority="1522" stopIfTrue="1">
      <formula>$W199=0</formula>
    </cfRule>
  </conditionalFormatting>
  <conditionalFormatting sqref="V324">
    <cfRule type="expression" dxfId="1053" priority="1523" stopIfTrue="1">
      <formula>$W199=0</formula>
    </cfRule>
  </conditionalFormatting>
  <conditionalFormatting sqref="V325">
    <cfRule type="expression" dxfId="1052" priority="1524" stopIfTrue="1">
      <formula>$W199=0</formula>
    </cfRule>
  </conditionalFormatting>
  <conditionalFormatting sqref="V326">
    <cfRule type="expression" dxfId="1051" priority="1525" stopIfTrue="1">
      <formula>$W199=0</formula>
    </cfRule>
  </conditionalFormatting>
  <conditionalFormatting sqref="V327">
    <cfRule type="expression" dxfId="1050" priority="1526" stopIfTrue="1">
      <formula>$W199=0</formula>
    </cfRule>
  </conditionalFormatting>
  <conditionalFormatting sqref="V328">
    <cfRule type="expression" dxfId="1049" priority="1527" stopIfTrue="1">
      <formula>$W199=0</formula>
    </cfRule>
  </conditionalFormatting>
  <conditionalFormatting sqref="V329">
    <cfRule type="expression" dxfId="1048" priority="1528" stopIfTrue="1">
      <formula>$W199=0</formula>
    </cfRule>
  </conditionalFormatting>
  <conditionalFormatting sqref="V330">
    <cfRule type="expression" dxfId="1047" priority="1529" stopIfTrue="1">
      <formula>$W199=0</formula>
    </cfRule>
  </conditionalFormatting>
  <conditionalFormatting sqref="V331">
    <cfRule type="expression" dxfId="1046" priority="1530" stopIfTrue="1">
      <formula>$W199=0</formula>
    </cfRule>
  </conditionalFormatting>
  <conditionalFormatting sqref="V332">
    <cfRule type="expression" dxfId="1045" priority="1531" stopIfTrue="1">
      <formula>$W199=0</formula>
    </cfRule>
  </conditionalFormatting>
  <conditionalFormatting sqref="V333">
    <cfRule type="expression" dxfId="1044" priority="1532" stopIfTrue="1">
      <formula>$W199=0</formula>
    </cfRule>
  </conditionalFormatting>
  <conditionalFormatting sqref="V334">
    <cfRule type="expression" dxfId="1043" priority="1533" stopIfTrue="1">
      <formula>$W199=0</formula>
    </cfRule>
  </conditionalFormatting>
  <conditionalFormatting sqref="V335">
    <cfRule type="expression" dxfId="1042" priority="1534" stopIfTrue="1">
      <formula>$W199=0</formula>
    </cfRule>
  </conditionalFormatting>
  <conditionalFormatting sqref="V336">
    <cfRule type="expression" dxfId="1041" priority="1535" stopIfTrue="1">
      <formula>$W199=0</formula>
    </cfRule>
  </conditionalFormatting>
  <conditionalFormatting sqref="V337">
    <cfRule type="expression" dxfId="1040" priority="1536" stopIfTrue="1">
      <formula>$W199=0</formula>
    </cfRule>
  </conditionalFormatting>
  <conditionalFormatting sqref="V338">
    <cfRule type="expression" dxfId="1039" priority="1537" stopIfTrue="1">
      <formula>$W199=0</formula>
    </cfRule>
  </conditionalFormatting>
  <conditionalFormatting sqref="V339">
    <cfRule type="expression" dxfId="1038" priority="1538" stopIfTrue="1">
      <formula>$W199=0</formula>
    </cfRule>
  </conditionalFormatting>
  <conditionalFormatting sqref="V340">
    <cfRule type="expression" dxfId="1037" priority="1539" stopIfTrue="1">
      <formula>$W199=0</formula>
    </cfRule>
  </conditionalFormatting>
  <conditionalFormatting sqref="V341">
    <cfRule type="expression" dxfId="1036" priority="1540" stopIfTrue="1">
      <formula>$W199=0</formula>
    </cfRule>
  </conditionalFormatting>
  <conditionalFormatting sqref="V342">
    <cfRule type="expression" dxfId="1035" priority="1541" stopIfTrue="1">
      <formula>$W199=0</formula>
    </cfRule>
  </conditionalFormatting>
  <conditionalFormatting sqref="V343">
    <cfRule type="expression" dxfId="1034" priority="1542" stopIfTrue="1">
      <formula>$W199=0</formula>
    </cfRule>
  </conditionalFormatting>
  <conditionalFormatting sqref="V344">
    <cfRule type="expression" dxfId="1033" priority="1543" stopIfTrue="1">
      <formula>$W199=0</formula>
    </cfRule>
  </conditionalFormatting>
  <conditionalFormatting sqref="V345">
    <cfRule type="expression" dxfId="1032" priority="1544" stopIfTrue="1">
      <formula>$W199=0</formula>
    </cfRule>
  </conditionalFormatting>
  <conditionalFormatting sqref="V346">
    <cfRule type="expression" dxfId="1031" priority="1545" stopIfTrue="1">
      <formula>$W199=0</formula>
    </cfRule>
  </conditionalFormatting>
  <conditionalFormatting sqref="V347">
    <cfRule type="expression" dxfId="1030" priority="1546" stopIfTrue="1">
      <formula>$W199=0</formula>
    </cfRule>
  </conditionalFormatting>
  <conditionalFormatting sqref="V348">
    <cfRule type="expression" dxfId="1029" priority="1547" stopIfTrue="1">
      <formula>$W199=0</formula>
    </cfRule>
  </conditionalFormatting>
  <conditionalFormatting sqref="V349">
    <cfRule type="expression" dxfId="1028" priority="1548" stopIfTrue="1">
      <formula>$W199=0</formula>
    </cfRule>
  </conditionalFormatting>
  <conditionalFormatting sqref="V350">
    <cfRule type="expression" dxfId="1027" priority="1549" stopIfTrue="1">
      <formula>$W199=0</formula>
    </cfRule>
  </conditionalFormatting>
  <conditionalFormatting sqref="V351">
    <cfRule type="expression" dxfId="1026" priority="1550" stopIfTrue="1">
      <formula>$W199=0</formula>
    </cfRule>
  </conditionalFormatting>
  <conditionalFormatting sqref="V352">
    <cfRule type="expression" dxfId="1025" priority="1551" stopIfTrue="1">
      <formula>$W199=0</formula>
    </cfRule>
  </conditionalFormatting>
  <conditionalFormatting sqref="V353">
    <cfRule type="expression" dxfId="1024" priority="1552" stopIfTrue="1">
      <formula>$W199=0</formula>
    </cfRule>
  </conditionalFormatting>
  <conditionalFormatting sqref="V354">
    <cfRule type="expression" dxfId="1023" priority="1553" stopIfTrue="1">
      <formula>$W199=0</formula>
    </cfRule>
  </conditionalFormatting>
  <conditionalFormatting sqref="V355">
    <cfRule type="expression" dxfId="1022" priority="1554" stopIfTrue="1">
      <formula>$W199=0</formula>
    </cfRule>
  </conditionalFormatting>
  <conditionalFormatting sqref="V356">
    <cfRule type="expression" dxfId="1021" priority="1555" stopIfTrue="1">
      <formula>$W199=0</formula>
    </cfRule>
  </conditionalFormatting>
  <conditionalFormatting sqref="V357">
    <cfRule type="expression" dxfId="1020" priority="1556" stopIfTrue="1">
      <formula>$W199=0</formula>
    </cfRule>
  </conditionalFormatting>
  <conditionalFormatting sqref="V358">
    <cfRule type="expression" dxfId="1019" priority="1557" stopIfTrue="1">
      <formula>$W199=0</formula>
    </cfRule>
  </conditionalFormatting>
  <conditionalFormatting sqref="V359">
    <cfRule type="expression" dxfId="1018" priority="1558" stopIfTrue="1">
      <formula>$W199=0</formula>
    </cfRule>
  </conditionalFormatting>
  <conditionalFormatting sqref="V360">
    <cfRule type="expression" dxfId="1017" priority="1559" stopIfTrue="1">
      <formula>$W199=0</formula>
    </cfRule>
  </conditionalFormatting>
  <conditionalFormatting sqref="V361">
    <cfRule type="expression" dxfId="1016" priority="1560" stopIfTrue="1">
      <formula>$W199=0</formula>
    </cfRule>
  </conditionalFormatting>
  <conditionalFormatting sqref="V362">
    <cfRule type="expression" dxfId="1015" priority="1561" stopIfTrue="1">
      <formula>$W199=0</formula>
    </cfRule>
  </conditionalFormatting>
  <conditionalFormatting sqref="W302">
    <cfRule type="expression" dxfId="1014" priority="1562" stopIfTrue="1">
      <formula>$W200=0</formula>
    </cfRule>
  </conditionalFormatting>
  <conditionalFormatting sqref="W303">
    <cfRule type="expression" dxfId="1013" priority="1563" stopIfTrue="1">
      <formula>$W200=0</formula>
    </cfRule>
  </conditionalFormatting>
  <conditionalFormatting sqref="W304">
    <cfRule type="expression" dxfId="1012" priority="1564" stopIfTrue="1">
      <formula>$W200=0</formula>
    </cfRule>
  </conditionalFormatting>
  <conditionalFormatting sqref="W305">
    <cfRule type="expression" dxfId="1011" priority="1565" stopIfTrue="1">
      <formula>$W200=0</formula>
    </cfRule>
  </conditionalFormatting>
  <conditionalFormatting sqref="W306">
    <cfRule type="expression" dxfId="1010" priority="1566" stopIfTrue="1">
      <formula>$W200=0</formula>
    </cfRule>
  </conditionalFormatting>
  <conditionalFormatting sqref="W307">
    <cfRule type="expression" dxfId="1009" priority="1567" stopIfTrue="1">
      <formula>$W200=0</formula>
    </cfRule>
  </conditionalFormatting>
  <conditionalFormatting sqref="W308">
    <cfRule type="expression" dxfId="1008" priority="1568" stopIfTrue="1">
      <formula>$W200=0</formula>
    </cfRule>
  </conditionalFormatting>
  <conditionalFormatting sqref="W309">
    <cfRule type="expression" dxfId="1007" priority="1569" stopIfTrue="1">
      <formula>$W200=0</formula>
    </cfRule>
  </conditionalFormatting>
  <conditionalFormatting sqref="W310">
    <cfRule type="expression" dxfId="1006" priority="1570" stopIfTrue="1">
      <formula>$W200=0</formula>
    </cfRule>
  </conditionalFormatting>
  <conditionalFormatting sqref="W311">
    <cfRule type="expression" dxfId="1005" priority="1571" stopIfTrue="1">
      <formula>$W200=0</formula>
    </cfRule>
  </conditionalFormatting>
  <conditionalFormatting sqref="W312">
    <cfRule type="expression" dxfId="1004" priority="1572" stopIfTrue="1">
      <formula>$W200=0</formula>
    </cfRule>
  </conditionalFormatting>
  <conditionalFormatting sqref="W313">
    <cfRule type="expression" dxfId="1003" priority="1573" stopIfTrue="1">
      <formula>$W200=0</formula>
    </cfRule>
  </conditionalFormatting>
  <conditionalFormatting sqref="W314">
    <cfRule type="expression" dxfId="1002" priority="1574" stopIfTrue="1">
      <formula>$W200=0</formula>
    </cfRule>
  </conditionalFormatting>
  <conditionalFormatting sqref="W315">
    <cfRule type="expression" dxfId="1001" priority="1575" stopIfTrue="1">
      <formula>$W200=0</formula>
    </cfRule>
  </conditionalFormatting>
  <conditionalFormatting sqref="W316">
    <cfRule type="expression" dxfId="1000" priority="1576" stopIfTrue="1">
      <formula>$W200=0</formula>
    </cfRule>
  </conditionalFormatting>
  <conditionalFormatting sqref="W317">
    <cfRule type="expression" dxfId="999" priority="1577" stopIfTrue="1">
      <formula>$W200=0</formula>
    </cfRule>
  </conditionalFormatting>
  <conditionalFormatting sqref="W318">
    <cfRule type="expression" dxfId="998" priority="1578" stopIfTrue="1">
      <formula>$W200=0</formula>
    </cfRule>
  </conditionalFormatting>
  <conditionalFormatting sqref="W319">
    <cfRule type="expression" dxfId="997" priority="1579" stopIfTrue="1">
      <formula>$W200=0</formula>
    </cfRule>
  </conditionalFormatting>
  <conditionalFormatting sqref="W320">
    <cfRule type="expression" dxfId="996" priority="1580" stopIfTrue="1">
      <formula>$W200=0</formula>
    </cfRule>
  </conditionalFormatting>
  <conditionalFormatting sqref="W321">
    <cfRule type="expression" dxfId="995" priority="1581" stopIfTrue="1">
      <formula>$W200=0</formula>
    </cfRule>
  </conditionalFormatting>
  <conditionalFormatting sqref="W322">
    <cfRule type="expression" dxfId="994" priority="1582" stopIfTrue="1">
      <formula>$W200=0</formula>
    </cfRule>
  </conditionalFormatting>
  <conditionalFormatting sqref="W323">
    <cfRule type="expression" dxfId="993" priority="1583" stopIfTrue="1">
      <formula>$W200=0</formula>
    </cfRule>
  </conditionalFormatting>
  <conditionalFormatting sqref="W324">
    <cfRule type="expression" dxfId="992" priority="1584" stopIfTrue="1">
      <formula>$W200=0</formula>
    </cfRule>
  </conditionalFormatting>
  <conditionalFormatting sqref="W325">
    <cfRule type="expression" dxfId="991" priority="1585" stopIfTrue="1">
      <formula>$W200=0</formula>
    </cfRule>
  </conditionalFormatting>
  <conditionalFormatting sqref="W326">
    <cfRule type="expression" dxfId="990" priority="1586" stopIfTrue="1">
      <formula>$W200=0</formula>
    </cfRule>
  </conditionalFormatting>
  <conditionalFormatting sqref="W327">
    <cfRule type="expression" dxfId="989" priority="1587" stopIfTrue="1">
      <formula>$W200=0</formula>
    </cfRule>
  </conditionalFormatting>
  <conditionalFormatting sqref="W328">
    <cfRule type="expression" dxfId="988" priority="1588" stopIfTrue="1">
      <formula>$W200=0</formula>
    </cfRule>
  </conditionalFormatting>
  <conditionalFormatting sqref="W329">
    <cfRule type="expression" dxfId="987" priority="1589" stopIfTrue="1">
      <formula>$W200=0</formula>
    </cfRule>
  </conditionalFormatting>
  <conditionalFormatting sqref="W330">
    <cfRule type="expression" dxfId="986" priority="1590" stopIfTrue="1">
      <formula>$W200=0</formula>
    </cfRule>
  </conditionalFormatting>
  <conditionalFormatting sqref="W331">
    <cfRule type="expression" dxfId="985" priority="1591" stopIfTrue="1">
      <formula>$W200=0</formula>
    </cfRule>
  </conditionalFormatting>
  <conditionalFormatting sqref="W332">
    <cfRule type="expression" dxfId="984" priority="1592" stopIfTrue="1">
      <formula>$W200=0</formula>
    </cfRule>
  </conditionalFormatting>
  <conditionalFormatting sqref="W333">
    <cfRule type="expression" dxfId="983" priority="1593" stopIfTrue="1">
      <formula>$W200=0</formula>
    </cfRule>
  </conditionalFormatting>
  <conditionalFormatting sqref="W334">
    <cfRule type="expression" dxfId="982" priority="1594" stopIfTrue="1">
      <formula>$W200=0</formula>
    </cfRule>
  </conditionalFormatting>
  <conditionalFormatting sqref="W335">
    <cfRule type="expression" dxfId="981" priority="1595" stopIfTrue="1">
      <formula>$W200=0</formula>
    </cfRule>
  </conditionalFormatting>
  <conditionalFormatting sqref="W336">
    <cfRule type="expression" dxfId="980" priority="1596" stopIfTrue="1">
      <formula>$W200=0</formula>
    </cfRule>
  </conditionalFormatting>
  <conditionalFormatting sqref="W337">
    <cfRule type="expression" dxfId="979" priority="1597" stopIfTrue="1">
      <formula>$W200=0</formula>
    </cfRule>
  </conditionalFormatting>
  <conditionalFormatting sqref="W338">
    <cfRule type="expression" dxfId="978" priority="1598" stopIfTrue="1">
      <formula>$W200=0</formula>
    </cfRule>
  </conditionalFormatting>
  <conditionalFormatting sqref="W339">
    <cfRule type="expression" dxfId="977" priority="1599" stopIfTrue="1">
      <formula>$W200=0</formula>
    </cfRule>
  </conditionalFormatting>
  <conditionalFormatting sqref="W340">
    <cfRule type="expression" dxfId="976" priority="1600" stopIfTrue="1">
      <formula>$W200=0</formula>
    </cfRule>
  </conditionalFormatting>
  <conditionalFormatting sqref="W341">
    <cfRule type="expression" dxfId="975" priority="1601" stopIfTrue="1">
      <formula>$W200=0</formula>
    </cfRule>
  </conditionalFormatting>
  <conditionalFormatting sqref="W342">
    <cfRule type="expression" dxfId="974" priority="1602" stopIfTrue="1">
      <formula>$W200=0</formula>
    </cfRule>
  </conditionalFormatting>
  <conditionalFormatting sqref="W343">
    <cfRule type="expression" dxfId="973" priority="1603" stopIfTrue="1">
      <formula>$W200=0</formula>
    </cfRule>
  </conditionalFormatting>
  <conditionalFormatting sqref="W344">
    <cfRule type="expression" dxfId="972" priority="1604" stopIfTrue="1">
      <formula>$W200=0</formula>
    </cfRule>
  </conditionalFormatting>
  <conditionalFormatting sqref="W345">
    <cfRule type="expression" dxfId="971" priority="1605" stopIfTrue="1">
      <formula>$W200=0</formula>
    </cfRule>
  </conditionalFormatting>
  <conditionalFormatting sqref="W346">
    <cfRule type="expression" dxfId="970" priority="1606" stopIfTrue="1">
      <formula>$W200=0</formula>
    </cfRule>
  </conditionalFormatting>
  <conditionalFormatting sqref="W347">
    <cfRule type="expression" dxfId="969" priority="1607" stopIfTrue="1">
      <formula>$W200=0</formula>
    </cfRule>
  </conditionalFormatting>
  <conditionalFormatting sqref="W348">
    <cfRule type="expression" dxfId="968" priority="1608" stopIfTrue="1">
      <formula>$W200=0</formula>
    </cfRule>
  </conditionalFormatting>
  <conditionalFormatting sqref="W349">
    <cfRule type="expression" dxfId="967" priority="1609" stopIfTrue="1">
      <formula>$W200=0</formula>
    </cfRule>
  </conditionalFormatting>
  <conditionalFormatting sqref="W350">
    <cfRule type="expression" dxfId="966" priority="1610" stopIfTrue="1">
      <formula>$W200=0</formula>
    </cfRule>
  </conditionalFormatting>
  <conditionalFormatting sqref="W351">
    <cfRule type="expression" dxfId="965" priority="1611" stopIfTrue="1">
      <formula>$W200=0</formula>
    </cfRule>
  </conditionalFormatting>
  <conditionalFormatting sqref="W352">
    <cfRule type="expression" dxfId="964" priority="1612" stopIfTrue="1">
      <formula>$W200=0</formula>
    </cfRule>
  </conditionalFormatting>
  <conditionalFormatting sqref="W353">
    <cfRule type="expression" dxfId="963" priority="1613" stopIfTrue="1">
      <formula>$W200=0</formula>
    </cfRule>
  </conditionalFormatting>
  <conditionalFormatting sqref="W354">
    <cfRule type="expression" dxfId="962" priority="1614" stopIfTrue="1">
      <formula>$W200=0</formula>
    </cfRule>
  </conditionalFormatting>
  <conditionalFormatting sqref="W355">
    <cfRule type="expression" dxfId="961" priority="1615" stopIfTrue="1">
      <formula>$W200=0</formula>
    </cfRule>
  </conditionalFormatting>
  <conditionalFormatting sqref="W356">
    <cfRule type="expression" dxfId="960" priority="1616" stopIfTrue="1">
      <formula>$W200=0</formula>
    </cfRule>
  </conditionalFormatting>
  <conditionalFormatting sqref="W357">
    <cfRule type="expression" dxfId="959" priority="1617" stopIfTrue="1">
      <formula>$W200=0</formula>
    </cfRule>
  </conditionalFormatting>
  <conditionalFormatting sqref="W358">
    <cfRule type="expression" dxfId="958" priority="1618" stopIfTrue="1">
      <formula>$W200=0</formula>
    </cfRule>
  </conditionalFormatting>
  <conditionalFormatting sqref="W359">
    <cfRule type="expression" dxfId="957" priority="1619" stopIfTrue="1">
      <formula>$W200=0</formula>
    </cfRule>
  </conditionalFormatting>
  <conditionalFormatting sqref="W360">
    <cfRule type="expression" dxfId="956" priority="1620" stopIfTrue="1">
      <formula>$W200=0</formula>
    </cfRule>
  </conditionalFormatting>
  <conditionalFormatting sqref="W361">
    <cfRule type="expression" dxfId="955" priority="1621" stopIfTrue="1">
      <formula>$W200=0</formula>
    </cfRule>
  </conditionalFormatting>
  <conditionalFormatting sqref="W362">
    <cfRule type="expression" dxfId="954" priority="1622" stopIfTrue="1">
      <formula>$W200=0</formula>
    </cfRule>
  </conditionalFormatting>
  <conditionalFormatting sqref="X302">
    <cfRule type="expression" dxfId="953" priority="1623" stopIfTrue="1">
      <formula>$W201=0</formula>
    </cfRule>
  </conditionalFormatting>
  <conditionalFormatting sqref="X303">
    <cfRule type="expression" dxfId="952" priority="1624" stopIfTrue="1">
      <formula>$W201=0</formula>
    </cfRule>
  </conditionalFormatting>
  <conditionalFormatting sqref="X304">
    <cfRule type="expression" dxfId="951" priority="1625" stopIfTrue="1">
      <formula>$W201=0</formula>
    </cfRule>
  </conditionalFormatting>
  <conditionalFormatting sqref="X305">
    <cfRule type="expression" dxfId="950" priority="1626" stopIfTrue="1">
      <formula>$W201=0</formula>
    </cfRule>
  </conditionalFormatting>
  <conditionalFormatting sqref="X306">
    <cfRule type="expression" dxfId="949" priority="1627" stopIfTrue="1">
      <formula>$W201=0</formula>
    </cfRule>
  </conditionalFormatting>
  <conditionalFormatting sqref="X307">
    <cfRule type="expression" dxfId="948" priority="1628" stopIfTrue="1">
      <formula>$W201=0</formula>
    </cfRule>
  </conditionalFormatting>
  <conditionalFormatting sqref="X308">
    <cfRule type="expression" dxfId="947" priority="1629" stopIfTrue="1">
      <formula>$W201=0</formula>
    </cfRule>
  </conditionalFormatting>
  <conditionalFormatting sqref="X309">
    <cfRule type="expression" dxfId="946" priority="1630" stopIfTrue="1">
      <formula>$W201=0</formula>
    </cfRule>
  </conditionalFormatting>
  <conditionalFormatting sqref="X310">
    <cfRule type="expression" dxfId="945" priority="1631" stopIfTrue="1">
      <formula>$W201=0</formula>
    </cfRule>
  </conditionalFormatting>
  <conditionalFormatting sqref="X311">
    <cfRule type="expression" dxfId="944" priority="1632" stopIfTrue="1">
      <formula>$W201=0</formula>
    </cfRule>
  </conditionalFormatting>
  <conditionalFormatting sqref="X312">
    <cfRule type="expression" dxfId="943" priority="1633" stopIfTrue="1">
      <formula>$W201=0</formula>
    </cfRule>
  </conditionalFormatting>
  <conditionalFormatting sqref="X313">
    <cfRule type="expression" dxfId="942" priority="1634" stopIfTrue="1">
      <formula>$W201=0</formula>
    </cfRule>
  </conditionalFormatting>
  <conditionalFormatting sqref="X314">
    <cfRule type="expression" dxfId="941" priority="1635" stopIfTrue="1">
      <formula>$W201=0</formula>
    </cfRule>
  </conditionalFormatting>
  <conditionalFormatting sqref="X315">
    <cfRule type="expression" dxfId="940" priority="1636" stopIfTrue="1">
      <formula>$W201=0</formula>
    </cfRule>
  </conditionalFormatting>
  <conditionalFormatting sqref="X316">
    <cfRule type="expression" dxfId="939" priority="1637" stopIfTrue="1">
      <formula>$W201=0</formula>
    </cfRule>
  </conditionalFormatting>
  <conditionalFormatting sqref="X317">
    <cfRule type="expression" dxfId="938" priority="1638" stopIfTrue="1">
      <formula>$W201=0</formula>
    </cfRule>
  </conditionalFormatting>
  <conditionalFormatting sqref="X318">
    <cfRule type="expression" dxfId="937" priority="1639" stopIfTrue="1">
      <formula>$W201=0</formula>
    </cfRule>
  </conditionalFormatting>
  <conditionalFormatting sqref="X319">
    <cfRule type="expression" dxfId="936" priority="1640" stopIfTrue="1">
      <formula>$W201=0</formula>
    </cfRule>
  </conditionalFormatting>
  <conditionalFormatting sqref="X320">
    <cfRule type="expression" dxfId="935" priority="1641" stopIfTrue="1">
      <formula>$W201=0</formula>
    </cfRule>
  </conditionalFormatting>
  <conditionalFormatting sqref="X321">
    <cfRule type="expression" dxfId="934" priority="1642" stopIfTrue="1">
      <formula>$W201=0</formula>
    </cfRule>
  </conditionalFormatting>
  <conditionalFormatting sqref="X322">
    <cfRule type="expression" dxfId="933" priority="1643" stopIfTrue="1">
      <formula>$W201=0</formula>
    </cfRule>
  </conditionalFormatting>
  <conditionalFormatting sqref="X323">
    <cfRule type="expression" dxfId="932" priority="1644" stopIfTrue="1">
      <formula>$W201=0</formula>
    </cfRule>
  </conditionalFormatting>
  <conditionalFormatting sqref="X324">
    <cfRule type="expression" dxfId="931" priority="1645" stopIfTrue="1">
      <formula>$W201=0</formula>
    </cfRule>
  </conditionalFormatting>
  <conditionalFormatting sqref="X325">
    <cfRule type="expression" dxfId="930" priority="1646" stopIfTrue="1">
      <formula>$W201=0</formula>
    </cfRule>
  </conditionalFormatting>
  <conditionalFormatting sqref="X326">
    <cfRule type="expression" dxfId="929" priority="1647" stopIfTrue="1">
      <formula>$W201=0</formula>
    </cfRule>
  </conditionalFormatting>
  <conditionalFormatting sqref="X327">
    <cfRule type="expression" dxfId="928" priority="1648" stopIfTrue="1">
      <formula>$W201=0</formula>
    </cfRule>
  </conditionalFormatting>
  <conditionalFormatting sqref="X328">
    <cfRule type="expression" dxfId="927" priority="1649" stopIfTrue="1">
      <formula>$W201=0</formula>
    </cfRule>
  </conditionalFormatting>
  <conditionalFormatting sqref="X329">
    <cfRule type="expression" dxfId="926" priority="1650" stopIfTrue="1">
      <formula>$W201=0</formula>
    </cfRule>
  </conditionalFormatting>
  <conditionalFormatting sqref="X330">
    <cfRule type="expression" dxfId="925" priority="1651" stopIfTrue="1">
      <formula>$W201=0</formula>
    </cfRule>
  </conditionalFormatting>
  <conditionalFormatting sqref="X331">
    <cfRule type="expression" dxfId="924" priority="1652" stopIfTrue="1">
      <formula>$W201=0</formula>
    </cfRule>
  </conditionalFormatting>
  <conditionalFormatting sqref="X332">
    <cfRule type="expression" dxfId="923" priority="1653" stopIfTrue="1">
      <formula>$W201=0</formula>
    </cfRule>
  </conditionalFormatting>
  <conditionalFormatting sqref="X333">
    <cfRule type="expression" dxfId="922" priority="1654" stopIfTrue="1">
      <formula>$W201=0</formula>
    </cfRule>
  </conditionalFormatting>
  <conditionalFormatting sqref="X334">
    <cfRule type="expression" dxfId="921" priority="1655" stopIfTrue="1">
      <formula>$W201=0</formula>
    </cfRule>
  </conditionalFormatting>
  <conditionalFormatting sqref="X335">
    <cfRule type="expression" dxfId="920" priority="1656" stopIfTrue="1">
      <formula>$W201=0</formula>
    </cfRule>
  </conditionalFormatting>
  <conditionalFormatting sqref="X336">
    <cfRule type="expression" dxfId="919" priority="1657" stopIfTrue="1">
      <formula>$W201=0</formula>
    </cfRule>
  </conditionalFormatting>
  <conditionalFormatting sqref="X337">
    <cfRule type="expression" dxfId="918" priority="1658" stopIfTrue="1">
      <formula>$W201=0</formula>
    </cfRule>
  </conditionalFormatting>
  <conditionalFormatting sqref="X338">
    <cfRule type="expression" dxfId="917" priority="1659" stopIfTrue="1">
      <formula>$W201=0</formula>
    </cfRule>
  </conditionalFormatting>
  <conditionalFormatting sqref="X339">
    <cfRule type="expression" dxfId="916" priority="1660" stopIfTrue="1">
      <formula>$W201=0</formula>
    </cfRule>
  </conditionalFormatting>
  <conditionalFormatting sqref="X340">
    <cfRule type="expression" dxfId="915" priority="1661" stopIfTrue="1">
      <formula>$W201=0</formula>
    </cfRule>
  </conditionalFormatting>
  <conditionalFormatting sqref="X341">
    <cfRule type="expression" dxfId="914" priority="1662" stopIfTrue="1">
      <formula>$W201=0</formula>
    </cfRule>
  </conditionalFormatting>
  <conditionalFormatting sqref="X342">
    <cfRule type="expression" dxfId="913" priority="1663" stopIfTrue="1">
      <formula>$W201=0</formula>
    </cfRule>
  </conditionalFormatting>
  <conditionalFormatting sqref="X343">
    <cfRule type="expression" dxfId="912" priority="1664" stopIfTrue="1">
      <formula>$W201=0</formula>
    </cfRule>
  </conditionalFormatting>
  <conditionalFormatting sqref="X344">
    <cfRule type="expression" dxfId="911" priority="1665" stopIfTrue="1">
      <formula>$W201=0</formula>
    </cfRule>
  </conditionalFormatting>
  <conditionalFormatting sqref="X345">
    <cfRule type="expression" dxfId="910" priority="1666" stopIfTrue="1">
      <formula>$W201=0</formula>
    </cfRule>
  </conditionalFormatting>
  <conditionalFormatting sqref="X346">
    <cfRule type="expression" dxfId="909" priority="1667" stopIfTrue="1">
      <formula>$W201=0</formula>
    </cfRule>
  </conditionalFormatting>
  <conditionalFormatting sqref="X347">
    <cfRule type="expression" dxfId="908" priority="1668" stopIfTrue="1">
      <formula>$W201=0</formula>
    </cfRule>
  </conditionalFormatting>
  <conditionalFormatting sqref="X348">
    <cfRule type="expression" dxfId="907" priority="1669" stopIfTrue="1">
      <formula>$W201=0</formula>
    </cfRule>
  </conditionalFormatting>
  <conditionalFormatting sqref="X349">
    <cfRule type="expression" dxfId="906" priority="1670" stopIfTrue="1">
      <formula>$W201=0</formula>
    </cfRule>
  </conditionalFormatting>
  <conditionalFormatting sqref="X350">
    <cfRule type="expression" dxfId="905" priority="1671" stopIfTrue="1">
      <formula>$W201=0</formula>
    </cfRule>
  </conditionalFormatting>
  <conditionalFormatting sqref="X351">
    <cfRule type="expression" dxfId="904" priority="1672" stopIfTrue="1">
      <formula>$W201=0</formula>
    </cfRule>
  </conditionalFormatting>
  <conditionalFormatting sqref="X352">
    <cfRule type="expression" dxfId="903" priority="1673" stopIfTrue="1">
      <formula>$W201=0</formula>
    </cfRule>
  </conditionalFormatting>
  <conditionalFormatting sqref="X353">
    <cfRule type="expression" dxfId="902" priority="1674" stopIfTrue="1">
      <formula>$W201=0</formula>
    </cfRule>
  </conditionalFormatting>
  <conditionalFormatting sqref="X354">
    <cfRule type="expression" dxfId="901" priority="1675" stopIfTrue="1">
      <formula>$W201=0</formula>
    </cfRule>
  </conditionalFormatting>
  <conditionalFormatting sqref="X355">
    <cfRule type="expression" dxfId="900" priority="1676" stopIfTrue="1">
      <formula>$W201=0</formula>
    </cfRule>
  </conditionalFormatting>
  <conditionalFormatting sqref="X356">
    <cfRule type="expression" dxfId="899" priority="1677" stopIfTrue="1">
      <formula>$W201=0</formula>
    </cfRule>
  </conditionalFormatting>
  <conditionalFormatting sqref="X357">
    <cfRule type="expression" dxfId="898" priority="1678" stopIfTrue="1">
      <formula>$W201=0</formula>
    </cfRule>
  </conditionalFormatting>
  <conditionalFormatting sqref="X358">
    <cfRule type="expression" dxfId="897" priority="1679" stopIfTrue="1">
      <formula>$W201=0</formula>
    </cfRule>
  </conditionalFormatting>
  <conditionalFormatting sqref="X359">
    <cfRule type="expression" dxfId="896" priority="1680" stopIfTrue="1">
      <formula>$W201=0</formula>
    </cfRule>
  </conditionalFormatting>
  <conditionalFormatting sqref="X360">
    <cfRule type="expression" dxfId="895" priority="1681" stopIfTrue="1">
      <formula>$W201=0</formula>
    </cfRule>
  </conditionalFormatting>
  <conditionalFormatting sqref="X361">
    <cfRule type="expression" dxfId="894" priority="1682" stopIfTrue="1">
      <formula>$W201=0</formula>
    </cfRule>
  </conditionalFormatting>
  <conditionalFormatting sqref="X362">
    <cfRule type="expression" dxfId="893" priority="1683" stopIfTrue="1">
      <formula>$W201=0</formula>
    </cfRule>
  </conditionalFormatting>
  <conditionalFormatting sqref="Y302">
    <cfRule type="expression" dxfId="892" priority="1684" stopIfTrue="1">
      <formula>$W202=0</formula>
    </cfRule>
  </conditionalFormatting>
  <conditionalFormatting sqref="Y303">
    <cfRule type="expression" dxfId="891" priority="1685" stopIfTrue="1">
      <formula>$W202=0</formula>
    </cfRule>
  </conditionalFormatting>
  <conditionalFormatting sqref="Y304">
    <cfRule type="expression" dxfId="890" priority="1686" stopIfTrue="1">
      <formula>$W202=0</formula>
    </cfRule>
  </conditionalFormatting>
  <conditionalFormatting sqref="Y305">
    <cfRule type="expression" dxfId="889" priority="1687" stopIfTrue="1">
      <formula>$W202=0</formula>
    </cfRule>
  </conditionalFormatting>
  <conditionalFormatting sqref="Y306">
    <cfRule type="expression" dxfId="888" priority="1688" stopIfTrue="1">
      <formula>$W202=0</formula>
    </cfRule>
  </conditionalFormatting>
  <conditionalFormatting sqref="Y307">
    <cfRule type="expression" dxfId="887" priority="1689" stopIfTrue="1">
      <formula>$W202=0</formula>
    </cfRule>
  </conditionalFormatting>
  <conditionalFormatting sqref="Y308">
    <cfRule type="expression" dxfId="886" priority="1690" stopIfTrue="1">
      <formula>$W202=0</formula>
    </cfRule>
  </conditionalFormatting>
  <conditionalFormatting sqref="Y309">
    <cfRule type="expression" dxfId="885" priority="1691" stopIfTrue="1">
      <formula>$W202=0</formula>
    </cfRule>
  </conditionalFormatting>
  <conditionalFormatting sqref="Y310">
    <cfRule type="expression" dxfId="884" priority="1692" stopIfTrue="1">
      <formula>$W202=0</formula>
    </cfRule>
  </conditionalFormatting>
  <conditionalFormatting sqref="Y311">
    <cfRule type="expression" dxfId="883" priority="1693" stopIfTrue="1">
      <formula>$W202=0</formula>
    </cfRule>
  </conditionalFormatting>
  <conditionalFormatting sqref="Y312">
    <cfRule type="expression" dxfId="882" priority="1694" stopIfTrue="1">
      <formula>$W202=0</formula>
    </cfRule>
  </conditionalFormatting>
  <conditionalFormatting sqref="Y313">
    <cfRule type="expression" dxfId="881" priority="1695" stopIfTrue="1">
      <formula>$W202=0</formula>
    </cfRule>
  </conditionalFormatting>
  <conditionalFormatting sqref="Y314">
    <cfRule type="expression" dxfId="880" priority="1696" stopIfTrue="1">
      <formula>$W202=0</formula>
    </cfRule>
  </conditionalFormatting>
  <conditionalFormatting sqref="Y315">
    <cfRule type="expression" dxfId="879" priority="1697" stopIfTrue="1">
      <formula>$W202=0</formula>
    </cfRule>
  </conditionalFormatting>
  <conditionalFormatting sqref="Y316">
    <cfRule type="expression" dxfId="878" priority="1698" stopIfTrue="1">
      <formula>$W202=0</formula>
    </cfRule>
  </conditionalFormatting>
  <conditionalFormatting sqref="Y317">
    <cfRule type="expression" dxfId="877" priority="1699" stopIfTrue="1">
      <formula>$W202=0</formula>
    </cfRule>
  </conditionalFormatting>
  <conditionalFormatting sqref="Y318">
    <cfRule type="expression" dxfId="876" priority="1700" stopIfTrue="1">
      <formula>$W202=0</formula>
    </cfRule>
  </conditionalFormatting>
  <conditionalFormatting sqref="Y319">
    <cfRule type="expression" dxfId="875" priority="1701" stopIfTrue="1">
      <formula>$W202=0</formula>
    </cfRule>
  </conditionalFormatting>
  <conditionalFormatting sqref="Y320">
    <cfRule type="expression" dxfId="874" priority="1702" stopIfTrue="1">
      <formula>$W202=0</formula>
    </cfRule>
  </conditionalFormatting>
  <conditionalFormatting sqref="Y321">
    <cfRule type="expression" dxfId="873" priority="1703" stopIfTrue="1">
      <formula>$W202=0</formula>
    </cfRule>
  </conditionalFormatting>
  <conditionalFormatting sqref="Y322">
    <cfRule type="expression" dxfId="872" priority="1704" stopIfTrue="1">
      <formula>$W202=0</formula>
    </cfRule>
  </conditionalFormatting>
  <conditionalFormatting sqref="Y323">
    <cfRule type="expression" dxfId="871" priority="1705" stopIfTrue="1">
      <formula>$W202=0</formula>
    </cfRule>
  </conditionalFormatting>
  <conditionalFormatting sqref="Y324">
    <cfRule type="expression" dxfId="870" priority="1706" stopIfTrue="1">
      <formula>$W202=0</formula>
    </cfRule>
  </conditionalFormatting>
  <conditionalFormatting sqref="Y325">
    <cfRule type="expression" dxfId="869" priority="1707" stopIfTrue="1">
      <formula>$W202=0</formula>
    </cfRule>
  </conditionalFormatting>
  <conditionalFormatting sqref="Y326">
    <cfRule type="expression" dxfId="868" priority="1708" stopIfTrue="1">
      <formula>$W202=0</formula>
    </cfRule>
  </conditionalFormatting>
  <conditionalFormatting sqref="Y327">
    <cfRule type="expression" dxfId="867" priority="1709" stopIfTrue="1">
      <formula>$W202=0</formula>
    </cfRule>
  </conditionalFormatting>
  <conditionalFormatting sqref="Y328">
    <cfRule type="expression" dxfId="866" priority="1710" stopIfTrue="1">
      <formula>$W202=0</formula>
    </cfRule>
  </conditionalFormatting>
  <conditionalFormatting sqref="Y329">
    <cfRule type="expression" dxfId="865" priority="1711" stopIfTrue="1">
      <formula>$W202=0</formula>
    </cfRule>
  </conditionalFormatting>
  <conditionalFormatting sqref="Y330">
    <cfRule type="expression" dxfId="864" priority="1712" stopIfTrue="1">
      <formula>$W202=0</formula>
    </cfRule>
  </conditionalFormatting>
  <conditionalFormatting sqref="Y331">
    <cfRule type="expression" dxfId="863" priority="1713" stopIfTrue="1">
      <formula>$W202=0</formula>
    </cfRule>
  </conditionalFormatting>
  <conditionalFormatting sqref="Y332">
    <cfRule type="expression" dxfId="862" priority="1714" stopIfTrue="1">
      <formula>$W202=0</formula>
    </cfRule>
  </conditionalFormatting>
  <conditionalFormatting sqref="Y333">
    <cfRule type="expression" dxfId="861" priority="1715" stopIfTrue="1">
      <formula>$W202=0</formula>
    </cfRule>
  </conditionalFormatting>
  <conditionalFormatting sqref="Y334">
    <cfRule type="expression" dxfId="860" priority="1716" stopIfTrue="1">
      <formula>$W202=0</formula>
    </cfRule>
  </conditionalFormatting>
  <conditionalFormatting sqref="Y335">
    <cfRule type="expression" dxfId="859" priority="1717" stopIfTrue="1">
      <formula>$W202=0</formula>
    </cfRule>
  </conditionalFormatting>
  <conditionalFormatting sqref="Y336">
    <cfRule type="expression" dxfId="858" priority="1718" stopIfTrue="1">
      <formula>$W202=0</formula>
    </cfRule>
  </conditionalFormatting>
  <conditionalFormatting sqref="Y337">
    <cfRule type="expression" dxfId="857" priority="1719" stopIfTrue="1">
      <formula>$W202=0</formula>
    </cfRule>
  </conditionalFormatting>
  <conditionalFormatting sqref="Y338">
    <cfRule type="expression" dxfId="856" priority="1720" stopIfTrue="1">
      <formula>$W202=0</formula>
    </cfRule>
  </conditionalFormatting>
  <conditionalFormatting sqref="Y339">
    <cfRule type="expression" dxfId="855" priority="1721" stopIfTrue="1">
      <formula>$W202=0</formula>
    </cfRule>
  </conditionalFormatting>
  <conditionalFormatting sqref="Y340">
    <cfRule type="expression" dxfId="854" priority="1722" stopIfTrue="1">
      <formula>$W202=0</formula>
    </cfRule>
  </conditionalFormatting>
  <conditionalFormatting sqref="Y341">
    <cfRule type="expression" dxfId="853" priority="1723" stopIfTrue="1">
      <formula>$W202=0</formula>
    </cfRule>
  </conditionalFormatting>
  <conditionalFormatting sqref="Y342">
    <cfRule type="expression" dxfId="852" priority="1724" stopIfTrue="1">
      <formula>$W202=0</formula>
    </cfRule>
  </conditionalFormatting>
  <conditionalFormatting sqref="Y343">
    <cfRule type="expression" dxfId="851" priority="1725" stopIfTrue="1">
      <formula>$W202=0</formula>
    </cfRule>
  </conditionalFormatting>
  <conditionalFormatting sqref="Y344">
    <cfRule type="expression" dxfId="850" priority="1726" stopIfTrue="1">
      <formula>$W202=0</formula>
    </cfRule>
  </conditionalFormatting>
  <conditionalFormatting sqref="Y345">
    <cfRule type="expression" dxfId="849" priority="1727" stopIfTrue="1">
      <formula>$W202=0</formula>
    </cfRule>
  </conditionalFormatting>
  <conditionalFormatting sqref="Y346">
    <cfRule type="expression" dxfId="848" priority="1728" stopIfTrue="1">
      <formula>$W202=0</formula>
    </cfRule>
  </conditionalFormatting>
  <conditionalFormatting sqref="Y347">
    <cfRule type="expression" dxfId="847" priority="1729" stopIfTrue="1">
      <formula>$W202=0</formula>
    </cfRule>
  </conditionalFormatting>
  <conditionalFormatting sqref="Y348">
    <cfRule type="expression" dxfId="846" priority="1730" stopIfTrue="1">
      <formula>$W202=0</formula>
    </cfRule>
  </conditionalFormatting>
  <conditionalFormatting sqref="Y349">
    <cfRule type="expression" dxfId="845" priority="1731" stopIfTrue="1">
      <formula>$W202=0</formula>
    </cfRule>
  </conditionalFormatting>
  <conditionalFormatting sqref="Y350">
    <cfRule type="expression" dxfId="844" priority="1732" stopIfTrue="1">
      <formula>$W202=0</formula>
    </cfRule>
  </conditionalFormatting>
  <conditionalFormatting sqref="Y351">
    <cfRule type="expression" dxfId="843" priority="1733" stopIfTrue="1">
      <formula>$W202=0</formula>
    </cfRule>
  </conditionalFormatting>
  <conditionalFormatting sqref="Y352">
    <cfRule type="expression" dxfId="842" priority="1734" stopIfTrue="1">
      <formula>$W202=0</formula>
    </cfRule>
  </conditionalFormatting>
  <conditionalFormatting sqref="Y353">
    <cfRule type="expression" dxfId="841" priority="1735" stopIfTrue="1">
      <formula>$W202=0</formula>
    </cfRule>
  </conditionalFormatting>
  <conditionalFormatting sqref="Y354">
    <cfRule type="expression" dxfId="840" priority="1736" stopIfTrue="1">
      <formula>$W202=0</formula>
    </cfRule>
  </conditionalFormatting>
  <conditionalFormatting sqref="Y355">
    <cfRule type="expression" dxfId="839" priority="1737" stopIfTrue="1">
      <formula>$W202=0</formula>
    </cfRule>
  </conditionalFormatting>
  <conditionalFormatting sqref="Y356">
    <cfRule type="expression" dxfId="838" priority="1738" stopIfTrue="1">
      <formula>$W202=0</formula>
    </cfRule>
  </conditionalFormatting>
  <conditionalFormatting sqref="Y357">
    <cfRule type="expression" dxfId="837" priority="1739" stopIfTrue="1">
      <formula>$W202=0</formula>
    </cfRule>
  </conditionalFormatting>
  <conditionalFormatting sqref="Y358">
    <cfRule type="expression" dxfId="836" priority="1740" stopIfTrue="1">
      <formula>$W202=0</formula>
    </cfRule>
  </conditionalFormatting>
  <conditionalFormatting sqref="Y359">
    <cfRule type="expression" dxfId="835" priority="1741" stopIfTrue="1">
      <formula>$W202=0</formula>
    </cfRule>
  </conditionalFormatting>
  <conditionalFormatting sqref="Y360">
    <cfRule type="expression" dxfId="834" priority="1742" stopIfTrue="1">
      <formula>$W202=0</formula>
    </cfRule>
  </conditionalFormatting>
  <conditionalFormatting sqref="Y361">
    <cfRule type="expression" dxfId="833" priority="1743" stopIfTrue="1">
      <formula>$W202=0</formula>
    </cfRule>
  </conditionalFormatting>
  <conditionalFormatting sqref="Y362">
    <cfRule type="expression" dxfId="832" priority="1744" stopIfTrue="1">
      <formula>$W202=0</formula>
    </cfRule>
  </conditionalFormatting>
  <conditionalFormatting sqref="Z302">
    <cfRule type="expression" dxfId="831" priority="1745" stopIfTrue="1">
      <formula>$W203=0</formula>
    </cfRule>
  </conditionalFormatting>
  <conditionalFormatting sqref="Z303">
    <cfRule type="expression" dxfId="830" priority="1746" stopIfTrue="1">
      <formula>$W203=0</formula>
    </cfRule>
  </conditionalFormatting>
  <conditionalFormatting sqref="Z304">
    <cfRule type="expression" dxfId="829" priority="1747" stopIfTrue="1">
      <formula>$W203=0</formula>
    </cfRule>
  </conditionalFormatting>
  <conditionalFormatting sqref="Z305">
    <cfRule type="expression" dxfId="828" priority="1748" stopIfTrue="1">
      <formula>$W203=0</formula>
    </cfRule>
  </conditionalFormatting>
  <conditionalFormatting sqref="Z306">
    <cfRule type="expression" dxfId="827" priority="1749" stopIfTrue="1">
      <formula>$W203=0</formula>
    </cfRule>
  </conditionalFormatting>
  <conditionalFormatting sqref="Z307">
    <cfRule type="expression" dxfId="826" priority="1750" stopIfTrue="1">
      <formula>$W203=0</formula>
    </cfRule>
  </conditionalFormatting>
  <conditionalFormatting sqref="Z308">
    <cfRule type="expression" dxfId="825" priority="1751" stopIfTrue="1">
      <formula>$W203=0</formula>
    </cfRule>
  </conditionalFormatting>
  <conditionalFormatting sqref="Z309">
    <cfRule type="expression" dxfId="824" priority="1752" stopIfTrue="1">
      <formula>$W203=0</formula>
    </cfRule>
  </conditionalFormatting>
  <conditionalFormatting sqref="Z310">
    <cfRule type="expression" dxfId="823" priority="1753" stopIfTrue="1">
      <formula>$W203=0</formula>
    </cfRule>
  </conditionalFormatting>
  <conditionalFormatting sqref="Z311">
    <cfRule type="expression" dxfId="822" priority="1754" stopIfTrue="1">
      <formula>$W203=0</formula>
    </cfRule>
  </conditionalFormatting>
  <conditionalFormatting sqref="Z312">
    <cfRule type="expression" dxfId="821" priority="1755" stopIfTrue="1">
      <formula>$W203=0</formula>
    </cfRule>
  </conditionalFormatting>
  <conditionalFormatting sqref="Z313">
    <cfRule type="expression" dxfId="820" priority="1756" stopIfTrue="1">
      <formula>$W203=0</formula>
    </cfRule>
  </conditionalFormatting>
  <conditionalFormatting sqref="Z314">
    <cfRule type="expression" dxfId="819" priority="1757" stopIfTrue="1">
      <formula>$W203=0</formula>
    </cfRule>
  </conditionalFormatting>
  <conditionalFormatting sqref="Z315">
    <cfRule type="expression" dxfId="818" priority="1758" stopIfTrue="1">
      <formula>$W203=0</formula>
    </cfRule>
  </conditionalFormatting>
  <conditionalFormatting sqref="Z316">
    <cfRule type="expression" dxfId="817" priority="1759" stopIfTrue="1">
      <formula>$W203=0</formula>
    </cfRule>
  </conditionalFormatting>
  <conditionalFormatting sqref="Z317">
    <cfRule type="expression" dxfId="816" priority="1760" stopIfTrue="1">
      <formula>$W203=0</formula>
    </cfRule>
  </conditionalFormatting>
  <conditionalFormatting sqref="Z318">
    <cfRule type="expression" dxfId="815" priority="1761" stopIfTrue="1">
      <formula>$W203=0</formula>
    </cfRule>
  </conditionalFormatting>
  <conditionalFormatting sqref="Z319">
    <cfRule type="expression" dxfId="814" priority="1762" stopIfTrue="1">
      <formula>$W203=0</formula>
    </cfRule>
  </conditionalFormatting>
  <conditionalFormatting sqref="Z320">
    <cfRule type="expression" dxfId="813" priority="1763" stopIfTrue="1">
      <formula>$W203=0</formula>
    </cfRule>
  </conditionalFormatting>
  <conditionalFormatting sqref="Z321">
    <cfRule type="expression" dxfId="812" priority="1764" stopIfTrue="1">
      <formula>$W203=0</formula>
    </cfRule>
  </conditionalFormatting>
  <conditionalFormatting sqref="Z322">
    <cfRule type="expression" dxfId="811" priority="1765" stopIfTrue="1">
      <formula>$W203=0</formula>
    </cfRule>
  </conditionalFormatting>
  <conditionalFormatting sqref="Z323">
    <cfRule type="expression" dxfId="810" priority="1766" stopIfTrue="1">
      <formula>$W203=0</formula>
    </cfRule>
  </conditionalFormatting>
  <conditionalFormatting sqref="Z324">
    <cfRule type="expression" dxfId="809" priority="1767" stopIfTrue="1">
      <formula>$W203=0</formula>
    </cfRule>
  </conditionalFormatting>
  <conditionalFormatting sqref="Z325">
    <cfRule type="expression" dxfId="808" priority="1768" stopIfTrue="1">
      <formula>$W203=0</formula>
    </cfRule>
  </conditionalFormatting>
  <conditionalFormatting sqref="Z326">
    <cfRule type="expression" dxfId="807" priority="1769" stopIfTrue="1">
      <formula>$W203=0</formula>
    </cfRule>
  </conditionalFormatting>
  <conditionalFormatting sqref="Z327">
    <cfRule type="expression" dxfId="806" priority="1770" stopIfTrue="1">
      <formula>$W203=0</formula>
    </cfRule>
  </conditionalFormatting>
  <conditionalFormatting sqref="Z328">
    <cfRule type="expression" dxfId="805" priority="1771" stopIfTrue="1">
      <formula>$W203=0</formula>
    </cfRule>
  </conditionalFormatting>
  <conditionalFormatting sqref="Z329">
    <cfRule type="expression" dxfId="804" priority="1772" stopIfTrue="1">
      <formula>$W203=0</formula>
    </cfRule>
  </conditionalFormatting>
  <conditionalFormatting sqref="Z330">
    <cfRule type="expression" dxfId="803" priority="1773" stopIfTrue="1">
      <formula>$W203=0</formula>
    </cfRule>
  </conditionalFormatting>
  <conditionalFormatting sqref="Z331">
    <cfRule type="expression" dxfId="802" priority="1774" stopIfTrue="1">
      <formula>$W203=0</formula>
    </cfRule>
  </conditionalFormatting>
  <conditionalFormatting sqref="Z332">
    <cfRule type="expression" dxfId="801" priority="1775" stopIfTrue="1">
      <formula>$W203=0</formula>
    </cfRule>
  </conditionalFormatting>
  <conditionalFormatting sqref="Z333">
    <cfRule type="expression" dxfId="800" priority="1776" stopIfTrue="1">
      <formula>$W203=0</formula>
    </cfRule>
  </conditionalFormatting>
  <conditionalFormatting sqref="Z334">
    <cfRule type="expression" dxfId="799" priority="1777" stopIfTrue="1">
      <formula>$W203=0</formula>
    </cfRule>
  </conditionalFormatting>
  <conditionalFormatting sqref="Z335">
    <cfRule type="expression" dxfId="798" priority="1778" stopIfTrue="1">
      <formula>$W203=0</formula>
    </cfRule>
  </conditionalFormatting>
  <conditionalFormatting sqref="Z336">
    <cfRule type="expression" dxfId="797" priority="1779" stopIfTrue="1">
      <formula>$W203=0</formula>
    </cfRule>
  </conditionalFormatting>
  <conditionalFormatting sqref="Z337">
    <cfRule type="expression" dxfId="796" priority="1780" stopIfTrue="1">
      <formula>$W203=0</formula>
    </cfRule>
  </conditionalFormatting>
  <conditionalFormatting sqref="Z338">
    <cfRule type="expression" dxfId="795" priority="1781" stopIfTrue="1">
      <formula>$W203=0</formula>
    </cfRule>
  </conditionalFormatting>
  <conditionalFormatting sqref="Z339">
    <cfRule type="expression" dxfId="794" priority="1782" stopIfTrue="1">
      <formula>$W203=0</formula>
    </cfRule>
  </conditionalFormatting>
  <conditionalFormatting sqref="Z340">
    <cfRule type="expression" dxfId="793" priority="1783" stopIfTrue="1">
      <formula>$W203=0</formula>
    </cfRule>
  </conditionalFormatting>
  <conditionalFormatting sqref="Z341">
    <cfRule type="expression" dxfId="792" priority="1784" stopIfTrue="1">
      <formula>$W203=0</formula>
    </cfRule>
  </conditionalFormatting>
  <conditionalFormatting sqref="Z342">
    <cfRule type="expression" dxfId="791" priority="1785" stopIfTrue="1">
      <formula>$W203=0</formula>
    </cfRule>
  </conditionalFormatting>
  <conditionalFormatting sqref="Z343">
    <cfRule type="expression" dxfId="790" priority="1786" stopIfTrue="1">
      <formula>$W203=0</formula>
    </cfRule>
  </conditionalFormatting>
  <conditionalFormatting sqref="Z344">
    <cfRule type="expression" dxfId="789" priority="1787" stopIfTrue="1">
      <formula>$W203=0</formula>
    </cfRule>
  </conditionalFormatting>
  <conditionalFormatting sqref="Z345">
    <cfRule type="expression" dxfId="788" priority="1788" stopIfTrue="1">
      <formula>$W203=0</formula>
    </cfRule>
  </conditionalFormatting>
  <conditionalFormatting sqref="Z346">
    <cfRule type="expression" dxfId="787" priority="1789" stopIfTrue="1">
      <formula>$W203=0</formula>
    </cfRule>
  </conditionalFormatting>
  <conditionalFormatting sqref="Z347">
    <cfRule type="expression" dxfId="786" priority="1790" stopIfTrue="1">
      <formula>$W203=0</formula>
    </cfRule>
  </conditionalFormatting>
  <conditionalFormatting sqref="Z348">
    <cfRule type="expression" dxfId="785" priority="1791" stopIfTrue="1">
      <formula>$W203=0</formula>
    </cfRule>
  </conditionalFormatting>
  <conditionalFormatting sqref="Z349">
    <cfRule type="expression" dxfId="784" priority="1792" stopIfTrue="1">
      <formula>$W203=0</formula>
    </cfRule>
  </conditionalFormatting>
  <conditionalFormatting sqref="Z350">
    <cfRule type="expression" dxfId="783" priority="1793" stopIfTrue="1">
      <formula>$W203=0</formula>
    </cfRule>
  </conditionalFormatting>
  <conditionalFormatting sqref="Z351">
    <cfRule type="expression" dxfId="782" priority="1794" stopIfTrue="1">
      <formula>$W203=0</formula>
    </cfRule>
  </conditionalFormatting>
  <conditionalFormatting sqref="Z352">
    <cfRule type="expression" dxfId="781" priority="1795" stopIfTrue="1">
      <formula>$W203=0</formula>
    </cfRule>
  </conditionalFormatting>
  <conditionalFormatting sqref="Z353">
    <cfRule type="expression" dxfId="780" priority="1796" stopIfTrue="1">
      <formula>$W203=0</formula>
    </cfRule>
  </conditionalFormatting>
  <conditionalFormatting sqref="Z354">
    <cfRule type="expression" dxfId="779" priority="1797" stopIfTrue="1">
      <formula>$W203=0</formula>
    </cfRule>
  </conditionalFormatting>
  <conditionalFormatting sqref="Z355">
    <cfRule type="expression" dxfId="778" priority="1798" stopIfTrue="1">
      <formula>$W203=0</formula>
    </cfRule>
  </conditionalFormatting>
  <conditionalFormatting sqref="Z356">
    <cfRule type="expression" dxfId="777" priority="1799" stopIfTrue="1">
      <formula>$W203=0</formula>
    </cfRule>
  </conditionalFormatting>
  <conditionalFormatting sqref="Z357">
    <cfRule type="expression" dxfId="776" priority="1800" stopIfTrue="1">
      <formula>$W203=0</formula>
    </cfRule>
  </conditionalFormatting>
  <conditionalFormatting sqref="Z358">
    <cfRule type="expression" dxfId="775" priority="1801" stopIfTrue="1">
      <formula>$W203=0</formula>
    </cfRule>
  </conditionalFormatting>
  <conditionalFormatting sqref="Z359">
    <cfRule type="expression" dxfId="774" priority="1802" stopIfTrue="1">
      <formula>$W203=0</formula>
    </cfRule>
  </conditionalFormatting>
  <conditionalFormatting sqref="Z360">
    <cfRule type="expression" dxfId="773" priority="1803" stopIfTrue="1">
      <formula>$W203=0</formula>
    </cfRule>
  </conditionalFormatting>
  <conditionalFormatting sqref="Z361">
    <cfRule type="expression" dxfId="772" priority="1804" stopIfTrue="1">
      <formula>$W203=0</formula>
    </cfRule>
  </conditionalFormatting>
  <conditionalFormatting sqref="Z362">
    <cfRule type="expression" dxfId="771" priority="1805" stopIfTrue="1">
      <formula>$W203=0</formula>
    </cfRule>
  </conditionalFormatting>
  <conditionalFormatting sqref="AA302">
    <cfRule type="expression" dxfId="770" priority="1806" stopIfTrue="1">
      <formula>$W204=0</formula>
    </cfRule>
  </conditionalFormatting>
  <conditionalFormatting sqref="AA303">
    <cfRule type="expression" dxfId="769" priority="1807" stopIfTrue="1">
      <formula>$W204=0</formula>
    </cfRule>
  </conditionalFormatting>
  <conditionalFormatting sqref="AA304">
    <cfRule type="expression" dxfId="768" priority="1808" stopIfTrue="1">
      <formula>$W204=0</formula>
    </cfRule>
  </conditionalFormatting>
  <conditionalFormatting sqref="AA305">
    <cfRule type="expression" dxfId="767" priority="1809" stopIfTrue="1">
      <formula>$W204=0</formula>
    </cfRule>
  </conditionalFormatting>
  <conditionalFormatting sqref="AA306">
    <cfRule type="expression" dxfId="766" priority="1810" stopIfTrue="1">
      <formula>$W204=0</formula>
    </cfRule>
  </conditionalFormatting>
  <conditionalFormatting sqref="AA307">
    <cfRule type="expression" dxfId="765" priority="1811" stopIfTrue="1">
      <formula>$W204=0</formula>
    </cfRule>
  </conditionalFormatting>
  <conditionalFormatting sqref="AA308">
    <cfRule type="expression" dxfId="764" priority="1812" stopIfTrue="1">
      <formula>$W204=0</formula>
    </cfRule>
  </conditionalFormatting>
  <conditionalFormatting sqref="AA309">
    <cfRule type="expression" dxfId="763" priority="1813" stopIfTrue="1">
      <formula>$W204=0</formula>
    </cfRule>
  </conditionalFormatting>
  <conditionalFormatting sqref="AA310">
    <cfRule type="expression" dxfId="762" priority="1814" stopIfTrue="1">
      <formula>$W204=0</formula>
    </cfRule>
  </conditionalFormatting>
  <conditionalFormatting sqref="AA311">
    <cfRule type="expression" dxfId="761" priority="1815" stopIfTrue="1">
      <formula>$W204=0</formula>
    </cfRule>
  </conditionalFormatting>
  <conditionalFormatting sqref="AA312">
    <cfRule type="expression" dxfId="760" priority="1816" stopIfTrue="1">
      <formula>$W204=0</formula>
    </cfRule>
  </conditionalFormatting>
  <conditionalFormatting sqref="AA313">
    <cfRule type="expression" dxfId="759" priority="1817" stopIfTrue="1">
      <formula>$W204=0</formula>
    </cfRule>
  </conditionalFormatting>
  <conditionalFormatting sqref="AA314">
    <cfRule type="expression" dxfId="758" priority="1818" stopIfTrue="1">
      <formula>$W204=0</formula>
    </cfRule>
  </conditionalFormatting>
  <conditionalFormatting sqref="AA315">
    <cfRule type="expression" dxfId="757" priority="1819" stopIfTrue="1">
      <formula>$W204=0</formula>
    </cfRule>
  </conditionalFormatting>
  <conditionalFormatting sqref="AA316">
    <cfRule type="expression" dxfId="756" priority="1820" stopIfTrue="1">
      <formula>$W204=0</formula>
    </cfRule>
  </conditionalFormatting>
  <conditionalFormatting sqref="AA317">
    <cfRule type="expression" dxfId="755" priority="1821" stopIfTrue="1">
      <formula>$W204=0</formula>
    </cfRule>
  </conditionalFormatting>
  <conditionalFormatting sqref="AA318">
    <cfRule type="expression" dxfId="754" priority="1822" stopIfTrue="1">
      <formula>$W204=0</formula>
    </cfRule>
  </conditionalFormatting>
  <conditionalFormatting sqref="AA319">
    <cfRule type="expression" dxfId="753" priority="1823" stopIfTrue="1">
      <formula>$W204=0</formula>
    </cfRule>
  </conditionalFormatting>
  <conditionalFormatting sqref="AA320">
    <cfRule type="expression" dxfId="752" priority="1824" stopIfTrue="1">
      <formula>$W204=0</formula>
    </cfRule>
  </conditionalFormatting>
  <conditionalFormatting sqref="AA321">
    <cfRule type="expression" dxfId="751" priority="1825" stopIfTrue="1">
      <formula>$W204=0</formula>
    </cfRule>
  </conditionalFormatting>
  <conditionalFormatting sqref="AA322">
    <cfRule type="expression" dxfId="750" priority="1826" stopIfTrue="1">
      <formula>$W204=0</formula>
    </cfRule>
  </conditionalFormatting>
  <conditionalFormatting sqref="AA323">
    <cfRule type="expression" dxfId="749" priority="1827" stopIfTrue="1">
      <formula>$W204=0</formula>
    </cfRule>
  </conditionalFormatting>
  <conditionalFormatting sqref="AA324">
    <cfRule type="expression" dxfId="748" priority="1828" stopIfTrue="1">
      <formula>$W204=0</formula>
    </cfRule>
  </conditionalFormatting>
  <conditionalFormatting sqref="AA325">
    <cfRule type="expression" dxfId="747" priority="1829" stopIfTrue="1">
      <formula>$W204=0</formula>
    </cfRule>
  </conditionalFormatting>
  <conditionalFormatting sqref="AA326">
    <cfRule type="expression" dxfId="746" priority="1830" stopIfTrue="1">
      <formula>$W204=0</formula>
    </cfRule>
  </conditionalFormatting>
  <conditionalFormatting sqref="AA327">
    <cfRule type="expression" dxfId="745" priority="1831" stopIfTrue="1">
      <formula>$W204=0</formula>
    </cfRule>
  </conditionalFormatting>
  <conditionalFormatting sqref="AA328">
    <cfRule type="expression" dxfId="744" priority="1832" stopIfTrue="1">
      <formula>$W204=0</formula>
    </cfRule>
  </conditionalFormatting>
  <conditionalFormatting sqref="AA329">
    <cfRule type="expression" dxfId="743" priority="1833" stopIfTrue="1">
      <formula>$W204=0</formula>
    </cfRule>
  </conditionalFormatting>
  <conditionalFormatting sqref="AA330">
    <cfRule type="expression" dxfId="742" priority="1834" stopIfTrue="1">
      <formula>$W204=0</formula>
    </cfRule>
  </conditionalFormatting>
  <conditionalFormatting sqref="AA331">
    <cfRule type="expression" dxfId="741" priority="1835" stopIfTrue="1">
      <formula>$W204=0</formula>
    </cfRule>
  </conditionalFormatting>
  <conditionalFormatting sqref="AA332">
    <cfRule type="expression" dxfId="740" priority="1836" stopIfTrue="1">
      <formula>$W204=0</formula>
    </cfRule>
  </conditionalFormatting>
  <conditionalFormatting sqref="AA333">
    <cfRule type="expression" dxfId="739" priority="1837" stopIfTrue="1">
      <formula>$W204=0</formula>
    </cfRule>
  </conditionalFormatting>
  <conditionalFormatting sqref="AA334">
    <cfRule type="expression" dxfId="738" priority="1838" stopIfTrue="1">
      <formula>$W204=0</formula>
    </cfRule>
  </conditionalFormatting>
  <conditionalFormatting sqref="AA335">
    <cfRule type="expression" dxfId="737" priority="1839" stopIfTrue="1">
      <formula>$W204=0</formula>
    </cfRule>
  </conditionalFormatting>
  <conditionalFormatting sqref="AA336">
    <cfRule type="expression" dxfId="736" priority="1840" stopIfTrue="1">
      <formula>$W204=0</formula>
    </cfRule>
  </conditionalFormatting>
  <conditionalFormatting sqref="AA337">
    <cfRule type="expression" dxfId="735" priority="1841" stopIfTrue="1">
      <formula>$W204=0</formula>
    </cfRule>
  </conditionalFormatting>
  <conditionalFormatting sqref="AA338">
    <cfRule type="expression" dxfId="734" priority="1842" stopIfTrue="1">
      <formula>$W204=0</formula>
    </cfRule>
  </conditionalFormatting>
  <conditionalFormatting sqref="AA339">
    <cfRule type="expression" dxfId="733" priority="1843" stopIfTrue="1">
      <formula>$W204=0</formula>
    </cfRule>
  </conditionalFormatting>
  <conditionalFormatting sqref="AA340">
    <cfRule type="expression" dxfId="732" priority="1844" stopIfTrue="1">
      <formula>$W204=0</formula>
    </cfRule>
  </conditionalFormatting>
  <conditionalFormatting sqref="AA341">
    <cfRule type="expression" dxfId="731" priority="1845" stopIfTrue="1">
      <formula>$W204=0</formula>
    </cfRule>
  </conditionalFormatting>
  <conditionalFormatting sqref="AA342">
    <cfRule type="expression" dxfId="730" priority="1846" stopIfTrue="1">
      <formula>$W204=0</formula>
    </cfRule>
  </conditionalFormatting>
  <conditionalFormatting sqref="AA343">
    <cfRule type="expression" dxfId="729" priority="1847" stopIfTrue="1">
      <formula>$W204=0</formula>
    </cfRule>
  </conditionalFormatting>
  <conditionalFormatting sqref="AA344">
    <cfRule type="expression" dxfId="728" priority="1848" stopIfTrue="1">
      <formula>$W204=0</formula>
    </cfRule>
  </conditionalFormatting>
  <conditionalFormatting sqref="AA345">
    <cfRule type="expression" dxfId="727" priority="1849" stopIfTrue="1">
      <formula>$W204=0</formula>
    </cfRule>
  </conditionalFormatting>
  <conditionalFormatting sqref="AA346">
    <cfRule type="expression" dxfId="726" priority="1850" stopIfTrue="1">
      <formula>$W204=0</formula>
    </cfRule>
  </conditionalFormatting>
  <conditionalFormatting sqref="AA347">
    <cfRule type="expression" dxfId="725" priority="1851" stopIfTrue="1">
      <formula>$W204=0</formula>
    </cfRule>
  </conditionalFormatting>
  <conditionalFormatting sqref="AA348">
    <cfRule type="expression" dxfId="724" priority="1852" stopIfTrue="1">
      <formula>$W204=0</formula>
    </cfRule>
  </conditionalFormatting>
  <conditionalFormatting sqref="AA349">
    <cfRule type="expression" dxfId="723" priority="1853" stopIfTrue="1">
      <formula>$W204=0</formula>
    </cfRule>
  </conditionalFormatting>
  <conditionalFormatting sqref="AA350">
    <cfRule type="expression" dxfId="722" priority="1854" stopIfTrue="1">
      <formula>$W204=0</formula>
    </cfRule>
  </conditionalFormatting>
  <conditionalFormatting sqref="AA351">
    <cfRule type="expression" dxfId="721" priority="1855" stopIfTrue="1">
      <formula>$W204=0</formula>
    </cfRule>
  </conditionalFormatting>
  <conditionalFormatting sqref="AA352">
    <cfRule type="expression" dxfId="720" priority="1856" stopIfTrue="1">
      <formula>$W204=0</formula>
    </cfRule>
  </conditionalFormatting>
  <conditionalFormatting sqref="AA353">
    <cfRule type="expression" dxfId="719" priority="1857" stopIfTrue="1">
      <formula>$W204=0</formula>
    </cfRule>
  </conditionalFormatting>
  <conditionalFormatting sqref="AA354">
    <cfRule type="expression" dxfId="718" priority="1858" stopIfTrue="1">
      <formula>$W204=0</formula>
    </cfRule>
  </conditionalFormatting>
  <conditionalFormatting sqref="AA355">
    <cfRule type="expression" dxfId="717" priority="1859" stopIfTrue="1">
      <formula>$W204=0</formula>
    </cfRule>
  </conditionalFormatting>
  <conditionalFormatting sqref="AA356">
    <cfRule type="expression" dxfId="716" priority="1860" stopIfTrue="1">
      <formula>$W204=0</formula>
    </cfRule>
  </conditionalFormatting>
  <conditionalFormatting sqref="AA357">
    <cfRule type="expression" dxfId="715" priority="1861" stopIfTrue="1">
      <formula>$W204=0</formula>
    </cfRule>
  </conditionalFormatting>
  <conditionalFormatting sqref="AA358">
    <cfRule type="expression" dxfId="714" priority="1862" stopIfTrue="1">
      <formula>$W204=0</formula>
    </cfRule>
  </conditionalFormatting>
  <conditionalFormatting sqref="AA359">
    <cfRule type="expression" dxfId="713" priority="1863" stopIfTrue="1">
      <formula>$W204=0</formula>
    </cfRule>
  </conditionalFormatting>
  <conditionalFormatting sqref="AA360">
    <cfRule type="expression" dxfId="712" priority="1864" stopIfTrue="1">
      <formula>$W204=0</formula>
    </cfRule>
  </conditionalFormatting>
  <conditionalFormatting sqref="AA361">
    <cfRule type="expression" dxfId="711" priority="1865" stopIfTrue="1">
      <formula>$W204=0</formula>
    </cfRule>
  </conditionalFormatting>
  <conditionalFormatting sqref="AA362">
    <cfRule type="expression" dxfId="710" priority="1866" stopIfTrue="1">
      <formula>$W204=0</formula>
    </cfRule>
  </conditionalFormatting>
  <conditionalFormatting sqref="AB302">
    <cfRule type="expression" dxfId="709" priority="1867" stopIfTrue="1">
      <formula>$W205=0</formula>
    </cfRule>
  </conditionalFormatting>
  <conditionalFormatting sqref="AB303">
    <cfRule type="expression" dxfId="708" priority="1868" stopIfTrue="1">
      <formula>$W205=0</formula>
    </cfRule>
  </conditionalFormatting>
  <conditionalFormatting sqref="AB304">
    <cfRule type="expression" dxfId="707" priority="1869" stopIfTrue="1">
      <formula>$W205=0</formula>
    </cfRule>
  </conditionalFormatting>
  <conditionalFormatting sqref="AB305">
    <cfRule type="expression" dxfId="706" priority="1870" stopIfTrue="1">
      <formula>$W205=0</formula>
    </cfRule>
  </conditionalFormatting>
  <conditionalFormatting sqref="AB306">
    <cfRule type="expression" dxfId="705" priority="1871" stopIfTrue="1">
      <formula>$W205=0</formula>
    </cfRule>
  </conditionalFormatting>
  <conditionalFormatting sqref="AB307">
    <cfRule type="expression" dxfId="704" priority="1872" stopIfTrue="1">
      <formula>$W205=0</formula>
    </cfRule>
  </conditionalFormatting>
  <conditionalFormatting sqref="AB308">
    <cfRule type="expression" dxfId="703" priority="1873" stopIfTrue="1">
      <formula>$W205=0</formula>
    </cfRule>
  </conditionalFormatting>
  <conditionalFormatting sqref="AB309">
    <cfRule type="expression" dxfId="702" priority="1874" stopIfTrue="1">
      <formula>$W205=0</formula>
    </cfRule>
  </conditionalFormatting>
  <conditionalFormatting sqref="AB310">
    <cfRule type="expression" dxfId="701" priority="1875" stopIfTrue="1">
      <formula>$W205=0</formula>
    </cfRule>
  </conditionalFormatting>
  <conditionalFormatting sqref="AB311">
    <cfRule type="expression" dxfId="700" priority="1876" stopIfTrue="1">
      <formula>$W205=0</formula>
    </cfRule>
  </conditionalFormatting>
  <conditionalFormatting sqref="AB312">
    <cfRule type="expression" dxfId="699" priority="1877" stopIfTrue="1">
      <formula>$W205=0</formula>
    </cfRule>
  </conditionalFormatting>
  <conditionalFormatting sqref="AB313">
    <cfRule type="expression" dxfId="698" priority="1878" stopIfTrue="1">
      <formula>$W205=0</formula>
    </cfRule>
  </conditionalFormatting>
  <conditionalFormatting sqref="AB314">
    <cfRule type="expression" dxfId="697" priority="1879" stopIfTrue="1">
      <formula>$W205=0</formula>
    </cfRule>
  </conditionalFormatting>
  <conditionalFormatting sqref="AB315">
    <cfRule type="expression" dxfId="696" priority="1880" stopIfTrue="1">
      <formula>$W205=0</formula>
    </cfRule>
  </conditionalFormatting>
  <conditionalFormatting sqref="AB316">
    <cfRule type="expression" dxfId="695" priority="1881" stopIfTrue="1">
      <formula>$W205=0</formula>
    </cfRule>
  </conditionalFormatting>
  <conditionalFormatting sqref="AB317">
    <cfRule type="expression" dxfId="694" priority="1882" stopIfTrue="1">
      <formula>$W205=0</formula>
    </cfRule>
  </conditionalFormatting>
  <conditionalFormatting sqref="AB318">
    <cfRule type="expression" dxfId="693" priority="1883" stopIfTrue="1">
      <formula>$W205=0</formula>
    </cfRule>
  </conditionalFormatting>
  <conditionalFormatting sqref="AB319">
    <cfRule type="expression" dxfId="692" priority="1884" stopIfTrue="1">
      <formula>$W205=0</formula>
    </cfRule>
  </conditionalFormatting>
  <conditionalFormatting sqref="AB320">
    <cfRule type="expression" dxfId="691" priority="1885" stopIfTrue="1">
      <formula>$W205=0</formula>
    </cfRule>
  </conditionalFormatting>
  <conditionalFormatting sqref="AB321">
    <cfRule type="expression" dxfId="690" priority="1886" stopIfTrue="1">
      <formula>$W205=0</formula>
    </cfRule>
  </conditionalFormatting>
  <conditionalFormatting sqref="AB322">
    <cfRule type="expression" dxfId="689" priority="1887" stopIfTrue="1">
      <formula>$W205=0</formula>
    </cfRule>
  </conditionalFormatting>
  <conditionalFormatting sqref="AB323">
    <cfRule type="expression" dxfId="688" priority="1888" stopIfTrue="1">
      <formula>$W205=0</formula>
    </cfRule>
  </conditionalFormatting>
  <conditionalFormatting sqref="AB324">
    <cfRule type="expression" dxfId="687" priority="1889" stopIfTrue="1">
      <formula>$W205=0</formula>
    </cfRule>
  </conditionalFormatting>
  <conditionalFormatting sqref="AB325">
    <cfRule type="expression" dxfId="686" priority="1890" stopIfTrue="1">
      <formula>$W205=0</formula>
    </cfRule>
  </conditionalFormatting>
  <conditionalFormatting sqref="AB326">
    <cfRule type="expression" dxfId="685" priority="1891" stopIfTrue="1">
      <formula>$W205=0</formula>
    </cfRule>
  </conditionalFormatting>
  <conditionalFormatting sqref="AB327">
    <cfRule type="expression" dxfId="684" priority="1892" stopIfTrue="1">
      <formula>$W205=0</formula>
    </cfRule>
  </conditionalFormatting>
  <conditionalFormatting sqref="AB328">
    <cfRule type="expression" dxfId="683" priority="1893" stopIfTrue="1">
      <formula>$W205=0</formula>
    </cfRule>
  </conditionalFormatting>
  <conditionalFormatting sqref="AB329">
    <cfRule type="expression" dxfId="682" priority="1894" stopIfTrue="1">
      <formula>$W205=0</formula>
    </cfRule>
  </conditionalFormatting>
  <conditionalFormatting sqref="AB330">
    <cfRule type="expression" dxfId="681" priority="1895" stopIfTrue="1">
      <formula>$W205=0</formula>
    </cfRule>
  </conditionalFormatting>
  <conditionalFormatting sqref="AB331">
    <cfRule type="expression" dxfId="680" priority="1896" stopIfTrue="1">
      <formula>$W205=0</formula>
    </cfRule>
  </conditionalFormatting>
  <conditionalFormatting sqref="AB332">
    <cfRule type="expression" dxfId="679" priority="1897" stopIfTrue="1">
      <formula>$W205=0</formula>
    </cfRule>
  </conditionalFormatting>
  <conditionalFormatting sqref="AB333">
    <cfRule type="expression" dxfId="678" priority="1898" stopIfTrue="1">
      <formula>$W205=0</formula>
    </cfRule>
  </conditionalFormatting>
  <conditionalFormatting sqref="AB334">
    <cfRule type="expression" dxfId="677" priority="1899" stopIfTrue="1">
      <formula>$W205=0</formula>
    </cfRule>
  </conditionalFormatting>
  <conditionalFormatting sqref="AB335">
    <cfRule type="expression" dxfId="676" priority="1900" stopIfTrue="1">
      <formula>$W205=0</formula>
    </cfRule>
  </conditionalFormatting>
  <conditionalFormatting sqref="AB336">
    <cfRule type="expression" dxfId="675" priority="1901" stopIfTrue="1">
      <formula>$W205=0</formula>
    </cfRule>
  </conditionalFormatting>
  <conditionalFormatting sqref="AB337">
    <cfRule type="expression" dxfId="674" priority="1902" stopIfTrue="1">
      <formula>$W205=0</formula>
    </cfRule>
  </conditionalFormatting>
  <conditionalFormatting sqref="AB338">
    <cfRule type="expression" dxfId="673" priority="1903" stopIfTrue="1">
      <formula>$W205=0</formula>
    </cfRule>
  </conditionalFormatting>
  <conditionalFormatting sqref="AB339">
    <cfRule type="expression" dxfId="672" priority="1904" stopIfTrue="1">
      <formula>$W205=0</formula>
    </cfRule>
  </conditionalFormatting>
  <conditionalFormatting sqref="AB340">
    <cfRule type="expression" dxfId="671" priority="1905" stopIfTrue="1">
      <formula>$W205=0</formula>
    </cfRule>
  </conditionalFormatting>
  <conditionalFormatting sqref="AB341">
    <cfRule type="expression" dxfId="670" priority="1906" stopIfTrue="1">
      <formula>$W205=0</formula>
    </cfRule>
  </conditionalFormatting>
  <conditionalFormatting sqref="AB342">
    <cfRule type="expression" dxfId="669" priority="1907" stopIfTrue="1">
      <formula>$W205=0</formula>
    </cfRule>
  </conditionalFormatting>
  <conditionalFormatting sqref="AB343">
    <cfRule type="expression" dxfId="668" priority="1908" stopIfTrue="1">
      <formula>$W205=0</formula>
    </cfRule>
  </conditionalFormatting>
  <conditionalFormatting sqref="AB344">
    <cfRule type="expression" dxfId="667" priority="1909" stopIfTrue="1">
      <formula>$W205=0</formula>
    </cfRule>
  </conditionalFormatting>
  <conditionalFormatting sqref="AB345">
    <cfRule type="expression" dxfId="666" priority="1910" stopIfTrue="1">
      <formula>$W205=0</formula>
    </cfRule>
  </conditionalFormatting>
  <conditionalFormatting sqref="AB346">
    <cfRule type="expression" dxfId="665" priority="1911" stopIfTrue="1">
      <formula>$W205=0</formula>
    </cfRule>
  </conditionalFormatting>
  <conditionalFormatting sqref="AB347">
    <cfRule type="expression" dxfId="664" priority="1912" stopIfTrue="1">
      <formula>$W205=0</formula>
    </cfRule>
  </conditionalFormatting>
  <conditionalFormatting sqref="AB348">
    <cfRule type="expression" dxfId="663" priority="1913" stopIfTrue="1">
      <formula>$W205=0</formula>
    </cfRule>
  </conditionalFormatting>
  <conditionalFormatting sqref="AB349">
    <cfRule type="expression" dxfId="662" priority="1914" stopIfTrue="1">
      <formula>$W205=0</formula>
    </cfRule>
  </conditionalFormatting>
  <conditionalFormatting sqref="AB350">
    <cfRule type="expression" dxfId="661" priority="1915" stopIfTrue="1">
      <formula>$W205=0</formula>
    </cfRule>
  </conditionalFormatting>
  <conditionalFormatting sqref="AB351">
    <cfRule type="expression" dxfId="660" priority="1916" stopIfTrue="1">
      <formula>$W205=0</formula>
    </cfRule>
  </conditionalFormatting>
  <conditionalFormatting sqref="AB352">
    <cfRule type="expression" dxfId="659" priority="1917" stopIfTrue="1">
      <formula>$W205=0</formula>
    </cfRule>
  </conditionalFormatting>
  <conditionalFormatting sqref="AB353">
    <cfRule type="expression" dxfId="658" priority="1918" stopIfTrue="1">
      <formula>$W205=0</formula>
    </cfRule>
  </conditionalFormatting>
  <conditionalFormatting sqref="AB354">
    <cfRule type="expression" dxfId="657" priority="1919" stopIfTrue="1">
      <formula>$W205=0</formula>
    </cfRule>
  </conditionalFormatting>
  <conditionalFormatting sqref="AB355">
    <cfRule type="expression" dxfId="656" priority="1920" stopIfTrue="1">
      <formula>$W205=0</formula>
    </cfRule>
  </conditionalFormatting>
  <conditionalFormatting sqref="AB356">
    <cfRule type="expression" dxfId="655" priority="1921" stopIfTrue="1">
      <formula>$W205=0</formula>
    </cfRule>
  </conditionalFormatting>
  <conditionalFormatting sqref="AB357">
    <cfRule type="expression" dxfId="654" priority="1922" stopIfTrue="1">
      <formula>$W205=0</formula>
    </cfRule>
  </conditionalFormatting>
  <conditionalFormatting sqref="AB358">
    <cfRule type="expression" dxfId="653" priority="1923" stopIfTrue="1">
      <formula>$W205=0</formula>
    </cfRule>
  </conditionalFormatting>
  <conditionalFormatting sqref="AB359">
    <cfRule type="expression" dxfId="652" priority="1924" stopIfTrue="1">
      <formula>$W205=0</formula>
    </cfRule>
  </conditionalFormatting>
  <conditionalFormatting sqref="AB360">
    <cfRule type="expression" dxfId="651" priority="1925" stopIfTrue="1">
      <formula>$W205=0</formula>
    </cfRule>
  </conditionalFormatting>
  <conditionalFormatting sqref="AB361">
    <cfRule type="expression" dxfId="650" priority="1926" stopIfTrue="1">
      <formula>$W205=0</formula>
    </cfRule>
  </conditionalFormatting>
  <conditionalFormatting sqref="AB362">
    <cfRule type="expression" dxfId="649" priority="1927" stopIfTrue="1">
      <formula>$W205=0</formula>
    </cfRule>
  </conditionalFormatting>
  <conditionalFormatting sqref="AC302">
    <cfRule type="expression" dxfId="648" priority="1928" stopIfTrue="1">
      <formula>$W206=0</formula>
    </cfRule>
  </conditionalFormatting>
  <conditionalFormatting sqref="AC303">
    <cfRule type="expression" dxfId="647" priority="1929" stopIfTrue="1">
      <formula>$W206=0</formula>
    </cfRule>
  </conditionalFormatting>
  <conditionalFormatting sqref="AC304">
    <cfRule type="expression" dxfId="646" priority="1930" stopIfTrue="1">
      <formula>$W206=0</formula>
    </cfRule>
  </conditionalFormatting>
  <conditionalFormatting sqref="AC305">
    <cfRule type="expression" dxfId="645" priority="1931" stopIfTrue="1">
      <formula>$W206=0</formula>
    </cfRule>
  </conditionalFormatting>
  <conditionalFormatting sqref="AC306">
    <cfRule type="expression" dxfId="644" priority="1932" stopIfTrue="1">
      <formula>$W206=0</formula>
    </cfRule>
  </conditionalFormatting>
  <conditionalFormatting sqref="AC307">
    <cfRule type="expression" dxfId="643" priority="1933" stopIfTrue="1">
      <formula>$W206=0</formula>
    </cfRule>
  </conditionalFormatting>
  <conditionalFormatting sqref="AC308">
    <cfRule type="expression" dxfId="642" priority="1934" stopIfTrue="1">
      <formula>$W206=0</formula>
    </cfRule>
  </conditionalFormatting>
  <conditionalFormatting sqref="AC309">
    <cfRule type="expression" dxfId="641" priority="1935" stopIfTrue="1">
      <formula>$W206=0</formula>
    </cfRule>
  </conditionalFormatting>
  <conditionalFormatting sqref="AC310">
    <cfRule type="expression" dxfId="640" priority="1936" stopIfTrue="1">
      <formula>$W206=0</formula>
    </cfRule>
  </conditionalFormatting>
  <conditionalFormatting sqref="AC311">
    <cfRule type="expression" dxfId="639" priority="1937" stopIfTrue="1">
      <formula>$W206=0</formula>
    </cfRule>
  </conditionalFormatting>
  <conditionalFormatting sqref="AC312">
    <cfRule type="expression" dxfId="638" priority="1938" stopIfTrue="1">
      <formula>$W206=0</formula>
    </cfRule>
  </conditionalFormatting>
  <conditionalFormatting sqref="AC313">
    <cfRule type="expression" dxfId="637" priority="1939" stopIfTrue="1">
      <formula>$W206=0</formula>
    </cfRule>
  </conditionalFormatting>
  <conditionalFormatting sqref="AC314">
    <cfRule type="expression" dxfId="636" priority="1940" stopIfTrue="1">
      <formula>$W206=0</formula>
    </cfRule>
  </conditionalFormatting>
  <conditionalFormatting sqref="AC315">
    <cfRule type="expression" dxfId="635" priority="1941" stopIfTrue="1">
      <formula>$W206=0</formula>
    </cfRule>
  </conditionalFormatting>
  <conditionalFormatting sqref="AC316">
    <cfRule type="expression" dxfId="634" priority="1942" stopIfTrue="1">
      <formula>$W206=0</formula>
    </cfRule>
  </conditionalFormatting>
  <conditionalFormatting sqref="AC317">
    <cfRule type="expression" dxfId="633" priority="1943" stopIfTrue="1">
      <formula>$W206=0</formula>
    </cfRule>
  </conditionalFormatting>
  <conditionalFormatting sqref="AC318">
    <cfRule type="expression" dxfId="632" priority="1944" stopIfTrue="1">
      <formula>$W206=0</formula>
    </cfRule>
  </conditionalFormatting>
  <conditionalFormatting sqref="AC319">
    <cfRule type="expression" dxfId="631" priority="1945" stopIfTrue="1">
      <formula>$W206=0</formula>
    </cfRule>
  </conditionalFormatting>
  <conditionalFormatting sqref="AC320">
    <cfRule type="expression" dxfId="630" priority="1946" stopIfTrue="1">
      <formula>$W206=0</formula>
    </cfRule>
  </conditionalFormatting>
  <conditionalFormatting sqref="AC321">
    <cfRule type="expression" dxfId="629" priority="1947" stopIfTrue="1">
      <formula>$W206=0</formula>
    </cfRule>
  </conditionalFormatting>
  <conditionalFormatting sqref="AC322">
    <cfRule type="expression" dxfId="628" priority="1948" stopIfTrue="1">
      <formula>$W206=0</formula>
    </cfRule>
  </conditionalFormatting>
  <conditionalFormatting sqref="AC323">
    <cfRule type="expression" dxfId="627" priority="1949" stopIfTrue="1">
      <formula>$W206=0</formula>
    </cfRule>
  </conditionalFormatting>
  <conditionalFormatting sqref="AC324">
    <cfRule type="expression" dxfId="626" priority="1950" stopIfTrue="1">
      <formula>$W206=0</formula>
    </cfRule>
  </conditionalFormatting>
  <conditionalFormatting sqref="AC325">
    <cfRule type="expression" dxfId="625" priority="1951" stopIfTrue="1">
      <formula>$W206=0</formula>
    </cfRule>
  </conditionalFormatting>
  <conditionalFormatting sqref="AC326">
    <cfRule type="expression" dxfId="624" priority="1952" stopIfTrue="1">
      <formula>$W206=0</formula>
    </cfRule>
  </conditionalFormatting>
  <conditionalFormatting sqref="AC327">
    <cfRule type="expression" dxfId="623" priority="1953" stopIfTrue="1">
      <formula>$W206=0</formula>
    </cfRule>
  </conditionalFormatting>
  <conditionalFormatting sqref="AC328">
    <cfRule type="expression" dxfId="622" priority="1954" stopIfTrue="1">
      <formula>$W206=0</formula>
    </cfRule>
  </conditionalFormatting>
  <conditionalFormatting sqref="AC329">
    <cfRule type="expression" dxfId="621" priority="1955" stopIfTrue="1">
      <formula>$W206=0</formula>
    </cfRule>
  </conditionalFormatting>
  <conditionalFormatting sqref="AC330">
    <cfRule type="expression" dxfId="620" priority="1956" stopIfTrue="1">
      <formula>$W206=0</formula>
    </cfRule>
  </conditionalFormatting>
  <conditionalFormatting sqref="AC331">
    <cfRule type="expression" dxfId="619" priority="1957" stopIfTrue="1">
      <formula>$W206=0</formula>
    </cfRule>
  </conditionalFormatting>
  <conditionalFormatting sqref="AC332">
    <cfRule type="expression" dxfId="618" priority="1958" stopIfTrue="1">
      <formula>$W206=0</formula>
    </cfRule>
  </conditionalFormatting>
  <conditionalFormatting sqref="AC333">
    <cfRule type="expression" dxfId="617" priority="1959" stopIfTrue="1">
      <formula>$W206=0</formula>
    </cfRule>
  </conditionalFormatting>
  <conditionalFormatting sqref="AC334">
    <cfRule type="expression" dxfId="616" priority="1960" stopIfTrue="1">
      <formula>$W206=0</formula>
    </cfRule>
  </conditionalFormatting>
  <conditionalFormatting sqref="AC335">
    <cfRule type="expression" dxfId="615" priority="1961" stopIfTrue="1">
      <formula>$W206=0</formula>
    </cfRule>
  </conditionalFormatting>
  <conditionalFormatting sqref="AC336">
    <cfRule type="expression" dxfId="614" priority="1962" stopIfTrue="1">
      <formula>$W206=0</formula>
    </cfRule>
  </conditionalFormatting>
  <conditionalFormatting sqref="AC337">
    <cfRule type="expression" dxfId="613" priority="1963" stopIfTrue="1">
      <formula>$W206=0</formula>
    </cfRule>
  </conditionalFormatting>
  <conditionalFormatting sqref="AC338">
    <cfRule type="expression" dxfId="612" priority="1964" stopIfTrue="1">
      <formula>$W206=0</formula>
    </cfRule>
  </conditionalFormatting>
  <conditionalFormatting sqref="AC339">
    <cfRule type="expression" dxfId="611" priority="1965" stopIfTrue="1">
      <formula>$W206=0</formula>
    </cfRule>
  </conditionalFormatting>
  <conditionalFormatting sqref="AC340">
    <cfRule type="expression" dxfId="610" priority="1966" stopIfTrue="1">
      <formula>$W206=0</formula>
    </cfRule>
  </conditionalFormatting>
  <conditionalFormatting sqref="AC341">
    <cfRule type="expression" dxfId="609" priority="1967" stopIfTrue="1">
      <formula>$W206=0</formula>
    </cfRule>
  </conditionalFormatting>
  <conditionalFormatting sqref="AC342">
    <cfRule type="expression" dxfId="608" priority="1968" stopIfTrue="1">
      <formula>$W206=0</formula>
    </cfRule>
  </conditionalFormatting>
  <conditionalFormatting sqref="AC343">
    <cfRule type="expression" dxfId="607" priority="1969" stopIfTrue="1">
      <formula>$W206=0</formula>
    </cfRule>
  </conditionalFormatting>
  <conditionalFormatting sqref="AC344">
    <cfRule type="expression" dxfId="606" priority="1970" stopIfTrue="1">
      <formula>$W206=0</formula>
    </cfRule>
  </conditionalFormatting>
  <conditionalFormatting sqref="AC345">
    <cfRule type="expression" dxfId="605" priority="1971" stopIfTrue="1">
      <formula>$W206=0</formula>
    </cfRule>
  </conditionalFormatting>
  <conditionalFormatting sqref="AC346">
    <cfRule type="expression" dxfId="604" priority="1972" stopIfTrue="1">
      <formula>$W206=0</formula>
    </cfRule>
  </conditionalFormatting>
  <conditionalFormatting sqref="AC347">
    <cfRule type="expression" dxfId="603" priority="1973" stopIfTrue="1">
      <formula>$W206=0</formula>
    </cfRule>
  </conditionalFormatting>
  <conditionalFormatting sqref="AC348">
    <cfRule type="expression" dxfId="602" priority="1974" stopIfTrue="1">
      <formula>$W206=0</formula>
    </cfRule>
  </conditionalFormatting>
  <conditionalFormatting sqref="AC349">
    <cfRule type="expression" dxfId="601" priority="1975" stopIfTrue="1">
      <formula>$W206=0</formula>
    </cfRule>
  </conditionalFormatting>
  <conditionalFormatting sqref="AC350">
    <cfRule type="expression" dxfId="600" priority="1976" stopIfTrue="1">
      <formula>$W206=0</formula>
    </cfRule>
  </conditionalFormatting>
  <conditionalFormatting sqref="AC351">
    <cfRule type="expression" dxfId="599" priority="1977" stopIfTrue="1">
      <formula>$W206=0</formula>
    </cfRule>
  </conditionalFormatting>
  <conditionalFormatting sqref="AC352">
    <cfRule type="expression" dxfId="598" priority="1978" stopIfTrue="1">
      <formula>$W206=0</formula>
    </cfRule>
  </conditionalFormatting>
  <conditionalFormatting sqref="AC353">
    <cfRule type="expression" dxfId="597" priority="1979" stopIfTrue="1">
      <formula>$W206=0</formula>
    </cfRule>
  </conditionalFormatting>
  <conditionalFormatting sqref="AC354">
    <cfRule type="expression" dxfId="596" priority="1980" stopIfTrue="1">
      <formula>$W206=0</formula>
    </cfRule>
  </conditionalFormatting>
  <conditionalFormatting sqref="AC355">
    <cfRule type="expression" dxfId="595" priority="1981" stopIfTrue="1">
      <formula>$W206=0</formula>
    </cfRule>
  </conditionalFormatting>
  <conditionalFormatting sqref="AC356">
    <cfRule type="expression" dxfId="594" priority="1982" stopIfTrue="1">
      <formula>$W206=0</formula>
    </cfRule>
  </conditionalFormatting>
  <conditionalFormatting sqref="AC357">
    <cfRule type="expression" dxfId="593" priority="1983" stopIfTrue="1">
      <formula>$W206=0</formula>
    </cfRule>
  </conditionalFormatting>
  <conditionalFormatting sqref="AC358">
    <cfRule type="expression" dxfId="592" priority="1984" stopIfTrue="1">
      <formula>$W206=0</formula>
    </cfRule>
  </conditionalFormatting>
  <conditionalFormatting sqref="AC359">
    <cfRule type="expression" dxfId="591" priority="1985" stopIfTrue="1">
      <formula>$W206=0</formula>
    </cfRule>
  </conditionalFormatting>
  <conditionalFormatting sqref="AC360">
    <cfRule type="expression" dxfId="590" priority="1986" stopIfTrue="1">
      <formula>$W206=0</formula>
    </cfRule>
  </conditionalFormatting>
  <conditionalFormatting sqref="AC361">
    <cfRule type="expression" dxfId="589" priority="1987" stopIfTrue="1">
      <formula>$W206=0</formula>
    </cfRule>
  </conditionalFormatting>
  <conditionalFormatting sqref="AC362">
    <cfRule type="expression" dxfId="588" priority="1988" stopIfTrue="1">
      <formula>$W206=0</formula>
    </cfRule>
  </conditionalFormatting>
  <conditionalFormatting sqref="AD302">
    <cfRule type="expression" dxfId="587" priority="1989" stopIfTrue="1">
      <formula>$W207=0</formula>
    </cfRule>
  </conditionalFormatting>
  <conditionalFormatting sqref="AD303">
    <cfRule type="expression" dxfId="586" priority="1990" stopIfTrue="1">
      <formula>$W207=0</formula>
    </cfRule>
  </conditionalFormatting>
  <conditionalFormatting sqref="AD304">
    <cfRule type="expression" dxfId="585" priority="1991" stopIfTrue="1">
      <formula>$W207=0</formula>
    </cfRule>
  </conditionalFormatting>
  <conditionalFormatting sqref="AD305">
    <cfRule type="expression" dxfId="584" priority="1992" stopIfTrue="1">
      <formula>$W207=0</formula>
    </cfRule>
  </conditionalFormatting>
  <conditionalFormatting sqref="AD306">
    <cfRule type="expression" dxfId="583" priority="1993" stopIfTrue="1">
      <formula>$W207=0</formula>
    </cfRule>
  </conditionalFormatting>
  <conditionalFormatting sqref="AD307">
    <cfRule type="expression" dxfId="582" priority="1994" stopIfTrue="1">
      <formula>$W207=0</formula>
    </cfRule>
  </conditionalFormatting>
  <conditionalFormatting sqref="AD308">
    <cfRule type="expression" dxfId="581" priority="1995" stopIfTrue="1">
      <formula>$W207=0</formula>
    </cfRule>
  </conditionalFormatting>
  <conditionalFormatting sqref="AD309">
    <cfRule type="expression" dxfId="580" priority="1996" stopIfTrue="1">
      <formula>$W207=0</formula>
    </cfRule>
  </conditionalFormatting>
  <conditionalFormatting sqref="AD310">
    <cfRule type="expression" dxfId="579" priority="1997" stopIfTrue="1">
      <formula>$W207=0</formula>
    </cfRule>
  </conditionalFormatting>
  <conditionalFormatting sqref="AD311">
    <cfRule type="expression" dxfId="578" priority="1998" stopIfTrue="1">
      <formula>$W207=0</formula>
    </cfRule>
  </conditionalFormatting>
  <conditionalFormatting sqref="AD312">
    <cfRule type="expression" dxfId="577" priority="1999" stopIfTrue="1">
      <formula>$W207=0</formula>
    </cfRule>
  </conditionalFormatting>
  <conditionalFormatting sqref="AD313">
    <cfRule type="expression" dxfId="576" priority="2000" stopIfTrue="1">
      <formula>$W207=0</formula>
    </cfRule>
  </conditionalFormatting>
  <conditionalFormatting sqref="AD314">
    <cfRule type="expression" dxfId="575" priority="2001" stopIfTrue="1">
      <formula>$W207=0</formula>
    </cfRule>
  </conditionalFormatting>
  <conditionalFormatting sqref="AD315">
    <cfRule type="expression" dxfId="574" priority="2002" stopIfTrue="1">
      <formula>$W207=0</formula>
    </cfRule>
  </conditionalFormatting>
  <conditionalFormatting sqref="AD316">
    <cfRule type="expression" dxfId="573" priority="2003" stopIfTrue="1">
      <formula>$W207=0</formula>
    </cfRule>
  </conditionalFormatting>
  <conditionalFormatting sqref="AD317">
    <cfRule type="expression" dxfId="572" priority="2004" stopIfTrue="1">
      <formula>$W207=0</formula>
    </cfRule>
  </conditionalFormatting>
  <conditionalFormatting sqref="AD318">
    <cfRule type="expression" dxfId="571" priority="2005" stopIfTrue="1">
      <formula>$W207=0</formula>
    </cfRule>
  </conditionalFormatting>
  <conditionalFormatting sqref="AD319">
    <cfRule type="expression" dxfId="570" priority="2006" stopIfTrue="1">
      <formula>$W207=0</formula>
    </cfRule>
  </conditionalFormatting>
  <conditionalFormatting sqref="AD320">
    <cfRule type="expression" dxfId="569" priority="2007" stopIfTrue="1">
      <formula>$W207=0</formula>
    </cfRule>
  </conditionalFormatting>
  <conditionalFormatting sqref="AD321">
    <cfRule type="expression" dxfId="568" priority="2008" stopIfTrue="1">
      <formula>$W207=0</formula>
    </cfRule>
  </conditionalFormatting>
  <conditionalFormatting sqref="AD322">
    <cfRule type="expression" dxfId="567" priority="2009" stopIfTrue="1">
      <formula>$W207=0</formula>
    </cfRule>
  </conditionalFormatting>
  <conditionalFormatting sqref="AD323">
    <cfRule type="expression" dxfId="566" priority="2010" stopIfTrue="1">
      <formula>$W207=0</formula>
    </cfRule>
  </conditionalFormatting>
  <conditionalFormatting sqref="AD324">
    <cfRule type="expression" dxfId="565" priority="2011" stopIfTrue="1">
      <formula>$W207=0</formula>
    </cfRule>
  </conditionalFormatting>
  <conditionalFormatting sqref="AD325">
    <cfRule type="expression" dxfId="564" priority="2012" stopIfTrue="1">
      <formula>$W207=0</formula>
    </cfRule>
  </conditionalFormatting>
  <conditionalFormatting sqref="AD326">
    <cfRule type="expression" dxfId="563" priority="2013" stopIfTrue="1">
      <formula>$W207=0</formula>
    </cfRule>
  </conditionalFormatting>
  <conditionalFormatting sqref="AD327">
    <cfRule type="expression" dxfId="562" priority="2014" stopIfTrue="1">
      <formula>$W207=0</formula>
    </cfRule>
  </conditionalFormatting>
  <conditionalFormatting sqref="AD328">
    <cfRule type="expression" dxfId="561" priority="2015" stopIfTrue="1">
      <formula>$W207=0</formula>
    </cfRule>
  </conditionalFormatting>
  <conditionalFormatting sqref="AD329">
    <cfRule type="expression" dxfId="560" priority="2016" stopIfTrue="1">
      <formula>$W207=0</formula>
    </cfRule>
  </conditionalFormatting>
  <conditionalFormatting sqref="AD330">
    <cfRule type="expression" dxfId="559" priority="2017" stopIfTrue="1">
      <formula>$W207=0</formula>
    </cfRule>
  </conditionalFormatting>
  <conditionalFormatting sqref="AD331">
    <cfRule type="expression" dxfId="558" priority="2018" stopIfTrue="1">
      <formula>$W207=0</formula>
    </cfRule>
  </conditionalFormatting>
  <conditionalFormatting sqref="AD332">
    <cfRule type="expression" dxfId="557" priority="2019" stopIfTrue="1">
      <formula>$W207=0</formula>
    </cfRule>
  </conditionalFormatting>
  <conditionalFormatting sqref="AD333">
    <cfRule type="expression" dxfId="556" priority="2020" stopIfTrue="1">
      <formula>$W207=0</formula>
    </cfRule>
  </conditionalFormatting>
  <conditionalFormatting sqref="AD334">
    <cfRule type="expression" dxfId="555" priority="2021" stopIfTrue="1">
      <formula>$W207=0</formula>
    </cfRule>
  </conditionalFormatting>
  <conditionalFormatting sqref="AD335">
    <cfRule type="expression" dxfId="554" priority="2022" stopIfTrue="1">
      <formula>$W207=0</formula>
    </cfRule>
  </conditionalFormatting>
  <conditionalFormatting sqref="AD336">
    <cfRule type="expression" dxfId="553" priority="2023" stopIfTrue="1">
      <formula>$W207=0</formula>
    </cfRule>
  </conditionalFormatting>
  <conditionalFormatting sqref="AD337">
    <cfRule type="expression" dxfId="552" priority="2024" stopIfTrue="1">
      <formula>$W207=0</formula>
    </cfRule>
  </conditionalFormatting>
  <conditionalFormatting sqref="AD338">
    <cfRule type="expression" dxfId="551" priority="2025" stopIfTrue="1">
      <formula>$W207=0</formula>
    </cfRule>
  </conditionalFormatting>
  <conditionalFormatting sqref="AD339">
    <cfRule type="expression" dxfId="550" priority="2026" stopIfTrue="1">
      <formula>$W207=0</formula>
    </cfRule>
  </conditionalFormatting>
  <conditionalFormatting sqref="AD340">
    <cfRule type="expression" dxfId="549" priority="2027" stopIfTrue="1">
      <formula>$W207=0</formula>
    </cfRule>
  </conditionalFormatting>
  <conditionalFormatting sqref="AD341">
    <cfRule type="expression" dxfId="548" priority="2028" stopIfTrue="1">
      <formula>$W207=0</formula>
    </cfRule>
  </conditionalFormatting>
  <conditionalFormatting sqref="AD342">
    <cfRule type="expression" dxfId="547" priority="2029" stopIfTrue="1">
      <formula>$W207=0</formula>
    </cfRule>
  </conditionalFormatting>
  <conditionalFormatting sqref="AD343">
    <cfRule type="expression" dxfId="546" priority="2030" stopIfTrue="1">
      <formula>$W207=0</formula>
    </cfRule>
  </conditionalFormatting>
  <conditionalFormatting sqref="AD344">
    <cfRule type="expression" dxfId="545" priority="2031" stopIfTrue="1">
      <formula>$W207=0</formula>
    </cfRule>
  </conditionalFormatting>
  <conditionalFormatting sqref="AD345">
    <cfRule type="expression" dxfId="544" priority="2032" stopIfTrue="1">
      <formula>$W207=0</formula>
    </cfRule>
  </conditionalFormatting>
  <conditionalFormatting sqref="AD346">
    <cfRule type="expression" dxfId="543" priority="2033" stopIfTrue="1">
      <formula>$W207=0</formula>
    </cfRule>
  </conditionalFormatting>
  <conditionalFormatting sqref="AD347">
    <cfRule type="expression" dxfId="542" priority="2034" stopIfTrue="1">
      <formula>$W207=0</formula>
    </cfRule>
  </conditionalFormatting>
  <conditionalFormatting sqref="AD348">
    <cfRule type="expression" dxfId="541" priority="2035" stopIfTrue="1">
      <formula>$W207=0</formula>
    </cfRule>
  </conditionalFormatting>
  <conditionalFormatting sqref="AD349">
    <cfRule type="expression" dxfId="540" priority="2036" stopIfTrue="1">
      <formula>$W207=0</formula>
    </cfRule>
  </conditionalFormatting>
  <conditionalFormatting sqref="AD350">
    <cfRule type="expression" dxfId="539" priority="2037" stopIfTrue="1">
      <formula>$W207=0</formula>
    </cfRule>
  </conditionalFormatting>
  <conditionalFormatting sqref="AD351">
    <cfRule type="expression" dxfId="538" priority="2038" stopIfTrue="1">
      <formula>$W207=0</formula>
    </cfRule>
  </conditionalFormatting>
  <conditionalFormatting sqref="AD352">
    <cfRule type="expression" dxfId="537" priority="2039" stopIfTrue="1">
      <formula>$W207=0</formula>
    </cfRule>
  </conditionalFormatting>
  <conditionalFormatting sqref="AD353">
    <cfRule type="expression" dxfId="536" priority="2040" stopIfTrue="1">
      <formula>$W207=0</formula>
    </cfRule>
  </conditionalFormatting>
  <conditionalFormatting sqref="AD354">
    <cfRule type="expression" dxfId="535" priority="2041" stopIfTrue="1">
      <formula>$W207=0</formula>
    </cfRule>
  </conditionalFormatting>
  <conditionalFormatting sqref="AD355">
    <cfRule type="expression" dxfId="534" priority="2042" stopIfTrue="1">
      <formula>$W207=0</formula>
    </cfRule>
  </conditionalFormatting>
  <conditionalFormatting sqref="AD356">
    <cfRule type="expression" dxfId="533" priority="2043" stopIfTrue="1">
      <formula>$W207=0</formula>
    </cfRule>
  </conditionalFormatting>
  <conditionalFormatting sqref="AD357">
    <cfRule type="expression" dxfId="532" priority="2044" stopIfTrue="1">
      <formula>$W207=0</formula>
    </cfRule>
  </conditionalFormatting>
  <conditionalFormatting sqref="AD358">
    <cfRule type="expression" dxfId="531" priority="2045" stopIfTrue="1">
      <formula>$W207=0</formula>
    </cfRule>
  </conditionalFormatting>
  <conditionalFormatting sqref="AD359">
    <cfRule type="expression" dxfId="530" priority="2046" stopIfTrue="1">
      <formula>$W207=0</formula>
    </cfRule>
  </conditionalFormatting>
  <conditionalFormatting sqref="AD360">
    <cfRule type="expression" dxfId="529" priority="2047" stopIfTrue="1">
      <formula>$W207=0</formula>
    </cfRule>
  </conditionalFormatting>
  <conditionalFormatting sqref="AD361">
    <cfRule type="expression" dxfId="528" priority="2048" stopIfTrue="1">
      <formula>$W207=0</formula>
    </cfRule>
  </conditionalFormatting>
  <conditionalFormatting sqref="AD362">
    <cfRule type="expression" dxfId="527" priority="2049" stopIfTrue="1">
      <formula>$W207=0</formula>
    </cfRule>
  </conditionalFormatting>
  <conditionalFormatting sqref="R302">
    <cfRule type="expression" dxfId="526" priority="2050" stopIfTrue="1">
      <formula>$O208=0</formula>
    </cfRule>
  </conditionalFormatting>
  <conditionalFormatting sqref="R303">
    <cfRule type="expression" dxfId="525" priority="2051" stopIfTrue="1">
      <formula>$O208=0</formula>
    </cfRule>
  </conditionalFormatting>
  <conditionalFormatting sqref="R304">
    <cfRule type="expression" dxfId="524" priority="2052" stopIfTrue="1">
      <formula>$O208=0</formula>
    </cfRule>
  </conditionalFormatting>
  <conditionalFormatting sqref="R305">
    <cfRule type="expression" dxfId="523" priority="2053" stopIfTrue="1">
      <formula>$O208=0</formula>
    </cfRule>
  </conditionalFormatting>
  <conditionalFormatting sqref="R306">
    <cfRule type="expression" dxfId="522" priority="2054" stopIfTrue="1">
      <formula>$O208=0</formula>
    </cfRule>
  </conditionalFormatting>
  <conditionalFormatting sqref="R307">
    <cfRule type="expression" dxfId="521" priority="2055" stopIfTrue="1">
      <formula>$O208=0</formula>
    </cfRule>
  </conditionalFormatting>
  <conditionalFormatting sqref="R308">
    <cfRule type="expression" dxfId="520" priority="2056" stopIfTrue="1">
      <formula>$O208=0</formula>
    </cfRule>
  </conditionalFormatting>
  <conditionalFormatting sqref="R309">
    <cfRule type="expression" dxfId="519" priority="2057" stopIfTrue="1">
      <formula>$O208=0</formula>
    </cfRule>
  </conditionalFormatting>
  <conditionalFormatting sqref="R310">
    <cfRule type="expression" dxfId="518" priority="2058" stopIfTrue="1">
      <formula>$O208=0</formula>
    </cfRule>
  </conditionalFormatting>
  <conditionalFormatting sqref="R311">
    <cfRule type="expression" dxfId="517" priority="2059" stopIfTrue="1">
      <formula>$O208=0</formula>
    </cfRule>
  </conditionalFormatting>
  <conditionalFormatting sqref="R312">
    <cfRule type="expression" dxfId="516" priority="2060" stopIfTrue="1">
      <formula>$O208=0</formula>
    </cfRule>
  </conditionalFormatting>
  <conditionalFormatting sqref="R313">
    <cfRule type="expression" dxfId="515" priority="2061" stopIfTrue="1">
      <formula>$O208=0</formula>
    </cfRule>
  </conditionalFormatting>
  <conditionalFormatting sqref="R314">
    <cfRule type="expression" dxfId="514" priority="2062" stopIfTrue="1">
      <formula>$O208=0</formula>
    </cfRule>
  </conditionalFormatting>
  <conditionalFormatting sqref="R315">
    <cfRule type="expression" dxfId="513" priority="2063" stopIfTrue="1">
      <formula>$O208=0</formula>
    </cfRule>
  </conditionalFormatting>
  <conditionalFormatting sqref="R316">
    <cfRule type="expression" dxfId="512" priority="2064" stopIfTrue="1">
      <formula>$O208=0</formula>
    </cfRule>
  </conditionalFormatting>
  <conditionalFormatting sqref="R317">
    <cfRule type="expression" dxfId="511" priority="2065" stopIfTrue="1">
      <formula>$O208=0</formula>
    </cfRule>
  </conditionalFormatting>
  <conditionalFormatting sqref="R318">
    <cfRule type="expression" dxfId="510" priority="2066" stopIfTrue="1">
      <formula>$O208=0</formula>
    </cfRule>
  </conditionalFormatting>
  <conditionalFormatting sqref="R319">
    <cfRule type="expression" dxfId="509" priority="2067" stopIfTrue="1">
      <formula>$O208=0</formula>
    </cfRule>
  </conditionalFormatting>
  <conditionalFormatting sqref="R320">
    <cfRule type="expression" dxfId="508" priority="2068" stopIfTrue="1">
      <formula>$O208=0</formula>
    </cfRule>
  </conditionalFormatting>
  <conditionalFormatting sqref="R321">
    <cfRule type="expression" dxfId="507" priority="2069" stopIfTrue="1">
      <formula>$O208=0</formula>
    </cfRule>
  </conditionalFormatting>
  <conditionalFormatting sqref="R322">
    <cfRule type="expression" dxfId="506" priority="2070" stopIfTrue="1">
      <formula>$O208=0</formula>
    </cfRule>
  </conditionalFormatting>
  <conditionalFormatting sqref="R323">
    <cfRule type="expression" dxfId="505" priority="2071" stopIfTrue="1">
      <formula>$O208=0</formula>
    </cfRule>
  </conditionalFormatting>
  <conditionalFormatting sqref="R324">
    <cfRule type="expression" dxfId="504" priority="2072" stopIfTrue="1">
      <formula>$O208=0</formula>
    </cfRule>
  </conditionalFormatting>
  <conditionalFormatting sqref="R325">
    <cfRule type="expression" dxfId="503" priority="2073" stopIfTrue="1">
      <formula>$O208=0</formula>
    </cfRule>
  </conditionalFormatting>
  <conditionalFormatting sqref="R326">
    <cfRule type="expression" dxfId="502" priority="2074" stopIfTrue="1">
      <formula>$O208=0</formula>
    </cfRule>
  </conditionalFormatting>
  <conditionalFormatting sqref="R327">
    <cfRule type="expression" dxfId="501" priority="2075" stopIfTrue="1">
      <formula>$O208=0</formula>
    </cfRule>
  </conditionalFormatting>
  <conditionalFormatting sqref="R328">
    <cfRule type="expression" dxfId="500" priority="2076" stopIfTrue="1">
      <formula>$O208=0</formula>
    </cfRule>
  </conditionalFormatting>
  <conditionalFormatting sqref="R329">
    <cfRule type="expression" dxfId="499" priority="2077" stopIfTrue="1">
      <formula>$O208=0</formula>
    </cfRule>
  </conditionalFormatting>
  <conditionalFormatting sqref="R330">
    <cfRule type="expression" dxfId="498" priority="2078" stopIfTrue="1">
      <formula>$O208=0</formula>
    </cfRule>
  </conditionalFormatting>
  <conditionalFormatting sqref="R331">
    <cfRule type="expression" dxfId="497" priority="2079" stopIfTrue="1">
      <formula>$O208=0</formula>
    </cfRule>
  </conditionalFormatting>
  <conditionalFormatting sqref="R332">
    <cfRule type="expression" dxfId="496" priority="2080" stopIfTrue="1">
      <formula>$O208=0</formula>
    </cfRule>
  </conditionalFormatting>
  <conditionalFormatting sqref="R333">
    <cfRule type="expression" dxfId="495" priority="2081" stopIfTrue="1">
      <formula>$O208=0</formula>
    </cfRule>
  </conditionalFormatting>
  <conditionalFormatting sqref="R334">
    <cfRule type="expression" dxfId="494" priority="2082" stopIfTrue="1">
      <formula>$O208=0</formula>
    </cfRule>
  </conditionalFormatting>
  <conditionalFormatting sqref="R335">
    <cfRule type="expression" dxfId="493" priority="2083" stopIfTrue="1">
      <formula>$O208=0</formula>
    </cfRule>
  </conditionalFormatting>
  <conditionalFormatting sqref="R336">
    <cfRule type="expression" dxfId="492" priority="2084" stopIfTrue="1">
      <formula>$O208=0</formula>
    </cfRule>
  </conditionalFormatting>
  <conditionalFormatting sqref="R337">
    <cfRule type="expression" dxfId="491" priority="2085" stopIfTrue="1">
      <formula>$O208=0</formula>
    </cfRule>
  </conditionalFormatting>
  <conditionalFormatting sqref="R338">
    <cfRule type="expression" dxfId="490" priority="2086" stopIfTrue="1">
      <formula>$O208=0</formula>
    </cfRule>
  </conditionalFormatting>
  <conditionalFormatting sqref="R339">
    <cfRule type="expression" dxfId="489" priority="2087" stopIfTrue="1">
      <formula>$O208=0</formula>
    </cfRule>
  </conditionalFormatting>
  <conditionalFormatting sqref="R340">
    <cfRule type="expression" dxfId="488" priority="2088" stopIfTrue="1">
      <formula>$O208=0</formula>
    </cfRule>
  </conditionalFormatting>
  <conditionalFormatting sqref="R341">
    <cfRule type="expression" dxfId="487" priority="2089" stopIfTrue="1">
      <formula>$O208=0</formula>
    </cfRule>
  </conditionalFormatting>
  <conditionalFormatting sqref="R342">
    <cfRule type="expression" dxfId="486" priority="2090" stopIfTrue="1">
      <formula>$O208=0</formula>
    </cfRule>
  </conditionalFormatting>
  <conditionalFormatting sqref="R343">
    <cfRule type="expression" dxfId="485" priority="2091" stopIfTrue="1">
      <formula>$O208=0</formula>
    </cfRule>
  </conditionalFormatting>
  <conditionalFormatting sqref="R344">
    <cfRule type="expression" dxfId="484" priority="2092" stopIfTrue="1">
      <formula>$O208=0</formula>
    </cfRule>
  </conditionalFormatting>
  <conditionalFormatting sqref="R345">
    <cfRule type="expression" dxfId="483" priority="2093" stopIfTrue="1">
      <formula>$O208=0</formula>
    </cfRule>
  </conditionalFormatting>
  <conditionalFormatting sqref="R346">
    <cfRule type="expression" dxfId="482" priority="2094" stopIfTrue="1">
      <formula>$O208=0</formula>
    </cfRule>
  </conditionalFormatting>
  <conditionalFormatting sqref="R347">
    <cfRule type="expression" dxfId="481" priority="2095" stopIfTrue="1">
      <formula>$O208=0</formula>
    </cfRule>
  </conditionalFormatting>
  <conditionalFormatting sqref="R348">
    <cfRule type="expression" dxfId="480" priority="2096" stopIfTrue="1">
      <formula>$O208=0</formula>
    </cfRule>
  </conditionalFormatting>
  <conditionalFormatting sqref="R349">
    <cfRule type="expression" dxfId="479" priority="2097" stopIfTrue="1">
      <formula>$O208=0</formula>
    </cfRule>
  </conditionalFormatting>
  <conditionalFormatting sqref="R350">
    <cfRule type="expression" dxfId="478" priority="2098" stopIfTrue="1">
      <formula>$O208=0</formula>
    </cfRule>
  </conditionalFormatting>
  <conditionalFormatting sqref="R351">
    <cfRule type="expression" dxfId="477" priority="2099" stopIfTrue="1">
      <formula>$O208=0</formula>
    </cfRule>
  </conditionalFormatting>
  <conditionalFormatting sqref="R352">
    <cfRule type="expression" dxfId="476" priority="2100" stopIfTrue="1">
      <formula>$O208=0</formula>
    </cfRule>
  </conditionalFormatting>
  <conditionalFormatting sqref="R353">
    <cfRule type="expression" dxfId="475" priority="2101" stopIfTrue="1">
      <formula>$O208=0</formula>
    </cfRule>
  </conditionalFormatting>
  <conditionalFormatting sqref="R354">
    <cfRule type="expression" dxfId="474" priority="2102" stopIfTrue="1">
      <formula>$O208=0</formula>
    </cfRule>
  </conditionalFormatting>
  <conditionalFormatting sqref="R355">
    <cfRule type="expression" dxfId="473" priority="2103" stopIfTrue="1">
      <formula>$O208=0</formula>
    </cfRule>
  </conditionalFormatting>
  <conditionalFormatting sqref="R356">
    <cfRule type="expression" dxfId="472" priority="2104" stopIfTrue="1">
      <formula>$O208=0</formula>
    </cfRule>
  </conditionalFormatting>
  <conditionalFormatting sqref="R357">
    <cfRule type="expression" dxfId="471" priority="2105" stopIfTrue="1">
      <formula>$O208=0</formula>
    </cfRule>
  </conditionalFormatting>
  <conditionalFormatting sqref="R358">
    <cfRule type="expression" dxfId="470" priority="2106" stopIfTrue="1">
      <formula>$O208=0</formula>
    </cfRule>
  </conditionalFormatting>
  <conditionalFormatting sqref="R359">
    <cfRule type="expression" dxfId="469" priority="2107" stopIfTrue="1">
      <formula>$O208=0</formula>
    </cfRule>
  </conditionalFormatting>
  <conditionalFormatting sqref="R360">
    <cfRule type="expression" dxfId="468" priority="2108" stopIfTrue="1">
      <formula>$O208=0</formula>
    </cfRule>
  </conditionalFormatting>
  <conditionalFormatting sqref="R361">
    <cfRule type="expression" dxfId="467" priority="2109" stopIfTrue="1">
      <formula>$O208=0</formula>
    </cfRule>
  </conditionalFormatting>
  <conditionalFormatting sqref="R362">
    <cfRule type="expression" dxfId="466" priority="2110" stopIfTrue="1">
      <formula>$O208=0</formula>
    </cfRule>
  </conditionalFormatting>
  <conditionalFormatting sqref="C400:AD400">
    <cfRule type="expression" dxfId="465" priority="2111" stopIfTrue="1">
      <formula>$W208=0</formula>
    </cfRule>
  </conditionalFormatting>
  <conditionalFormatting sqref="H447">
    <cfRule type="expression" dxfId="464" priority="2112" stopIfTrue="1">
      <formula>OR($Y$436=0,$Y$436="NA",$Y$436="NS")</formula>
    </cfRule>
    <cfRule type="expression" dxfId="463" priority="2113" stopIfTrue="1">
      <formula>AND($Y$436&gt;0,$H$447="")</formula>
    </cfRule>
  </conditionalFormatting>
  <conditionalFormatting sqref="H449">
    <cfRule type="expression" dxfId="462" priority="2114" stopIfTrue="1">
      <formula>OR($Y$442=0,$Y$442="NA",$Y$442="NS")</formula>
    </cfRule>
    <cfRule type="expression" dxfId="461" priority="2115" stopIfTrue="1">
      <formula>AND($Y$442&gt;0,$H$449="")</formula>
    </cfRule>
  </conditionalFormatting>
  <conditionalFormatting sqref="F484">
    <cfRule type="expression" dxfId="460" priority="2116" stopIfTrue="1">
      <formula>OR($Y$480=0,$Y$480="NA",$Y$480="NS")</formula>
    </cfRule>
    <cfRule type="expression" dxfId="459" priority="2117" stopIfTrue="1">
      <formula>AND($Y$480&gt;0,$F$484="")</formula>
    </cfRule>
  </conditionalFormatting>
  <conditionalFormatting sqref="O593:AD593">
    <cfRule type="expression" dxfId="458" priority="2126" stopIfTrue="1">
      <formula>$O568=0</formula>
    </cfRule>
    <cfRule type="expression" dxfId="457" priority="2365" stopIfTrue="1">
      <formula>$S204=0</formula>
    </cfRule>
  </conditionalFormatting>
  <conditionalFormatting sqref="O594:AD594">
    <cfRule type="expression" dxfId="456" priority="2127" stopIfTrue="1">
      <formula>$O568=0</formula>
    </cfRule>
    <cfRule type="expression" dxfId="455" priority="2366" stopIfTrue="1">
      <formula>$S205=0</formula>
    </cfRule>
  </conditionalFormatting>
  <conditionalFormatting sqref="O595:AD595">
    <cfRule type="expression" dxfId="454" priority="2128" stopIfTrue="1">
      <formula>$O568=0</formula>
    </cfRule>
    <cfRule type="expression" dxfId="453" priority="2367" stopIfTrue="1">
      <formula>$S206=0</formula>
    </cfRule>
  </conditionalFormatting>
  <conditionalFormatting sqref="O596:AD596">
    <cfRule type="expression" dxfId="452" priority="2129" stopIfTrue="1">
      <formula>$O568=0</formula>
    </cfRule>
    <cfRule type="expression" dxfId="451" priority="2368" stopIfTrue="1">
      <formula>$S207=0</formula>
    </cfRule>
  </conditionalFormatting>
  <conditionalFormatting sqref="C614:AD614">
    <cfRule type="expression" dxfId="450" priority="2130" stopIfTrue="1">
      <formula>$O568=0</formula>
    </cfRule>
    <cfRule type="expression" dxfId="449" priority="2369" stopIfTrue="1">
      <formula>SUM($S$200:$S$201)=0</formula>
    </cfRule>
  </conditionalFormatting>
  <conditionalFormatting sqref="O632:AD632">
    <cfRule type="expression" dxfId="448" priority="2131" stopIfTrue="1">
      <formula>$O568=0</formula>
    </cfRule>
  </conditionalFormatting>
  <conditionalFormatting sqref="O633:AD633">
    <cfRule type="expression" dxfId="447" priority="2132" stopIfTrue="1">
      <formula>$O568=0</formula>
    </cfRule>
  </conditionalFormatting>
  <conditionalFormatting sqref="O634:AD634">
    <cfRule type="expression" dxfId="446" priority="2133" stopIfTrue="1">
      <formula>$O568=0</formula>
    </cfRule>
  </conditionalFormatting>
  <conditionalFormatting sqref="O635:AD635">
    <cfRule type="expression" dxfId="445" priority="2134" stopIfTrue="1">
      <formula>$O568=0</formula>
    </cfRule>
  </conditionalFormatting>
  <conditionalFormatting sqref="O636:AD636">
    <cfRule type="expression" dxfId="444" priority="2135" stopIfTrue="1">
      <formula>$O568=0</formula>
    </cfRule>
  </conditionalFormatting>
  <conditionalFormatting sqref="O637:AD637">
    <cfRule type="expression" dxfId="443" priority="2136" stopIfTrue="1">
      <formula>$O568=0</formula>
    </cfRule>
  </conditionalFormatting>
  <conditionalFormatting sqref="O638:AD638">
    <cfRule type="expression" dxfId="442" priority="2137" stopIfTrue="1">
      <formula>$O568=0</formula>
    </cfRule>
  </conditionalFormatting>
  <conditionalFormatting sqref="O639:AD639">
    <cfRule type="expression" dxfId="441" priority="2138" stopIfTrue="1">
      <formula>$O568=0</formula>
    </cfRule>
  </conditionalFormatting>
  <conditionalFormatting sqref="O640:AD640">
    <cfRule type="expression" dxfId="440" priority="2139" stopIfTrue="1">
      <formula>$O568=0</formula>
    </cfRule>
  </conditionalFormatting>
  <conditionalFormatting sqref="O641:AD641">
    <cfRule type="expression" dxfId="439" priority="2140" stopIfTrue="1">
      <formula>$O568=0</formula>
    </cfRule>
  </conditionalFormatting>
  <conditionalFormatting sqref="O642:AD642">
    <cfRule type="expression" dxfId="438" priority="2141" stopIfTrue="1">
      <formula>$O568=0</formula>
    </cfRule>
  </conditionalFormatting>
  <conditionalFormatting sqref="O643:AD643">
    <cfRule type="expression" dxfId="437" priority="2142" stopIfTrue="1">
      <formula>$O568=0</formula>
    </cfRule>
  </conditionalFormatting>
  <conditionalFormatting sqref="O644:AD644">
    <cfRule type="expression" dxfId="436" priority="2143" stopIfTrue="1">
      <formula>$O568=0</formula>
    </cfRule>
  </conditionalFormatting>
  <conditionalFormatting sqref="O645:AD645">
    <cfRule type="expression" dxfId="435" priority="2144" stopIfTrue="1">
      <formula>$O568=0</formula>
    </cfRule>
  </conditionalFormatting>
  <conditionalFormatting sqref="O646:AD646">
    <cfRule type="expression" dxfId="434" priority="2145" stopIfTrue="1">
      <formula>$O568=0</formula>
    </cfRule>
  </conditionalFormatting>
  <conditionalFormatting sqref="O647:AD647">
    <cfRule type="expression" dxfId="433" priority="2146" stopIfTrue="1">
      <formula>$O568=0</formula>
    </cfRule>
  </conditionalFormatting>
  <conditionalFormatting sqref="O665:AD665">
    <cfRule type="expression" dxfId="432" priority="2147" stopIfTrue="1">
      <formula>$O568=0</formula>
    </cfRule>
  </conditionalFormatting>
  <conditionalFormatting sqref="O666:AD666">
    <cfRule type="expression" dxfId="431" priority="2148" stopIfTrue="1">
      <formula>$O568=0</formula>
    </cfRule>
  </conditionalFormatting>
  <conditionalFormatting sqref="O667:AD667">
    <cfRule type="expression" dxfId="430" priority="2149" stopIfTrue="1">
      <formula>$O568=0</formula>
    </cfRule>
  </conditionalFormatting>
  <conditionalFormatting sqref="O668:AD668">
    <cfRule type="expression" dxfId="429" priority="2150" stopIfTrue="1">
      <formula>$O568=0</formula>
    </cfRule>
  </conditionalFormatting>
  <conditionalFormatting sqref="O669:AD669">
    <cfRule type="expression" dxfId="428" priority="2151" stopIfTrue="1">
      <formula>$O568=0</formula>
    </cfRule>
  </conditionalFormatting>
  <conditionalFormatting sqref="O670:AD670">
    <cfRule type="expression" dxfId="427" priority="2152" stopIfTrue="1">
      <formula>$O568=0</formula>
    </cfRule>
  </conditionalFormatting>
  <conditionalFormatting sqref="O671:AD671">
    <cfRule type="expression" dxfId="426" priority="2153" stopIfTrue="1">
      <formula>$O568=0</formula>
    </cfRule>
  </conditionalFormatting>
  <conditionalFormatting sqref="O672:AD672">
    <cfRule type="expression" dxfId="425" priority="2154" stopIfTrue="1">
      <formula>$O568=0</formula>
    </cfRule>
  </conditionalFormatting>
  <conditionalFormatting sqref="O673:AD673">
    <cfRule type="expression" dxfId="424" priority="2155" stopIfTrue="1">
      <formula>$O568=0</formula>
    </cfRule>
  </conditionalFormatting>
  <conditionalFormatting sqref="O674:AD674">
    <cfRule type="expression" dxfId="423" priority="2156" stopIfTrue="1">
      <formula>$O568=0</formula>
    </cfRule>
  </conditionalFormatting>
  <conditionalFormatting sqref="O675:AD675">
    <cfRule type="expression" dxfId="422" priority="2157" stopIfTrue="1">
      <formula>$O568=0</formula>
    </cfRule>
  </conditionalFormatting>
  <conditionalFormatting sqref="O676:AD676">
    <cfRule type="expression" dxfId="421" priority="2158" stopIfTrue="1">
      <formula>$O568=0</formula>
    </cfRule>
  </conditionalFormatting>
  <conditionalFormatting sqref="O677:AD677">
    <cfRule type="expression" dxfId="420" priority="2159" stopIfTrue="1">
      <formula>$O568=0</formula>
    </cfRule>
  </conditionalFormatting>
  <conditionalFormatting sqref="O678:AD678">
    <cfRule type="expression" dxfId="419" priority="2160" stopIfTrue="1">
      <formula>$O568=0</formula>
    </cfRule>
  </conditionalFormatting>
  <conditionalFormatting sqref="O679:AD679">
    <cfRule type="expression" dxfId="418" priority="2161" stopIfTrue="1">
      <formula>$O568=0</formula>
    </cfRule>
  </conditionalFormatting>
  <conditionalFormatting sqref="O680:AD680">
    <cfRule type="expression" dxfId="417" priority="2162" stopIfTrue="1">
      <formula>$O568=0</formula>
    </cfRule>
  </conditionalFormatting>
  <conditionalFormatting sqref="O681:AD681">
    <cfRule type="expression" dxfId="416" priority="2163" stopIfTrue="1">
      <formula>$O568=0</formula>
    </cfRule>
  </conditionalFormatting>
  <conditionalFormatting sqref="O682:AD682">
    <cfRule type="expression" dxfId="415" priority="2164" stopIfTrue="1">
      <formula>$O568=0</formula>
    </cfRule>
  </conditionalFormatting>
  <conditionalFormatting sqref="O683:AD683">
    <cfRule type="expression" dxfId="414" priority="2165" stopIfTrue="1">
      <formula>$O568=0</formula>
    </cfRule>
  </conditionalFormatting>
  <conditionalFormatting sqref="O684:AD684">
    <cfRule type="expression" dxfId="413" priority="2166" stopIfTrue="1">
      <formula>$O568=0</formula>
    </cfRule>
  </conditionalFormatting>
  <conditionalFormatting sqref="O685:AD685">
    <cfRule type="expression" dxfId="412" priority="2167" stopIfTrue="1">
      <formula>$O568=0</formula>
    </cfRule>
  </conditionalFormatting>
  <conditionalFormatting sqref="O686:AD686">
    <cfRule type="expression" dxfId="411" priority="2168" stopIfTrue="1">
      <formula>$O568=0</formula>
    </cfRule>
  </conditionalFormatting>
  <conditionalFormatting sqref="O687:AD687">
    <cfRule type="expression" dxfId="410" priority="2169" stopIfTrue="1">
      <formula>$O568=0</formula>
    </cfRule>
  </conditionalFormatting>
  <conditionalFormatting sqref="O688:AD688">
    <cfRule type="expression" dxfId="409" priority="2170" stopIfTrue="1">
      <formula>$O568=0</formula>
    </cfRule>
  </conditionalFormatting>
  <conditionalFormatting sqref="O689:AD689">
    <cfRule type="expression" dxfId="408" priority="2171" stopIfTrue="1">
      <formula>$O568=0</formula>
    </cfRule>
  </conditionalFormatting>
  <conditionalFormatting sqref="O690:AD690">
    <cfRule type="expression" dxfId="407" priority="2172" stopIfTrue="1">
      <formula>$O568=0</formula>
    </cfRule>
  </conditionalFormatting>
  <conditionalFormatting sqref="O691:AD691">
    <cfRule type="expression" dxfId="406" priority="2173" stopIfTrue="1">
      <formula>$O568=0</formula>
    </cfRule>
  </conditionalFormatting>
  <conditionalFormatting sqref="O710:AD710">
    <cfRule type="expression" dxfId="405" priority="2174" stopIfTrue="1">
      <formula>$O568=0</formula>
    </cfRule>
  </conditionalFormatting>
  <conditionalFormatting sqref="O711:AD711">
    <cfRule type="expression" dxfId="404" priority="2175" stopIfTrue="1">
      <formula>$O568=0</formula>
    </cfRule>
  </conditionalFormatting>
  <conditionalFormatting sqref="O712:AD712">
    <cfRule type="expression" dxfId="403" priority="2176" stopIfTrue="1">
      <formula>$O568=0</formula>
    </cfRule>
  </conditionalFormatting>
  <conditionalFormatting sqref="O713:AD713">
    <cfRule type="expression" dxfId="402" priority="2177" stopIfTrue="1">
      <formula>$O568=0</formula>
    </cfRule>
  </conditionalFormatting>
  <conditionalFormatting sqref="O714:AD714">
    <cfRule type="expression" dxfId="401" priority="2178" stopIfTrue="1">
      <formula>$O568=0</formula>
    </cfRule>
  </conditionalFormatting>
  <conditionalFormatting sqref="O715:AD715">
    <cfRule type="expression" dxfId="400" priority="2179" stopIfTrue="1">
      <formula>$O568=0</formula>
    </cfRule>
  </conditionalFormatting>
  <conditionalFormatting sqref="O716:AD716">
    <cfRule type="expression" dxfId="399" priority="2180" stopIfTrue="1">
      <formula>$O568=0</formula>
    </cfRule>
  </conditionalFormatting>
  <conditionalFormatting sqref="O717:AD717">
    <cfRule type="expression" dxfId="398" priority="2181" stopIfTrue="1">
      <formula>$O568=0</formula>
    </cfRule>
  </conditionalFormatting>
  <conditionalFormatting sqref="O718:AD718">
    <cfRule type="expression" dxfId="397" priority="2182" stopIfTrue="1">
      <formula>$O568=0</formula>
    </cfRule>
  </conditionalFormatting>
  <conditionalFormatting sqref="O719:AD719">
    <cfRule type="expression" dxfId="396" priority="2183" stopIfTrue="1">
      <formula>$O568=0</formula>
    </cfRule>
  </conditionalFormatting>
  <conditionalFormatting sqref="O720:AD720">
    <cfRule type="expression" dxfId="395" priority="2184" stopIfTrue="1">
      <formula>$O568=0</formula>
    </cfRule>
  </conditionalFormatting>
  <conditionalFormatting sqref="O721:AD721">
    <cfRule type="expression" dxfId="394" priority="2185" stopIfTrue="1">
      <formula>$O568=0</formula>
    </cfRule>
  </conditionalFormatting>
  <conditionalFormatting sqref="O722:AD722">
    <cfRule type="expression" dxfId="393" priority="2186" stopIfTrue="1">
      <formula>$O568=0</formula>
    </cfRule>
  </conditionalFormatting>
  <conditionalFormatting sqref="O723:AD723">
    <cfRule type="expression" dxfId="392" priority="2187" stopIfTrue="1">
      <formula>$O568=0</formula>
    </cfRule>
  </conditionalFormatting>
  <conditionalFormatting sqref="O724:AD724">
    <cfRule type="expression" dxfId="391" priority="2188" stopIfTrue="1">
      <formula>$O568=0</formula>
    </cfRule>
  </conditionalFormatting>
  <conditionalFormatting sqref="O725:AD725">
    <cfRule type="expression" dxfId="390" priority="2189" stopIfTrue="1">
      <formula>$O568=0</formula>
    </cfRule>
  </conditionalFormatting>
  <conditionalFormatting sqref="O726:AD726">
    <cfRule type="expression" dxfId="389" priority="2190" stopIfTrue="1">
      <formula>$O568=0</formula>
    </cfRule>
  </conditionalFormatting>
  <conditionalFormatting sqref="O727:AD727">
    <cfRule type="expression" dxfId="388" priority="2191" stopIfTrue="1">
      <formula>$O568=0</formula>
    </cfRule>
  </conditionalFormatting>
  <conditionalFormatting sqref="O728:AD728">
    <cfRule type="expression" dxfId="387" priority="2192" stopIfTrue="1">
      <formula>$O568=0</formula>
    </cfRule>
  </conditionalFormatting>
  <conditionalFormatting sqref="O729:AD729">
    <cfRule type="expression" dxfId="386" priority="2193" stopIfTrue="1">
      <formula>$O568=0</formula>
    </cfRule>
  </conditionalFormatting>
  <conditionalFormatting sqref="O730:AD730">
    <cfRule type="expression" dxfId="385" priority="2194" stopIfTrue="1">
      <formula>$O568=0</formula>
    </cfRule>
  </conditionalFormatting>
  <conditionalFormatting sqref="O731:AD731">
    <cfRule type="expression" dxfId="384" priority="2195" stopIfTrue="1">
      <formula>$O568=0</formula>
    </cfRule>
  </conditionalFormatting>
  <conditionalFormatting sqref="O732:AD732">
    <cfRule type="expression" dxfId="383" priority="2196" stopIfTrue="1">
      <formula>$O568=0</formula>
    </cfRule>
  </conditionalFormatting>
  <conditionalFormatting sqref="O733:AD733">
    <cfRule type="expression" dxfId="382" priority="2197" stopIfTrue="1">
      <formula>$O568=0</formula>
    </cfRule>
  </conditionalFormatting>
  <conditionalFormatting sqref="O734:AD734">
    <cfRule type="expression" dxfId="381" priority="2198" stopIfTrue="1">
      <formula>$O568=0</formula>
    </cfRule>
  </conditionalFormatting>
  <conditionalFormatting sqref="O507:AD507">
    <cfRule type="expression" dxfId="380" priority="2235" stopIfTrue="1">
      <formula>$S208=0</formula>
    </cfRule>
    <cfRule type="expression" dxfId="379" priority="2296" stopIfTrue="1">
      <formula>$R230=0</formula>
    </cfRule>
  </conditionalFormatting>
  <conditionalFormatting sqref="O508:AD508">
    <cfRule type="expression" dxfId="378" priority="2236" stopIfTrue="1">
      <formula>$S208=0</formula>
    </cfRule>
    <cfRule type="expression" dxfId="377" priority="2297" stopIfTrue="1">
      <formula>$R231=0</formula>
    </cfRule>
  </conditionalFormatting>
  <conditionalFormatting sqref="O509:AD509">
    <cfRule type="expression" dxfId="376" priority="2237" stopIfTrue="1">
      <formula>$S208=0</formula>
    </cfRule>
    <cfRule type="expression" dxfId="375" priority="2298" stopIfTrue="1">
      <formula>$R232=0</formula>
    </cfRule>
  </conditionalFormatting>
  <conditionalFormatting sqref="O510:AD510">
    <cfRule type="expression" dxfId="374" priority="2238" stopIfTrue="1">
      <formula>$S208=0</formula>
    </cfRule>
    <cfRule type="expression" dxfId="373" priority="2299" stopIfTrue="1">
      <formula>$R233=0</formula>
    </cfRule>
  </conditionalFormatting>
  <conditionalFormatting sqref="O511:AD511">
    <cfRule type="expression" dxfId="372" priority="2239" stopIfTrue="1">
      <formula>$S208=0</formula>
    </cfRule>
    <cfRule type="expression" dxfId="371" priority="2300" stopIfTrue="1">
      <formula>$R234=0</formula>
    </cfRule>
  </conditionalFormatting>
  <conditionalFormatting sqref="O512:AD512">
    <cfRule type="expression" dxfId="370" priority="2240" stopIfTrue="1">
      <formula>$S208=0</formula>
    </cfRule>
    <cfRule type="expression" dxfId="369" priority="2301" stopIfTrue="1">
      <formula>$R235=0</formula>
    </cfRule>
  </conditionalFormatting>
  <conditionalFormatting sqref="O513:AD513">
    <cfRule type="expression" dxfId="368" priority="2241" stopIfTrue="1">
      <formula>$S208=0</formula>
    </cfRule>
    <cfRule type="expression" dxfId="367" priority="2302" stopIfTrue="1">
      <formula>$R236=0</formula>
    </cfRule>
  </conditionalFormatting>
  <conditionalFormatting sqref="O514:AD514">
    <cfRule type="expression" dxfId="366" priority="2242" stopIfTrue="1">
      <formula>$S208=0</formula>
    </cfRule>
    <cfRule type="expression" dxfId="365" priority="2303" stopIfTrue="1">
      <formula>$R237=0</formula>
    </cfRule>
  </conditionalFormatting>
  <conditionalFormatting sqref="O515:AD515">
    <cfRule type="expression" dxfId="364" priority="2243" stopIfTrue="1">
      <formula>$S208=0</formula>
    </cfRule>
    <cfRule type="expression" dxfId="363" priority="2304" stopIfTrue="1">
      <formula>$R238=0</formula>
    </cfRule>
  </conditionalFormatting>
  <conditionalFormatting sqref="O516:AD516">
    <cfRule type="expression" dxfId="362" priority="2244" stopIfTrue="1">
      <formula>$S208=0</formula>
    </cfRule>
    <cfRule type="expression" dxfId="361" priority="2305" stopIfTrue="1">
      <formula>$R239=0</formula>
    </cfRule>
  </conditionalFormatting>
  <conditionalFormatting sqref="O517:AD517">
    <cfRule type="expression" dxfId="360" priority="2245" stopIfTrue="1">
      <formula>$S208=0</formula>
    </cfRule>
    <cfRule type="expression" dxfId="359" priority="2306" stopIfTrue="1">
      <formula>$R240=0</formula>
    </cfRule>
  </conditionalFormatting>
  <conditionalFormatting sqref="O518:AD518">
    <cfRule type="expression" dxfId="358" priority="2246" stopIfTrue="1">
      <formula>$S208=0</formula>
    </cfRule>
    <cfRule type="expression" dxfId="357" priority="2307" stopIfTrue="1">
      <formula>$R241=0</formula>
    </cfRule>
  </conditionalFormatting>
  <conditionalFormatting sqref="O519:AD519">
    <cfRule type="expression" dxfId="356" priority="2247" stopIfTrue="1">
      <formula>$S208=0</formula>
    </cfRule>
    <cfRule type="expression" dxfId="355" priority="2308" stopIfTrue="1">
      <formula>$R242=0</formula>
    </cfRule>
  </conditionalFormatting>
  <conditionalFormatting sqref="O520:AD520">
    <cfRule type="expression" dxfId="354" priority="2248" stopIfTrue="1">
      <formula>$S208=0</formula>
    </cfRule>
    <cfRule type="expression" dxfId="353" priority="2309" stopIfTrue="1">
      <formula>$R243=0</formula>
    </cfRule>
  </conditionalFormatting>
  <conditionalFormatting sqref="O521:AD521">
    <cfRule type="expression" dxfId="352" priority="2249" stopIfTrue="1">
      <formula>$S208=0</formula>
    </cfRule>
    <cfRule type="expression" dxfId="351" priority="2310" stopIfTrue="1">
      <formula>$R244=0</formula>
    </cfRule>
  </conditionalFormatting>
  <conditionalFormatting sqref="O522:AD522">
    <cfRule type="expression" dxfId="350" priority="2250" stopIfTrue="1">
      <formula>$S208=0</formula>
    </cfRule>
    <cfRule type="expression" dxfId="349" priority="2311" stopIfTrue="1">
      <formula>$R245=0</formula>
    </cfRule>
  </conditionalFormatting>
  <conditionalFormatting sqref="O523:AD523">
    <cfRule type="expression" dxfId="348" priority="2251" stopIfTrue="1">
      <formula>$S208=0</formula>
    </cfRule>
    <cfRule type="expression" dxfId="347" priority="2312" stopIfTrue="1">
      <formula>$R246=0</formula>
    </cfRule>
  </conditionalFormatting>
  <conditionalFormatting sqref="O524:AD524">
    <cfRule type="expression" dxfId="346" priority="2252" stopIfTrue="1">
      <formula>$S208=0</formula>
    </cfRule>
    <cfRule type="expression" dxfId="345" priority="2313" stopIfTrue="1">
      <formula>$R247=0</formula>
    </cfRule>
  </conditionalFormatting>
  <conditionalFormatting sqref="O525:AD525">
    <cfRule type="expression" dxfId="344" priority="2253" stopIfTrue="1">
      <formula>$S208=0</formula>
    </cfRule>
    <cfRule type="expression" dxfId="343" priority="2314" stopIfTrue="1">
      <formula>$R248=0</formula>
    </cfRule>
  </conditionalFormatting>
  <conditionalFormatting sqref="O526:AD526">
    <cfRule type="expression" dxfId="342" priority="2254" stopIfTrue="1">
      <formula>$S208=0</formula>
    </cfRule>
    <cfRule type="expression" dxfId="341" priority="2315" stopIfTrue="1">
      <formula>$R249=0</formula>
    </cfRule>
  </conditionalFormatting>
  <conditionalFormatting sqref="O527:AD527">
    <cfRule type="expression" dxfId="340" priority="2255" stopIfTrue="1">
      <formula>$S208=0</formula>
    </cfRule>
    <cfRule type="expression" dxfId="339" priority="2316" stopIfTrue="1">
      <formula>$R250=0</formula>
    </cfRule>
  </conditionalFormatting>
  <conditionalFormatting sqref="O528:AD528">
    <cfRule type="expression" dxfId="338" priority="2256" stopIfTrue="1">
      <formula>$S208=0</formula>
    </cfRule>
    <cfRule type="expression" dxfId="337" priority="2317" stopIfTrue="1">
      <formula>$R251=0</formula>
    </cfRule>
  </conditionalFormatting>
  <conditionalFormatting sqref="O529:AD529">
    <cfRule type="expression" dxfId="336" priority="2257" stopIfTrue="1">
      <formula>$S208=0</formula>
    </cfRule>
    <cfRule type="expression" dxfId="335" priority="2318" stopIfTrue="1">
      <formula>$R252=0</formula>
    </cfRule>
  </conditionalFormatting>
  <conditionalFormatting sqref="O530:AD530">
    <cfRule type="expression" dxfId="334" priority="2258" stopIfTrue="1">
      <formula>$S208=0</formula>
    </cfRule>
    <cfRule type="expression" dxfId="333" priority="2319" stopIfTrue="1">
      <formula>$R253=0</formula>
    </cfRule>
  </conditionalFormatting>
  <conditionalFormatting sqref="O531:AD531">
    <cfRule type="expression" dxfId="332" priority="2259" stopIfTrue="1">
      <formula>$S208=0</formula>
    </cfRule>
    <cfRule type="expression" dxfId="331" priority="2320" stopIfTrue="1">
      <formula>$R254=0</formula>
    </cfRule>
  </conditionalFormatting>
  <conditionalFormatting sqref="F650">
    <cfRule type="expression" dxfId="330" priority="2370" stopIfTrue="1">
      <formula>SUM($O$644:$AD$644)=0</formula>
    </cfRule>
    <cfRule type="expression" dxfId="329" priority="2371" stopIfTrue="1">
      <formula>AND(SUM($O$644:$AD$644)&gt;0,$F$650="")</formula>
    </cfRule>
  </conditionalFormatting>
  <dataValidations count="1">
    <dataValidation showDropDown="1" showInputMessage="1" showErrorMessage="1" sqref="C37:AD37 C222:AD222 C502:AD502 C704:AD704" xr:uid="{00000000-0002-0000-0600-000000000000}"/>
  </dataValidations>
  <hyperlinks>
    <hyperlink ref="AA7" location="Índice!B19" display="Índice" xr:uid="{00000000-0004-0000-0600-000000000000}"/>
  </hyperlinks>
  <printOptions horizontalCentered="1" verticalCentered="1"/>
  <pageMargins left="0.70866141732283472" right="0.70866141732283472" top="0.74803149606299213" bottom="0.74803149606299213" header="0.31496062992125978" footer="0.31496062992125978"/>
  <pageSetup scale="75" orientation="portrait"/>
  <headerFooter>
    <oddHeader>&amp;CMódulo 4 Sección III
Cuestionario</oddHeader>
    <oddFooter>&amp;LCenso Nacional de Gobiernos Estatales 2023&amp;R&amp;P de &amp;N</oddFooter>
  </headerFooter>
  <rowBreaks count="1" manualBreakCount="1">
    <brk id="717" max="30" man="1"/>
  </rowBreaks>
  <drawing r:id="rId1"/>
  <extLst>
    <ext xmlns:x14="http://schemas.microsoft.com/office/spreadsheetml/2009/9/main" uri="{78C0D931-6437-407d-A8EE-F0AAD7539E65}">
      <x14:conditionalFormattings>
        <x14:conditionalFormatting xmlns:xm="http://schemas.microsoft.com/office/excel/2006/main">
          <x14:cfRule type="expression" priority="2" stopIfTrue="1" id="{00000000-000E-0000-0600-000001000000}">
            <xm:f>CNGE_2023_M4_Secc1!$Y40=2</xm:f>
            <x14:dxf>
              <fill>
                <patternFill patternType="lightGray"/>
              </fill>
            </x14:dxf>
          </x14:cfRule>
          <xm:sqref>M41:AD41</xm:sqref>
        </x14:conditionalFormatting>
        <x14:conditionalFormatting xmlns:xm="http://schemas.microsoft.com/office/excel/2006/main">
          <x14:cfRule type="expression" priority="3" stopIfTrue="1" id="{00000000-000E-0000-0600-000002000000}">
            <xm:f>CNGE_2023_M4_Secc1!$Y41=2</xm:f>
            <x14:dxf>
              <fill>
                <patternFill patternType="lightGray"/>
              </fill>
            </x14:dxf>
          </x14:cfRule>
          <xm:sqref>M42:AD42</xm:sqref>
        </x14:conditionalFormatting>
        <x14:conditionalFormatting xmlns:xm="http://schemas.microsoft.com/office/excel/2006/main">
          <x14:cfRule type="expression" priority="4" stopIfTrue="1" id="{00000000-000E-0000-0600-000003000000}">
            <xm:f>CNGE_2023_M4_Secc1!$Y42=2</xm:f>
            <x14:dxf>
              <fill>
                <patternFill patternType="lightGray"/>
              </fill>
            </x14:dxf>
          </x14:cfRule>
          <xm:sqref>M43:AD43</xm:sqref>
        </x14:conditionalFormatting>
        <x14:conditionalFormatting xmlns:xm="http://schemas.microsoft.com/office/excel/2006/main">
          <x14:cfRule type="expression" priority="5" stopIfTrue="1" id="{00000000-000E-0000-0600-000004000000}">
            <xm:f>CNGE_2023_M4_Secc1!$Y43=2</xm:f>
            <x14:dxf>
              <fill>
                <patternFill patternType="lightGray"/>
              </fill>
            </x14:dxf>
          </x14:cfRule>
          <xm:sqref>M44:AD44</xm:sqref>
        </x14:conditionalFormatting>
        <x14:conditionalFormatting xmlns:xm="http://schemas.microsoft.com/office/excel/2006/main">
          <x14:cfRule type="expression" priority="6" stopIfTrue="1" id="{00000000-000E-0000-0600-000005000000}">
            <xm:f>CNGE_2023_M4_Secc1!$Y44=2</xm:f>
            <x14:dxf>
              <fill>
                <patternFill patternType="lightGray"/>
              </fill>
            </x14:dxf>
          </x14:cfRule>
          <xm:sqref>M45:AD45</xm:sqref>
        </x14:conditionalFormatting>
        <x14:conditionalFormatting xmlns:xm="http://schemas.microsoft.com/office/excel/2006/main">
          <x14:cfRule type="expression" priority="7" stopIfTrue="1" id="{00000000-000E-0000-0600-000006000000}">
            <xm:f>CNGE_2023_M4_Secc1!$Y45=2</xm:f>
            <x14:dxf>
              <fill>
                <patternFill patternType="lightGray"/>
              </fill>
            </x14:dxf>
          </x14:cfRule>
          <xm:sqref>M46:AD46</xm:sqref>
        </x14:conditionalFormatting>
        <x14:conditionalFormatting xmlns:xm="http://schemas.microsoft.com/office/excel/2006/main">
          <x14:cfRule type="expression" priority="8" stopIfTrue="1" id="{00000000-000E-0000-0600-000007000000}">
            <xm:f>CNGE_2023_M4_Secc1!$Y46=2</xm:f>
            <x14:dxf>
              <fill>
                <patternFill patternType="lightGray"/>
              </fill>
            </x14:dxf>
          </x14:cfRule>
          <xm:sqref>M47:AD47</xm:sqref>
        </x14:conditionalFormatting>
        <x14:conditionalFormatting xmlns:xm="http://schemas.microsoft.com/office/excel/2006/main">
          <x14:cfRule type="expression" priority="9" stopIfTrue="1" id="{00000000-000E-0000-0600-000008000000}">
            <xm:f>CNGE_2023_M4_Secc1!$Y47=2</xm:f>
            <x14:dxf>
              <fill>
                <patternFill patternType="lightGray"/>
              </fill>
            </x14:dxf>
          </x14:cfRule>
          <xm:sqref>M48:AD48</xm:sqref>
        </x14:conditionalFormatting>
        <x14:conditionalFormatting xmlns:xm="http://schemas.microsoft.com/office/excel/2006/main">
          <x14:cfRule type="expression" priority="10" stopIfTrue="1" id="{00000000-000E-0000-0600-000009000000}">
            <xm:f>CNGE_2023_M4_Secc1!$Y48=2</xm:f>
            <x14:dxf>
              <fill>
                <patternFill patternType="lightGray"/>
              </fill>
            </x14:dxf>
          </x14:cfRule>
          <xm:sqref>M49:AD49</xm:sqref>
        </x14:conditionalFormatting>
        <x14:conditionalFormatting xmlns:xm="http://schemas.microsoft.com/office/excel/2006/main">
          <x14:cfRule type="expression" priority="11" stopIfTrue="1" id="{00000000-000E-0000-0600-00000A000000}">
            <xm:f>CNGE_2023_M4_Secc1!$Y49=2</xm:f>
            <x14:dxf>
              <fill>
                <patternFill patternType="lightGray"/>
              </fill>
            </x14:dxf>
          </x14:cfRule>
          <xm:sqref>M50:AD50</xm:sqref>
        </x14:conditionalFormatting>
        <x14:conditionalFormatting xmlns:xm="http://schemas.microsoft.com/office/excel/2006/main">
          <x14:cfRule type="expression" priority="12" stopIfTrue="1" id="{00000000-000E-0000-0600-00000B000000}">
            <xm:f>CNGE_2023_M4_Secc1!$Y50=2</xm:f>
            <x14:dxf>
              <fill>
                <patternFill patternType="lightGray"/>
              </fill>
            </x14:dxf>
          </x14:cfRule>
          <xm:sqref>M51:AD51</xm:sqref>
        </x14:conditionalFormatting>
        <x14:conditionalFormatting xmlns:xm="http://schemas.microsoft.com/office/excel/2006/main">
          <x14:cfRule type="expression" priority="13" stopIfTrue="1" id="{00000000-000E-0000-0600-00000C000000}">
            <xm:f>CNGE_2023_M4_Secc1!$Y51=2</xm:f>
            <x14:dxf>
              <fill>
                <patternFill patternType="lightGray"/>
              </fill>
            </x14:dxf>
          </x14:cfRule>
          <xm:sqref>M52:AD52</xm:sqref>
        </x14:conditionalFormatting>
        <x14:conditionalFormatting xmlns:xm="http://schemas.microsoft.com/office/excel/2006/main">
          <x14:cfRule type="expression" priority="14" stopIfTrue="1" id="{00000000-000E-0000-0600-00000D000000}">
            <xm:f>CNGE_2023_M4_Secc1!$Y52=2</xm:f>
            <x14:dxf>
              <fill>
                <patternFill patternType="lightGray"/>
              </fill>
            </x14:dxf>
          </x14:cfRule>
          <xm:sqref>M53:AD53</xm:sqref>
        </x14:conditionalFormatting>
        <x14:conditionalFormatting xmlns:xm="http://schemas.microsoft.com/office/excel/2006/main">
          <x14:cfRule type="expression" priority="15" stopIfTrue="1" id="{00000000-000E-0000-0600-00000E000000}">
            <xm:f>CNGE_2023_M4_Secc1!$Y53=2</xm:f>
            <x14:dxf>
              <fill>
                <patternFill patternType="lightGray"/>
              </fill>
            </x14:dxf>
          </x14:cfRule>
          <xm:sqref>M54:AD54</xm:sqref>
        </x14:conditionalFormatting>
        <x14:conditionalFormatting xmlns:xm="http://schemas.microsoft.com/office/excel/2006/main">
          <x14:cfRule type="expression" priority="16" stopIfTrue="1" id="{00000000-000E-0000-0600-00000F000000}">
            <xm:f>CNGE_2023_M4_Secc1!$Y54=2</xm:f>
            <x14:dxf>
              <fill>
                <patternFill patternType="lightGray"/>
              </fill>
            </x14:dxf>
          </x14:cfRule>
          <xm:sqref>M55:AD55</xm:sqref>
        </x14:conditionalFormatting>
        <x14:conditionalFormatting xmlns:xm="http://schemas.microsoft.com/office/excel/2006/main">
          <x14:cfRule type="expression" priority="17" stopIfTrue="1" id="{00000000-000E-0000-0600-000010000000}">
            <xm:f>CNGE_2023_M4_Secc1!$Y55=2</xm:f>
            <x14:dxf>
              <fill>
                <patternFill patternType="lightGray"/>
              </fill>
            </x14:dxf>
          </x14:cfRule>
          <xm:sqref>M56:AD56</xm:sqref>
        </x14:conditionalFormatting>
        <x14:conditionalFormatting xmlns:xm="http://schemas.microsoft.com/office/excel/2006/main">
          <x14:cfRule type="expression" priority="18" stopIfTrue="1" id="{00000000-000E-0000-0600-000011000000}">
            <xm:f>CNGE_2023_M4_Secc1!$Y56=2</xm:f>
            <x14:dxf>
              <fill>
                <patternFill patternType="lightGray"/>
              </fill>
            </x14:dxf>
          </x14:cfRule>
          <xm:sqref>M57:AD57</xm:sqref>
        </x14:conditionalFormatting>
        <x14:conditionalFormatting xmlns:xm="http://schemas.microsoft.com/office/excel/2006/main">
          <x14:cfRule type="expression" priority="19" stopIfTrue="1" id="{00000000-000E-0000-0600-000012000000}">
            <xm:f>CNGE_2023_M4_Secc1!$Y57=2</xm:f>
            <x14:dxf>
              <fill>
                <patternFill patternType="lightGray"/>
              </fill>
            </x14:dxf>
          </x14:cfRule>
          <xm:sqref>M58:AD58</xm:sqref>
        </x14:conditionalFormatting>
        <x14:conditionalFormatting xmlns:xm="http://schemas.microsoft.com/office/excel/2006/main">
          <x14:cfRule type="expression" priority="20" stopIfTrue="1" id="{00000000-000E-0000-0600-000013000000}">
            <xm:f>CNGE_2023_M4_Secc1!$Y58=2</xm:f>
            <x14:dxf>
              <fill>
                <patternFill patternType="lightGray"/>
              </fill>
            </x14:dxf>
          </x14:cfRule>
          <xm:sqref>M59:AD59</xm:sqref>
        </x14:conditionalFormatting>
        <x14:conditionalFormatting xmlns:xm="http://schemas.microsoft.com/office/excel/2006/main">
          <x14:cfRule type="expression" priority="21" stopIfTrue="1" id="{00000000-000E-0000-0600-000014000000}">
            <xm:f>CNGE_2023_M4_Secc1!$Y59=2</xm:f>
            <x14:dxf>
              <fill>
                <patternFill patternType="lightGray"/>
              </fill>
            </x14:dxf>
          </x14:cfRule>
          <xm:sqref>M60:AD60</xm:sqref>
        </x14:conditionalFormatting>
        <x14:conditionalFormatting xmlns:xm="http://schemas.microsoft.com/office/excel/2006/main">
          <x14:cfRule type="expression" priority="22" stopIfTrue="1" id="{00000000-000E-0000-0600-000015000000}">
            <xm:f>CNGE_2023_M4_Secc1!$Y60=2</xm:f>
            <x14:dxf>
              <fill>
                <patternFill patternType="lightGray"/>
              </fill>
            </x14:dxf>
          </x14:cfRule>
          <xm:sqref>M61:AD61</xm:sqref>
        </x14:conditionalFormatting>
        <x14:conditionalFormatting xmlns:xm="http://schemas.microsoft.com/office/excel/2006/main">
          <x14:cfRule type="expression" priority="23" stopIfTrue="1" id="{00000000-000E-0000-0600-000016000000}">
            <xm:f>CNGE_2023_M4_Secc1!$Y61=2</xm:f>
            <x14:dxf>
              <fill>
                <patternFill patternType="lightGray"/>
              </fill>
            </x14:dxf>
          </x14:cfRule>
          <xm:sqref>M62:AD62</xm:sqref>
        </x14:conditionalFormatting>
        <x14:conditionalFormatting xmlns:xm="http://schemas.microsoft.com/office/excel/2006/main">
          <x14:cfRule type="expression" priority="24" stopIfTrue="1" id="{00000000-000E-0000-0600-000017000000}">
            <xm:f>CNGE_2023_M4_Secc1!$Y62=2</xm:f>
            <x14:dxf>
              <fill>
                <patternFill patternType="lightGray"/>
              </fill>
            </x14:dxf>
          </x14:cfRule>
          <xm:sqref>M63:AD63</xm:sqref>
        </x14:conditionalFormatting>
        <x14:conditionalFormatting xmlns:xm="http://schemas.microsoft.com/office/excel/2006/main">
          <x14:cfRule type="expression" priority="25" stopIfTrue="1" id="{00000000-000E-0000-0600-000018000000}">
            <xm:f>CNGE_2023_M4_Secc1!$Y63=2</xm:f>
            <x14:dxf>
              <fill>
                <patternFill patternType="lightGray"/>
              </fill>
            </x14:dxf>
          </x14:cfRule>
          <xm:sqref>M64:AD64</xm:sqref>
        </x14:conditionalFormatting>
        <x14:conditionalFormatting xmlns:xm="http://schemas.microsoft.com/office/excel/2006/main">
          <x14:cfRule type="expression" priority="26" stopIfTrue="1" id="{00000000-000E-0000-0600-000019000000}">
            <xm:f>CNGE_2023_M4_Secc1!$Y64=2</xm:f>
            <x14:dxf>
              <fill>
                <patternFill patternType="lightGray"/>
              </fill>
            </x14:dxf>
          </x14:cfRule>
          <xm:sqref>M65:AD65</xm:sqref>
        </x14:conditionalFormatting>
        <x14:conditionalFormatting xmlns:xm="http://schemas.microsoft.com/office/excel/2006/main">
          <x14:cfRule type="expression" priority="27" stopIfTrue="1" id="{00000000-000E-0000-0600-00001A000000}">
            <xm:f>CNGE_2023_M4_Secc1!$Y65=2</xm:f>
            <x14:dxf>
              <fill>
                <patternFill patternType="lightGray"/>
              </fill>
            </x14:dxf>
          </x14:cfRule>
          <xm:sqref>M66:AD66</xm:sqref>
        </x14:conditionalFormatting>
        <x14:conditionalFormatting xmlns:xm="http://schemas.microsoft.com/office/excel/2006/main">
          <x14:cfRule type="expression" priority="28" stopIfTrue="1" id="{00000000-000E-0000-0600-00001B000000}">
            <xm:f>CNGE_2023_M4_Secc1!$Y66=2</xm:f>
            <x14:dxf>
              <fill>
                <patternFill patternType="lightGray"/>
              </fill>
            </x14:dxf>
          </x14:cfRule>
          <xm:sqref>M67:AD67</xm:sqref>
        </x14:conditionalFormatting>
        <x14:conditionalFormatting xmlns:xm="http://schemas.microsoft.com/office/excel/2006/main">
          <x14:cfRule type="expression" priority="29" stopIfTrue="1" id="{00000000-000E-0000-0600-00001C000000}">
            <xm:f>CNGE_2023_M4_Secc1!$Y67=2</xm:f>
            <x14:dxf>
              <fill>
                <patternFill patternType="lightGray"/>
              </fill>
            </x14:dxf>
          </x14:cfRule>
          <xm:sqref>M68:AD68</xm:sqref>
        </x14:conditionalFormatting>
        <x14:conditionalFormatting xmlns:xm="http://schemas.microsoft.com/office/excel/2006/main">
          <x14:cfRule type="expression" priority="30" stopIfTrue="1" id="{00000000-000E-0000-0600-00001D000000}">
            <xm:f>CNGE_2023_M4_Secc1!$Y68=2</xm:f>
            <x14:dxf>
              <fill>
                <patternFill patternType="lightGray"/>
              </fill>
            </x14:dxf>
          </x14:cfRule>
          <xm:sqref>M69:AD69</xm:sqref>
        </x14:conditionalFormatting>
        <x14:conditionalFormatting xmlns:xm="http://schemas.microsoft.com/office/excel/2006/main">
          <x14:cfRule type="expression" priority="31" stopIfTrue="1" id="{00000000-000E-0000-0600-00001E000000}">
            <xm:f>CNGE_2023_M4_Secc1!$Y69=2</xm:f>
            <x14:dxf>
              <fill>
                <patternFill patternType="lightGray"/>
              </fill>
            </x14:dxf>
          </x14:cfRule>
          <xm:sqref>M70:AD70</xm:sqref>
        </x14:conditionalFormatting>
        <x14:conditionalFormatting xmlns:xm="http://schemas.microsoft.com/office/excel/2006/main">
          <x14:cfRule type="expression" priority="32" stopIfTrue="1" id="{00000000-000E-0000-0600-00001F000000}">
            <xm:f>CNGE_2023_M4_Secc1!$Y70=2</xm:f>
            <x14:dxf>
              <fill>
                <patternFill patternType="lightGray"/>
              </fill>
            </x14:dxf>
          </x14:cfRule>
          <xm:sqref>M71:AD71</xm:sqref>
        </x14:conditionalFormatting>
        <x14:conditionalFormatting xmlns:xm="http://schemas.microsoft.com/office/excel/2006/main">
          <x14:cfRule type="expression" priority="33" stopIfTrue="1" id="{00000000-000E-0000-0600-000020000000}">
            <xm:f>CNGE_2023_M4_Secc1!$Y71=2</xm:f>
            <x14:dxf>
              <fill>
                <patternFill patternType="lightGray"/>
              </fill>
            </x14:dxf>
          </x14:cfRule>
          <xm:sqref>M72:AD72</xm:sqref>
        </x14:conditionalFormatting>
        <x14:conditionalFormatting xmlns:xm="http://schemas.microsoft.com/office/excel/2006/main">
          <x14:cfRule type="expression" priority="34" stopIfTrue="1" id="{00000000-000E-0000-0600-000021000000}">
            <xm:f>CNGE_2023_M4_Secc1!$Y72=2</xm:f>
            <x14:dxf>
              <fill>
                <patternFill patternType="lightGray"/>
              </fill>
            </x14:dxf>
          </x14:cfRule>
          <xm:sqref>M73:AD73</xm:sqref>
        </x14:conditionalFormatting>
        <x14:conditionalFormatting xmlns:xm="http://schemas.microsoft.com/office/excel/2006/main">
          <x14:cfRule type="expression" priority="35" stopIfTrue="1" id="{00000000-000E-0000-0600-000022000000}">
            <xm:f>CNGE_2023_M4_Secc1!$Y73=2</xm:f>
            <x14:dxf>
              <fill>
                <patternFill patternType="lightGray"/>
              </fill>
            </x14:dxf>
          </x14:cfRule>
          <xm:sqref>M74:AD74</xm:sqref>
        </x14:conditionalFormatting>
        <x14:conditionalFormatting xmlns:xm="http://schemas.microsoft.com/office/excel/2006/main">
          <x14:cfRule type="expression" priority="36" stopIfTrue="1" id="{00000000-000E-0000-0600-000023000000}">
            <xm:f>CNGE_2023_M4_Secc1!$Y74=2</xm:f>
            <x14:dxf>
              <fill>
                <patternFill patternType="lightGray"/>
              </fill>
            </x14:dxf>
          </x14:cfRule>
          <xm:sqref>M75:AD75</xm:sqref>
        </x14:conditionalFormatting>
        <x14:conditionalFormatting xmlns:xm="http://schemas.microsoft.com/office/excel/2006/main">
          <x14:cfRule type="expression" priority="37" stopIfTrue="1" id="{00000000-000E-0000-0600-000024000000}">
            <xm:f>CNGE_2023_M4_Secc1!$Y75=2</xm:f>
            <x14:dxf>
              <fill>
                <patternFill patternType="lightGray"/>
              </fill>
            </x14:dxf>
          </x14:cfRule>
          <xm:sqref>M76:AD76</xm:sqref>
        </x14:conditionalFormatting>
        <x14:conditionalFormatting xmlns:xm="http://schemas.microsoft.com/office/excel/2006/main">
          <x14:cfRule type="expression" priority="38" stopIfTrue="1" id="{00000000-000E-0000-0600-000025000000}">
            <xm:f>CNGE_2023_M4_Secc1!$Y76=2</xm:f>
            <x14:dxf>
              <fill>
                <patternFill patternType="lightGray"/>
              </fill>
            </x14:dxf>
          </x14:cfRule>
          <xm:sqref>M77:AD77</xm:sqref>
        </x14:conditionalFormatting>
        <x14:conditionalFormatting xmlns:xm="http://schemas.microsoft.com/office/excel/2006/main">
          <x14:cfRule type="expression" priority="39" stopIfTrue="1" id="{00000000-000E-0000-0600-000026000000}">
            <xm:f>CNGE_2023_M4_Secc1!$Y77=2</xm:f>
            <x14:dxf>
              <fill>
                <patternFill patternType="lightGray"/>
              </fill>
            </x14:dxf>
          </x14:cfRule>
          <xm:sqref>M78:AD78</xm:sqref>
        </x14:conditionalFormatting>
        <x14:conditionalFormatting xmlns:xm="http://schemas.microsoft.com/office/excel/2006/main">
          <x14:cfRule type="expression" priority="40" stopIfTrue="1" id="{00000000-000E-0000-0600-000027000000}">
            <xm:f>CNGE_2023_M4_Secc1!$Y78=2</xm:f>
            <x14:dxf>
              <fill>
                <patternFill patternType="lightGray"/>
              </fill>
            </x14:dxf>
          </x14:cfRule>
          <xm:sqref>M79:AD79</xm:sqref>
        </x14:conditionalFormatting>
        <x14:conditionalFormatting xmlns:xm="http://schemas.microsoft.com/office/excel/2006/main">
          <x14:cfRule type="expression" priority="41" stopIfTrue="1" id="{00000000-000E-0000-0600-000028000000}">
            <xm:f>CNGE_2023_M4_Secc1!$Y79=2</xm:f>
            <x14:dxf>
              <fill>
                <patternFill patternType="lightGray"/>
              </fill>
            </x14:dxf>
          </x14:cfRule>
          <xm:sqref>M80:AD80</xm:sqref>
        </x14:conditionalFormatting>
        <x14:conditionalFormatting xmlns:xm="http://schemas.microsoft.com/office/excel/2006/main">
          <x14:cfRule type="expression" priority="42" stopIfTrue="1" id="{00000000-000E-0000-0600-000029000000}">
            <xm:f>CNGE_2023_M4_Secc1!$Y80=2</xm:f>
            <x14:dxf>
              <fill>
                <patternFill patternType="lightGray"/>
              </fill>
            </x14:dxf>
          </x14:cfRule>
          <xm:sqref>M81:AD81</xm:sqref>
        </x14:conditionalFormatting>
        <x14:conditionalFormatting xmlns:xm="http://schemas.microsoft.com/office/excel/2006/main">
          <x14:cfRule type="expression" priority="43" stopIfTrue="1" id="{00000000-000E-0000-0600-00002A000000}">
            <xm:f>CNGE_2023_M4_Secc1!$Y81=2</xm:f>
            <x14:dxf>
              <fill>
                <patternFill patternType="lightGray"/>
              </fill>
            </x14:dxf>
          </x14:cfRule>
          <xm:sqref>M82:AD82</xm:sqref>
        </x14:conditionalFormatting>
        <x14:conditionalFormatting xmlns:xm="http://schemas.microsoft.com/office/excel/2006/main">
          <x14:cfRule type="expression" priority="44" stopIfTrue="1" id="{00000000-000E-0000-0600-00002B000000}">
            <xm:f>CNGE_2023_M4_Secc1!$Y82=2</xm:f>
            <x14:dxf>
              <fill>
                <patternFill patternType="lightGray"/>
              </fill>
            </x14:dxf>
          </x14:cfRule>
          <xm:sqref>M83:AD83</xm:sqref>
        </x14:conditionalFormatting>
        <x14:conditionalFormatting xmlns:xm="http://schemas.microsoft.com/office/excel/2006/main">
          <x14:cfRule type="expression" priority="45" stopIfTrue="1" id="{00000000-000E-0000-0600-00002C000000}">
            <xm:f>CNGE_2023_M4_Secc1!$Y83=2</xm:f>
            <x14:dxf>
              <fill>
                <patternFill patternType="lightGray"/>
              </fill>
            </x14:dxf>
          </x14:cfRule>
          <xm:sqref>M84:AD84</xm:sqref>
        </x14:conditionalFormatting>
        <x14:conditionalFormatting xmlns:xm="http://schemas.microsoft.com/office/excel/2006/main">
          <x14:cfRule type="expression" priority="46" stopIfTrue="1" id="{00000000-000E-0000-0600-00002D000000}">
            <xm:f>CNGE_2023_M4_Secc1!$Y84=2</xm:f>
            <x14:dxf>
              <fill>
                <patternFill patternType="lightGray"/>
              </fill>
            </x14:dxf>
          </x14:cfRule>
          <xm:sqref>M85:AD85</xm:sqref>
        </x14:conditionalFormatting>
        <x14:conditionalFormatting xmlns:xm="http://schemas.microsoft.com/office/excel/2006/main">
          <x14:cfRule type="expression" priority="47" stopIfTrue="1" id="{00000000-000E-0000-0600-00002E000000}">
            <xm:f>CNGE_2023_M4_Secc1!$Y85=2</xm:f>
            <x14:dxf>
              <fill>
                <patternFill patternType="lightGray"/>
              </fill>
            </x14:dxf>
          </x14:cfRule>
          <xm:sqref>M86:AD86</xm:sqref>
        </x14:conditionalFormatting>
        <x14:conditionalFormatting xmlns:xm="http://schemas.microsoft.com/office/excel/2006/main">
          <x14:cfRule type="expression" priority="48" stopIfTrue="1" id="{00000000-000E-0000-0600-00002F000000}">
            <xm:f>CNGE_2023_M4_Secc1!$Y86=2</xm:f>
            <x14:dxf>
              <fill>
                <patternFill patternType="lightGray"/>
              </fill>
            </x14:dxf>
          </x14:cfRule>
          <xm:sqref>M87:AD87</xm:sqref>
        </x14:conditionalFormatting>
        <x14:conditionalFormatting xmlns:xm="http://schemas.microsoft.com/office/excel/2006/main">
          <x14:cfRule type="expression" priority="49" stopIfTrue="1" id="{00000000-000E-0000-0600-000030000000}">
            <xm:f>CNGE_2023_M4_Secc1!$Y87=2</xm:f>
            <x14:dxf>
              <fill>
                <patternFill patternType="lightGray"/>
              </fill>
            </x14:dxf>
          </x14:cfRule>
          <xm:sqref>M88:AD88</xm:sqref>
        </x14:conditionalFormatting>
        <x14:conditionalFormatting xmlns:xm="http://schemas.microsoft.com/office/excel/2006/main">
          <x14:cfRule type="expression" priority="50" stopIfTrue="1" id="{00000000-000E-0000-0600-000031000000}">
            <xm:f>CNGE_2023_M4_Secc1!$Y88=2</xm:f>
            <x14:dxf>
              <fill>
                <patternFill patternType="lightGray"/>
              </fill>
            </x14:dxf>
          </x14:cfRule>
          <xm:sqref>M89:AD89</xm:sqref>
        </x14:conditionalFormatting>
        <x14:conditionalFormatting xmlns:xm="http://schemas.microsoft.com/office/excel/2006/main">
          <x14:cfRule type="expression" priority="51" stopIfTrue="1" id="{00000000-000E-0000-0600-000032000000}">
            <xm:f>CNGE_2023_M4_Secc1!$Y89=2</xm:f>
            <x14:dxf>
              <fill>
                <patternFill patternType="lightGray"/>
              </fill>
            </x14:dxf>
          </x14:cfRule>
          <xm:sqref>M90:AD90</xm:sqref>
        </x14:conditionalFormatting>
        <x14:conditionalFormatting xmlns:xm="http://schemas.microsoft.com/office/excel/2006/main">
          <x14:cfRule type="expression" priority="52" stopIfTrue="1" id="{00000000-000E-0000-0600-000033000000}">
            <xm:f>CNGE_2023_M4_Secc1!$Y90=2</xm:f>
            <x14:dxf>
              <fill>
                <patternFill patternType="lightGray"/>
              </fill>
            </x14:dxf>
          </x14:cfRule>
          <xm:sqref>M91:AD91</xm:sqref>
        </x14:conditionalFormatting>
        <x14:conditionalFormatting xmlns:xm="http://schemas.microsoft.com/office/excel/2006/main">
          <x14:cfRule type="expression" priority="53" stopIfTrue="1" id="{00000000-000E-0000-0600-000034000000}">
            <xm:f>CNGE_2023_M4_Secc1!$Y91=2</xm:f>
            <x14:dxf>
              <fill>
                <patternFill patternType="lightGray"/>
              </fill>
            </x14:dxf>
          </x14:cfRule>
          <xm:sqref>M92:AD92</xm:sqref>
        </x14:conditionalFormatting>
        <x14:conditionalFormatting xmlns:xm="http://schemas.microsoft.com/office/excel/2006/main">
          <x14:cfRule type="expression" priority="54" stopIfTrue="1" id="{00000000-000E-0000-0600-000035000000}">
            <xm:f>CNGE_2023_M4_Secc1!$Y92=2</xm:f>
            <x14:dxf>
              <fill>
                <patternFill patternType="lightGray"/>
              </fill>
            </x14:dxf>
          </x14:cfRule>
          <xm:sqref>M93:AD93</xm:sqref>
        </x14:conditionalFormatting>
        <x14:conditionalFormatting xmlns:xm="http://schemas.microsoft.com/office/excel/2006/main">
          <x14:cfRule type="expression" priority="55" stopIfTrue="1" id="{00000000-000E-0000-0600-000036000000}">
            <xm:f>CNGE_2023_M4_Secc1!$Y93=2</xm:f>
            <x14:dxf>
              <fill>
                <patternFill patternType="lightGray"/>
              </fill>
            </x14:dxf>
          </x14:cfRule>
          <xm:sqref>M94:AD94</xm:sqref>
        </x14:conditionalFormatting>
        <x14:conditionalFormatting xmlns:xm="http://schemas.microsoft.com/office/excel/2006/main">
          <x14:cfRule type="expression" priority="56" stopIfTrue="1" id="{00000000-000E-0000-0600-000037000000}">
            <xm:f>CNGE_2023_M4_Secc1!$Y94=2</xm:f>
            <x14:dxf>
              <fill>
                <patternFill patternType="lightGray"/>
              </fill>
            </x14:dxf>
          </x14:cfRule>
          <xm:sqref>M95:AD95</xm:sqref>
        </x14:conditionalFormatting>
        <x14:conditionalFormatting xmlns:xm="http://schemas.microsoft.com/office/excel/2006/main">
          <x14:cfRule type="expression" priority="57" stopIfTrue="1" id="{00000000-000E-0000-0600-000038000000}">
            <xm:f>CNGE_2023_M4_Secc1!$Y95=2</xm:f>
            <x14:dxf>
              <fill>
                <patternFill patternType="lightGray"/>
              </fill>
            </x14:dxf>
          </x14:cfRule>
          <xm:sqref>M96:AD96</xm:sqref>
        </x14:conditionalFormatting>
        <x14:conditionalFormatting xmlns:xm="http://schemas.microsoft.com/office/excel/2006/main">
          <x14:cfRule type="expression" priority="58" stopIfTrue="1" id="{00000000-000E-0000-0600-000039000000}">
            <xm:f>CNGE_2023_M4_Secc1!$Y96=2</xm:f>
            <x14:dxf>
              <fill>
                <patternFill patternType="lightGray"/>
              </fill>
            </x14:dxf>
          </x14:cfRule>
          <xm:sqref>M97:AD97</xm:sqref>
        </x14:conditionalFormatting>
        <x14:conditionalFormatting xmlns:xm="http://schemas.microsoft.com/office/excel/2006/main">
          <x14:cfRule type="expression" priority="59" stopIfTrue="1" id="{00000000-000E-0000-0600-00003A000000}">
            <xm:f>CNGE_2023_M4_Secc1!$Y97=2</xm:f>
            <x14:dxf>
              <fill>
                <patternFill patternType="lightGray"/>
              </fill>
            </x14:dxf>
          </x14:cfRule>
          <xm:sqref>M98:AD98</xm:sqref>
        </x14:conditionalFormatting>
        <x14:conditionalFormatting xmlns:xm="http://schemas.microsoft.com/office/excel/2006/main">
          <x14:cfRule type="expression" priority="60" stopIfTrue="1" id="{00000000-000E-0000-0600-00003B000000}">
            <xm:f>CNGE_2023_M4_Secc1!$Y98=2</xm:f>
            <x14:dxf>
              <fill>
                <patternFill patternType="lightGray"/>
              </fill>
            </x14:dxf>
          </x14:cfRule>
          <xm:sqref>M99:AD99</xm:sqref>
        </x14:conditionalFormatting>
        <x14:conditionalFormatting xmlns:xm="http://schemas.microsoft.com/office/excel/2006/main">
          <x14:cfRule type="expression" priority="61" stopIfTrue="1" id="{00000000-000E-0000-0600-00003C000000}">
            <xm:f>CNGE_2023_M4_Secc1!$Y99=2</xm:f>
            <x14:dxf>
              <fill>
                <patternFill patternType="lightGray"/>
              </fill>
            </x14:dxf>
          </x14:cfRule>
          <xm:sqref>M100:AD100</xm:sqref>
        </x14:conditionalFormatting>
        <x14:conditionalFormatting xmlns:xm="http://schemas.microsoft.com/office/excel/2006/main">
          <x14:cfRule type="expression" priority="62" stopIfTrue="1" id="{00000000-000E-0000-0600-00003D000000}">
            <xm:f>CNGE_2023_M4_Secc1!$Y99=2</xm:f>
            <x14:dxf>
              <fill>
                <patternFill patternType="lightGray"/>
              </fill>
            </x14:dxf>
          </x14:cfRule>
          <xm:sqref>M101:AD101</xm:sqref>
        </x14:conditionalFormatting>
        <x14:conditionalFormatting xmlns:xm="http://schemas.microsoft.com/office/excel/2006/main">
          <x14:cfRule type="expression" priority="63" stopIfTrue="1" id="{00000000-000E-0000-0600-00003E000000}">
            <xm:f>CNGE_2023_M4_Secc1!$Y40=2</xm:f>
            <x14:dxf>
              <fill>
                <patternFill patternType="lightGray"/>
              </fill>
            </x14:dxf>
          </x14:cfRule>
          <xm:sqref>R230:AD230</xm:sqref>
        </x14:conditionalFormatting>
        <x14:conditionalFormatting xmlns:xm="http://schemas.microsoft.com/office/excel/2006/main">
          <x14:cfRule type="expression" priority="64" stopIfTrue="1" id="{00000000-000E-0000-0600-00003F000000}">
            <xm:f>CNGE_2023_M4_Secc1!$Y41=2</xm:f>
            <x14:dxf>
              <fill>
                <patternFill patternType="lightGray"/>
              </fill>
            </x14:dxf>
          </x14:cfRule>
          <xm:sqref>R231:AD231</xm:sqref>
        </x14:conditionalFormatting>
        <x14:conditionalFormatting xmlns:xm="http://schemas.microsoft.com/office/excel/2006/main">
          <x14:cfRule type="expression" priority="65" stopIfTrue="1" id="{00000000-000E-0000-0600-000040000000}">
            <xm:f>CNGE_2023_M4_Secc1!$Y42=2</xm:f>
            <x14:dxf>
              <fill>
                <patternFill patternType="lightGray"/>
              </fill>
            </x14:dxf>
          </x14:cfRule>
          <xm:sqref>R232:AD232</xm:sqref>
        </x14:conditionalFormatting>
        <x14:conditionalFormatting xmlns:xm="http://schemas.microsoft.com/office/excel/2006/main">
          <x14:cfRule type="expression" priority="66" stopIfTrue="1" id="{00000000-000E-0000-0600-000041000000}">
            <xm:f>CNGE_2023_M4_Secc1!$Y43=2</xm:f>
            <x14:dxf>
              <fill>
                <patternFill patternType="lightGray"/>
              </fill>
            </x14:dxf>
          </x14:cfRule>
          <xm:sqref>R233:AD233</xm:sqref>
        </x14:conditionalFormatting>
        <x14:conditionalFormatting xmlns:xm="http://schemas.microsoft.com/office/excel/2006/main">
          <x14:cfRule type="expression" priority="67" stopIfTrue="1" id="{00000000-000E-0000-0600-000042000000}">
            <xm:f>CNGE_2023_M4_Secc1!$Y44=2</xm:f>
            <x14:dxf>
              <fill>
                <patternFill patternType="lightGray"/>
              </fill>
            </x14:dxf>
          </x14:cfRule>
          <xm:sqref>R234:AD234</xm:sqref>
        </x14:conditionalFormatting>
        <x14:conditionalFormatting xmlns:xm="http://schemas.microsoft.com/office/excel/2006/main">
          <x14:cfRule type="expression" priority="68" stopIfTrue="1" id="{00000000-000E-0000-0600-000043000000}">
            <xm:f>CNGE_2023_M4_Secc1!$Y45=2</xm:f>
            <x14:dxf>
              <fill>
                <patternFill patternType="lightGray"/>
              </fill>
            </x14:dxf>
          </x14:cfRule>
          <xm:sqref>R235:AD235</xm:sqref>
        </x14:conditionalFormatting>
        <x14:conditionalFormatting xmlns:xm="http://schemas.microsoft.com/office/excel/2006/main">
          <x14:cfRule type="expression" priority="69" stopIfTrue="1" id="{00000000-000E-0000-0600-000044000000}">
            <xm:f>CNGE_2023_M4_Secc1!$Y46=2</xm:f>
            <x14:dxf>
              <fill>
                <patternFill patternType="lightGray"/>
              </fill>
            </x14:dxf>
          </x14:cfRule>
          <xm:sqref>R236:AD236</xm:sqref>
        </x14:conditionalFormatting>
        <x14:conditionalFormatting xmlns:xm="http://schemas.microsoft.com/office/excel/2006/main">
          <x14:cfRule type="expression" priority="70" stopIfTrue="1" id="{00000000-000E-0000-0600-000045000000}">
            <xm:f>CNGE_2023_M4_Secc1!$Y47=2</xm:f>
            <x14:dxf>
              <fill>
                <patternFill patternType="lightGray"/>
              </fill>
            </x14:dxf>
          </x14:cfRule>
          <xm:sqref>R237:AD237</xm:sqref>
        </x14:conditionalFormatting>
        <x14:conditionalFormatting xmlns:xm="http://schemas.microsoft.com/office/excel/2006/main">
          <x14:cfRule type="expression" priority="71" stopIfTrue="1" id="{00000000-000E-0000-0600-000046000000}">
            <xm:f>CNGE_2023_M4_Secc1!$Y48=2</xm:f>
            <x14:dxf>
              <fill>
                <patternFill patternType="lightGray"/>
              </fill>
            </x14:dxf>
          </x14:cfRule>
          <xm:sqref>R238:AD238</xm:sqref>
        </x14:conditionalFormatting>
        <x14:conditionalFormatting xmlns:xm="http://schemas.microsoft.com/office/excel/2006/main">
          <x14:cfRule type="expression" priority="72" stopIfTrue="1" id="{00000000-000E-0000-0600-000047000000}">
            <xm:f>CNGE_2023_M4_Secc1!$Y49=2</xm:f>
            <x14:dxf>
              <fill>
                <patternFill patternType="lightGray"/>
              </fill>
            </x14:dxf>
          </x14:cfRule>
          <xm:sqref>R239:AD239</xm:sqref>
        </x14:conditionalFormatting>
        <x14:conditionalFormatting xmlns:xm="http://schemas.microsoft.com/office/excel/2006/main">
          <x14:cfRule type="expression" priority="73" stopIfTrue="1" id="{00000000-000E-0000-0600-000048000000}">
            <xm:f>CNGE_2023_M4_Secc1!$Y50=2</xm:f>
            <x14:dxf>
              <fill>
                <patternFill patternType="lightGray"/>
              </fill>
            </x14:dxf>
          </x14:cfRule>
          <xm:sqref>R240:AD240</xm:sqref>
        </x14:conditionalFormatting>
        <x14:conditionalFormatting xmlns:xm="http://schemas.microsoft.com/office/excel/2006/main">
          <x14:cfRule type="expression" priority="74" stopIfTrue="1" id="{00000000-000E-0000-0600-000049000000}">
            <xm:f>CNGE_2023_M4_Secc1!$Y51=2</xm:f>
            <x14:dxf>
              <fill>
                <patternFill patternType="lightGray"/>
              </fill>
            </x14:dxf>
          </x14:cfRule>
          <xm:sqref>R241:AD241</xm:sqref>
        </x14:conditionalFormatting>
        <x14:conditionalFormatting xmlns:xm="http://schemas.microsoft.com/office/excel/2006/main">
          <x14:cfRule type="expression" priority="75" stopIfTrue="1" id="{00000000-000E-0000-0600-00004A000000}">
            <xm:f>CNGE_2023_M4_Secc1!$Y52=2</xm:f>
            <x14:dxf>
              <fill>
                <patternFill patternType="lightGray"/>
              </fill>
            </x14:dxf>
          </x14:cfRule>
          <xm:sqref>R242:AD242</xm:sqref>
        </x14:conditionalFormatting>
        <x14:conditionalFormatting xmlns:xm="http://schemas.microsoft.com/office/excel/2006/main">
          <x14:cfRule type="expression" priority="76" stopIfTrue="1" id="{00000000-000E-0000-0600-00004B000000}">
            <xm:f>CNGE_2023_M4_Secc1!$Y53=2</xm:f>
            <x14:dxf>
              <fill>
                <patternFill patternType="lightGray"/>
              </fill>
            </x14:dxf>
          </x14:cfRule>
          <xm:sqref>R243:AD243</xm:sqref>
        </x14:conditionalFormatting>
        <x14:conditionalFormatting xmlns:xm="http://schemas.microsoft.com/office/excel/2006/main">
          <x14:cfRule type="expression" priority="77" stopIfTrue="1" id="{00000000-000E-0000-0600-00004C000000}">
            <xm:f>CNGE_2023_M4_Secc1!$Y54=2</xm:f>
            <x14:dxf>
              <fill>
                <patternFill patternType="lightGray"/>
              </fill>
            </x14:dxf>
          </x14:cfRule>
          <xm:sqref>R244:AD244</xm:sqref>
        </x14:conditionalFormatting>
        <x14:conditionalFormatting xmlns:xm="http://schemas.microsoft.com/office/excel/2006/main">
          <x14:cfRule type="expression" priority="78" stopIfTrue="1" id="{00000000-000E-0000-0600-00004D000000}">
            <xm:f>CNGE_2023_M4_Secc1!$Y55=2</xm:f>
            <x14:dxf>
              <fill>
                <patternFill patternType="lightGray"/>
              </fill>
            </x14:dxf>
          </x14:cfRule>
          <xm:sqref>R245:AD245</xm:sqref>
        </x14:conditionalFormatting>
        <x14:conditionalFormatting xmlns:xm="http://schemas.microsoft.com/office/excel/2006/main">
          <x14:cfRule type="expression" priority="79" stopIfTrue="1" id="{00000000-000E-0000-0600-00004E000000}">
            <xm:f>CNGE_2023_M4_Secc1!$Y56=2</xm:f>
            <x14:dxf>
              <fill>
                <patternFill patternType="lightGray"/>
              </fill>
            </x14:dxf>
          </x14:cfRule>
          <xm:sqref>R246:AD246</xm:sqref>
        </x14:conditionalFormatting>
        <x14:conditionalFormatting xmlns:xm="http://schemas.microsoft.com/office/excel/2006/main">
          <x14:cfRule type="expression" priority="80" stopIfTrue="1" id="{00000000-000E-0000-0600-00004F000000}">
            <xm:f>CNGE_2023_M4_Secc1!$Y57=2</xm:f>
            <x14:dxf>
              <fill>
                <patternFill patternType="lightGray"/>
              </fill>
            </x14:dxf>
          </x14:cfRule>
          <xm:sqref>R247:AD247</xm:sqref>
        </x14:conditionalFormatting>
        <x14:conditionalFormatting xmlns:xm="http://schemas.microsoft.com/office/excel/2006/main">
          <x14:cfRule type="expression" priority="81" stopIfTrue="1" id="{00000000-000E-0000-0600-000050000000}">
            <xm:f>CNGE_2023_M4_Secc1!$Y58=2</xm:f>
            <x14:dxf>
              <fill>
                <patternFill patternType="lightGray"/>
              </fill>
            </x14:dxf>
          </x14:cfRule>
          <xm:sqref>R248:AD248</xm:sqref>
        </x14:conditionalFormatting>
        <x14:conditionalFormatting xmlns:xm="http://schemas.microsoft.com/office/excel/2006/main">
          <x14:cfRule type="expression" priority="82" stopIfTrue="1" id="{00000000-000E-0000-0600-000051000000}">
            <xm:f>CNGE_2023_M4_Secc1!$Y59=2</xm:f>
            <x14:dxf>
              <fill>
                <patternFill patternType="lightGray"/>
              </fill>
            </x14:dxf>
          </x14:cfRule>
          <xm:sqref>R249:AD249</xm:sqref>
        </x14:conditionalFormatting>
        <x14:conditionalFormatting xmlns:xm="http://schemas.microsoft.com/office/excel/2006/main">
          <x14:cfRule type="expression" priority="83" stopIfTrue="1" id="{00000000-000E-0000-0600-000052000000}">
            <xm:f>CNGE_2023_M4_Secc1!$Y60=2</xm:f>
            <x14:dxf>
              <fill>
                <patternFill patternType="lightGray"/>
              </fill>
            </x14:dxf>
          </x14:cfRule>
          <xm:sqref>R250:AD250</xm:sqref>
        </x14:conditionalFormatting>
        <x14:conditionalFormatting xmlns:xm="http://schemas.microsoft.com/office/excel/2006/main">
          <x14:cfRule type="expression" priority="84" stopIfTrue="1" id="{00000000-000E-0000-0600-000053000000}">
            <xm:f>CNGE_2023_M4_Secc1!$Y61=2</xm:f>
            <x14:dxf>
              <fill>
                <patternFill patternType="lightGray"/>
              </fill>
            </x14:dxf>
          </x14:cfRule>
          <xm:sqref>R251:AD251</xm:sqref>
        </x14:conditionalFormatting>
        <x14:conditionalFormatting xmlns:xm="http://schemas.microsoft.com/office/excel/2006/main">
          <x14:cfRule type="expression" priority="85" stopIfTrue="1" id="{00000000-000E-0000-0600-000054000000}">
            <xm:f>CNGE_2023_M4_Secc1!$Y62=2</xm:f>
            <x14:dxf>
              <fill>
                <patternFill patternType="lightGray"/>
              </fill>
            </x14:dxf>
          </x14:cfRule>
          <xm:sqref>R252:AD252</xm:sqref>
        </x14:conditionalFormatting>
        <x14:conditionalFormatting xmlns:xm="http://schemas.microsoft.com/office/excel/2006/main">
          <x14:cfRule type="expression" priority="86" stopIfTrue="1" id="{00000000-000E-0000-0600-000055000000}">
            <xm:f>CNGE_2023_M4_Secc1!$Y63=2</xm:f>
            <x14:dxf>
              <fill>
                <patternFill patternType="lightGray"/>
              </fill>
            </x14:dxf>
          </x14:cfRule>
          <xm:sqref>R253:AD253</xm:sqref>
        </x14:conditionalFormatting>
        <x14:conditionalFormatting xmlns:xm="http://schemas.microsoft.com/office/excel/2006/main">
          <x14:cfRule type="expression" priority="87" stopIfTrue="1" id="{00000000-000E-0000-0600-000056000000}">
            <xm:f>CNGE_2023_M4_Secc1!$Y64=2</xm:f>
            <x14:dxf>
              <fill>
                <patternFill patternType="lightGray"/>
              </fill>
            </x14:dxf>
          </x14:cfRule>
          <xm:sqref>R254:AD254</xm:sqref>
        </x14:conditionalFormatting>
        <x14:conditionalFormatting xmlns:xm="http://schemas.microsoft.com/office/excel/2006/main">
          <x14:cfRule type="expression" priority="88" stopIfTrue="1" id="{00000000-000E-0000-0600-000057000000}">
            <xm:f>CNGE_2023_M4_Secc1!$Y65=2</xm:f>
            <x14:dxf>
              <fill>
                <patternFill patternType="lightGray"/>
              </fill>
            </x14:dxf>
          </x14:cfRule>
          <xm:sqref>R255:AD255</xm:sqref>
        </x14:conditionalFormatting>
        <x14:conditionalFormatting xmlns:xm="http://schemas.microsoft.com/office/excel/2006/main">
          <x14:cfRule type="expression" priority="89" stopIfTrue="1" id="{00000000-000E-0000-0600-000058000000}">
            <xm:f>CNGE_2023_M4_Secc1!$Y66=2</xm:f>
            <x14:dxf>
              <fill>
                <patternFill patternType="lightGray"/>
              </fill>
            </x14:dxf>
          </x14:cfRule>
          <xm:sqref>R256:AD256</xm:sqref>
        </x14:conditionalFormatting>
        <x14:conditionalFormatting xmlns:xm="http://schemas.microsoft.com/office/excel/2006/main">
          <x14:cfRule type="expression" priority="90" stopIfTrue="1" id="{00000000-000E-0000-0600-000059000000}">
            <xm:f>CNGE_2023_M4_Secc1!$Y67=2</xm:f>
            <x14:dxf>
              <fill>
                <patternFill patternType="lightGray"/>
              </fill>
            </x14:dxf>
          </x14:cfRule>
          <xm:sqref>R257:AD257</xm:sqref>
        </x14:conditionalFormatting>
        <x14:conditionalFormatting xmlns:xm="http://schemas.microsoft.com/office/excel/2006/main">
          <x14:cfRule type="expression" priority="91" stopIfTrue="1" id="{00000000-000E-0000-0600-00005A000000}">
            <xm:f>CNGE_2023_M4_Secc1!$Y68=2</xm:f>
            <x14:dxf>
              <fill>
                <patternFill patternType="lightGray"/>
              </fill>
            </x14:dxf>
          </x14:cfRule>
          <xm:sqref>R258:AD258</xm:sqref>
        </x14:conditionalFormatting>
        <x14:conditionalFormatting xmlns:xm="http://schemas.microsoft.com/office/excel/2006/main">
          <x14:cfRule type="expression" priority="92" stopIfTrue="1" id="{00000000-000E-0000-0600-00005B000000}">
            <xm:f>CNGE_2023_M4_Secc1!$Y69=2</xm:f>
            <x14:dxf>
              <fill>
                <patternFill patternType="lightGray"/>
              </fill>
            </x14:dxf>
          </x14:cfRule>
          <xm:sqref>R259:AD259</xm:sqref>
        </x14:conditionalFormatting>
        <x14:conditionalFormatting xmlns:xm="http://schemas.microsoft.com/office/excel/2006/main">
          <x14:cfRule type="expression" priority="93" stopIfTrue="1" id="{00000000-000E-0000-0600-00005C000000}">
            <xm:f>CNGE_2023_M4_Secc1!$Y70=2</xm:f>
            <x14:dxf>
              <fill>
                <patternFill patternType="lightGray"/>
              </fill>
            </x14:dxf>
          </x14:cfRule>
          <xm:sqref>R260:AD260</xm:sqref>
        </x14:conditionalFormatting>
        <x14:conditionalFormatting xmlns:xm="http://schemas.microsoft.com/office/excel/2006/main">
          <x14:cfRule type="expression" priority="94" stopIfTrue="1" id="{00000000-000E-0000-0600-00005D000000}">
            <xm:f>CNGE_2023_M4_Secc1!$Y71=2</xm:f>
            <x14:dxf>
              <fill>
                <patternFill patternType="lightGray"/>
              </fill>
            </x14:dxf>
          </x14:cfRule>
          <xm:sqref>R261:AD261</xm:sqref>
        </x14:conditionalFormatting>
        <x14:conditionalFormatting xmlns:xm="http://schemas.microsoft.com/office/excel/2006/main">
          <x14:cfRule type="expression" priority="95" stopIfTrue="1" id="{00000000-000E-0000-0600-00005E000000}">
            <xm:f>CNGE_2023_M4_Secc1!$Y72=2</xm:f>
            <x14:dxf>
              <fill>
                <patternFill patternType="lightGray"/>
              </fill>
            </x14:dxf>
          </x14:cfRule>
          <xm:sqref>R262:AD262</xm:sqref>
        </x14:conditionalFormatting>
        <x14:conditionalFormatting xmlns:xm="http://schemas.microsoft.com/office/excel/2006/main">
          <x14:cfRule type="expression" priority="96" stopIfTrue="1" id="{00000000-000E-0000-0600-00005F000000}">
            <xm:f>CNGE_2023_M4_Secc1!$Y73=2</xm:f>
            <x14:dxf>
              <fill>
                <patternFill patternType="lightGray"/>
              </fill>
            </x14:dxf>
          </x14:cfRule>
          <xm:sqref>R263:AD263</xm:sqref>
        </x14:conditionalFormatting>
        <x14:conditionalFormatting xmlns:xm="http://schemas.microsoft.com/office/excel/2006/main">
          <x14:cfRule type="expression" priority="97" stopIfTrue="1" id="{00000000-000E-0000-0600-000060000000}">
            <xm:f>CNGE_2023_M4_Secc1!$Y74=2</xm:f>
            <x14:dxf>
              <fill>
                <patternFill patternType="lightGray"/>
              </fill>
            </x14:dxf>
          </x14:cfRule>
          <xm:sqref>R264:AD264</xm:sqref>
        </x14:conditionalFormatting>
        <x14:conditionalFormatting xmlns:xm="http://schemas.microsoft.com/office/excel/2006/main">
          <x14:cfRule type="expression" priority="98" stopIfTrue="1" id="{00000000-000E-0000-0600-000061000000}">
            <xm:f>CNGE_2023_M4_Secc1!$Y75=2</xm:f>
            <x14:dxf>
              <fill>
                <patternFill patternType="lightGray"/>
              </fill>
            </x14:dxf>
          </x14:cfRule>
          <xm:sqref>R265:AD265</xm:sqref>
        </x14:conditionalFormatting>
        <x14:conditionalFormatting xmlns:xm="http://schemas.microsoft.com/office/excel/2006/main">
          <x14:cfRule type="expression" priority="99" stopIfTrue="1" id="{00000000-000E-0000-0600-000062000000}">
            <xm:f>CNGE_2023_M4_Secc1!$Y76=2</xm:f>
            <x14:dxf>
              <fill>
                <patternFill patternType="lightGray"/>
              </fill>
            </x14:dxf>
          </x14:cfRule>
          <xm:sqref>R266:AD266</xm:sqref>
        </x14:conditionalFormatting>
        <x14:conditionalFormatting xmlns:xm="http://schemas.microsoft.com/office/excel/2006/main">
          <x14:cfRule type="expression" priority="100" stopIfTrue="1" id="{00000000-000E-0000-0600-000063000000}">
            <xm:f>CNGE_2023_M4_Secc1!$Y77=2</xm:f>
            <x14:dxf>
              <fill>
                <patternFill patternType="lightGray"/>
              </fill>
            </x14:dxf>
          </x14:cfRule>
          <xm:sqref>R267:AD267</xm:sqref>
        </x14:conditionalFormatting>
        <x14:conditionalFormatting xmlns:xm="http://schemas.microsoft.com/office/excel/2006/main">
          <x14:cfRule type="expression" priority="101" stopIfTrue="1" id="{00000000-000E-0000-0600-000064000000}">
            <xm:f>CNGE_2023_M4_Secc1!$Y78=2</xm:f>
            <x14:dxf>
              <fill>
                <patternFill patternType="lightGray"/>
              </fill>
            </x14:dxf>
          </x14:cfRule>
          <xm:sqref>R268:AD268</xm:sqref>
        </x14:conditionalFormatting>
        <x14:conditionalFormatting xmlns:xm="http://schemas.microsoft.com/office/excel/2006/main">
          <x14:cfRule type="expression" priority="102" stopIfTrue="1" id="{00000000-000E-0000-0600-000065000000}">
            <xm:f>CNGE_2023_M4_Secc1!$Y79=2</xm:f>
            <x14:dxf>
              <fill>
                <patternFill patternType="lightGray"/>
              </fill>
            </x14:dxf>
          </x14:cfRule>
          <xm:sqref>R269:AD269</xm:sqref>
        </x14:conditionalFormatting>
        <x14:conditionalFormatting xmlns:xm="http://schemas.microsoft.com/office/excel/2006/main">
          <x14:cfRule type="expression" priority="103" stopIfTrue="1" id="{00000000-000E-0000-0600-000066000000}">
            <xm:f>CNGE_2023_M4_Secc1!$Y80=2</xm:f>
            <x14:dxf>
              <fill>
                <patternFill patternType="lightGray"/>
              </fill>
            </x14:dxf>
          </x14:cfRule>
          <xm:sqref>R270:AD270</xm:sqref>
        </x14:conditionalFormatting>
        <x14:conditionalFormatting xmlns:xm="http://schemas.microsoft.com/office/excel/2006/main">
          <x14:cfRule type="expression" priority="104" stopIfTrue="1" id="{00000000-000E-0000-0600-000067000000}">
            <xm:f>CNGE_2023_M4_Secc1!$Y81=2</xm:f>
            <x14:dxf>
              <fill>
                <patternFill patternType="lightGray"/>
              </fill>
            </x14:dxf>
          </x14:cfRule>
          <xm:sqref>R271:AD271</xm:sqref>
        </x14:conditionalFormatting>
        <x14:conditionalFormatting xmlns:xm="http://schemas.microsoft.com/office/excel/2006/main">
          <x14:cfRule type="expression" priority="105" stopIfTrue="1" id="{00000000-000E-0000-0600-000068000000}">
            <xm:f>CNGE_2023_M4_Secc1!$Y82=2</xm:f>
            <x14:dxf>
              <fill>
                <patternFill patternType="lightGray"/>
              </fill>
            </x14:dxf>
          </x14:cfRule>
          <xm:sqref>R272:AD272</xm:sqref>
        </x14:conditionalFormatting>
        <x14:conditionalFormatting xmlns:xm="http://schemas.microsoft.com/office/excel/2006/main">
          <x14:cfRule type="expression" priority="106" stopIfTrue="1" id="{00000000-000E-0000-0600-000069000000}">
            <xm:f>CNGE_2023_M4_Secc1!$Y83=2</xm:f>
            <x14:dxf>
              <fill>
                <patternFill patternType="lightGray"/>
              </fill>
            </x14:dxf>
          </x14:cfRule>
          <xm:sqref>R273:AD273</xm:sqref>
        </x14:conditionalFormatting>
        <x14:conditionalFormatting xmlns:xm="http://schemas.microsoft.com/office/excel/2006/main">
          <x14:cfRule type="expression" priority="107" stopIfTrue="1" id="{00000000-000E-0000-0600-00006A000000}">
            <xm:f>CNGE_2023_M4_Secc1!$Y84=2</xm:f>
            <x14:dxf>
              <fill>
                <patternFill patternType="lightGray"/>
              </fill>
            </x14:dxf>
          </x14:cfRule>
          <xm:sqref>R274:AD274</xm:sqref>
        </x14:conditionalFormatting>
        <x14:conditionalFormatting xmlns:xm="http://schemas.microsoft.com/office/excel/2006/main">
          <x14:cfRule type="expression" priority="108" stopIfTrue="1" id="{00000000-000E-0000-0600-00006B000000}">
            <xm:f>CNGE_2023_M4_Secc1!$Y85=2</xm:f>
            <x14:dxf>
              <fill>
                <patternFill patternType="lightGray"/>
              </fill>
            </x14:dxf>
          </x14:cfRule>
          <xm:sqref>R275:AD275</xm:sqref>
        </x14:conditionalFormatting>
        <x14:conditionalFormatting xmlns:xm="http://schemas.microsoft.com/office/excel/2006/main">
          <x14:cfRule type="expression" priority="109" stopIfTrue="1" id="{00000000-000E-0000-0600-00006C000000}">
            <xm:f>CNGE_2023_M4_Secc1!$Y86=2</xm:f>
            <x14:dxf>
              <fill>
                <patternFill patternType="lightGray"/>
              </fill>
            </x14:dxf>
          </x14:cfRule>
          <xm:sqref>R276:AD276</xm:sqref>
        </x14:conditionalFormatting>
        <x14:conditionalFormatting xmlns:xm="http://schemas.microsoft.com/office/excel/2006/main">
          <x14:cfRule type="expression" priority="110" stopIfTrue="1" id="{00000000-000E-0000-0600-00006D000000}">
            <xm:f>CNGE_2023_M4_Secc1!$Y87=2</xm:f>
            <x14:dxf>
              <fill>
                <patternFill patternType="lightGray"/>
              </fill>
            </x14:dxf>
          </x14:cfRule>
          <xm:sqref>R277:AD277</xm:sqref>
        </x14:conditionalFormatting>
        <x14:conditionalFormatting xmlns:xm="http://schemas.microsoft.com/office/excel/2006/main">
          <x14:cfRule type="expression" priority="111" stopIfTrue="1" id="{00000000-000E-0000-0600-00006E000000}">
            <xm:f>CNGE_2023_M4_Secc1!$Y88=2</xm:f>
            <x14:dxf>
              <fill>
                <patternFill patternType="lightGray"/>
              </fill>
            </x14:dxf>
          </x14:cfRule>
          <xm:sqref>R278:AD278</xm:sqref>
        </x14:conditionalFormatting>
        <x14:conditionalFormatting xmlns:xm="http://schemas.microsoft.com/office/excel/2006/main">
          <x14:cfRule type="expression" priority="112" stopIfTrue="1" id="{00000000-000E-0000-0600-00006F000000}">
            <xm:f>CNGE_2023_M4_Secc1!$Y89=2</xm:f>
            <x14:dxf>
              <fill>
                <patternFill patternType="lightGray"/>
              </fill>
            </x14:dxf>
          </x14:cfRule>
          <xm:sqref>R279:AD279</xm:sqref>
        </x14:conditionalFormatting>
        <x14:conditionalFormatting xmlns:xm="http://schemas.microsoft.com/office/excel/2006/main">
          <x14:cfRule type="expression" priority="113" stopIfTrue="1" id="{00000000-000E-0000-0600-000070000000}">
            <xm:f>CNGE_2023_M4_Secc1!$Y90=2</xm:f>
            <x14:dxf>
              <fill>
                <patternFill patternType="lightGray"/>
              </fill>
            </x14:dxf>
          </x14:cfRule>
          <xm:sqref>R280:AD280</xm:sqref>
        </x14:conditionalFormatting>
        <x14:conditionalFormatting xmlns:xm="http://schemas.microsoft.com/office/excel/2006/main">
          <x14:cfRule type="expression" priority="114" stopIfTrue="1" id="{00000000-000E-0000-0600-000071000000}">
            <xm:f>CNGE_2023_M4_Secc1!$Y91=2</xm:f>
            <x14:dxf>
              <fill>
                <patternFill patternType="lightGray"/>
              </fill>
            </x14:dxf>
          </x14:cfRule>
          <xm:sqref>R281:AD281</xm:sqref>
        </x14:conditionalFormatting>
        <x14:conditionalFormatting xmlns:xm="http://schemas.microsoft.com/office/excel/2006/main">
          <x14:cfRule type="expression" priority="115" stopIfTrue="1" id="{00000000-000E-0000-0600-000072000000}">
            <xm:f>CNGE_2023_M4_Secc1!$Y92=2</xm:f>
            <x14:dxf>
              <fill>
                <patternFill patternType="lightGray"/>
              </fill>
            </x14:dxf>
          </x14:cfRule>
          <xm:sqref>R282:AD282</xm:sqref>
        </x14:conditionalFormatting>
        <x14:conditionalFormatting xmlns:xm="http://schemas.microsoft.com/office/excel/2006/main">
          <x14:cfRule type="expression" priority="116" stopIfTrue="1" id="{00000000-000E-0000-0600-000073000000}">
            <xm:f>CNGE_2023_M4_Secc1!$Y93=2</xm:f>
            <x14:dxf>
              <fill>
                <patternFill patternType="lightGray"/>
              </fill>
            </x14:dxf>
          </x14:cfRule>
          <xm:sqref>R283:AD283</xm:sqref>
        </x14:conditionalFormatting>
        <x14:conditionalFormatting xmlns:xm="http://schemas.microsoft.com/office/excel/2006/main">
          <x14:cfRule type="expression" priority="117" stopIfTrue="1" id="{00000000-000E-0000-0600-000074000000}">
            <xm:f>CNGE_2023_M4_Secc1!$Y94=2</xm:f>
            <x14:dxf>
              <fill>
                <patternFill patternType="lightGray"/>
              </fill>
            </x14:dxf>
          </x14:cfRule>
          <xm:sqref>R284:AD284</xm:sqref>
        </x14:conditionalFormatting>
        <x14:conditionalFormatting xmlns:xm="http://schemas.microsoft.com/office/excel/2006/main">
          <x14:cfRule type="expression" priority="118" stopIfTrue="1" id="{00000000-000E-0000-0600-000075000000}">
            <xm:f>CNGE_2023_M4_Secc1!$Y95=2</xm:f>
            <x14:dxf>
              <fill>
                <patternFill patternType="lightGray"/>
              </fill>
            </x14:dxf>
          </x14:cfRule>
          <xm:sqref>R285:AD285</xm:sqref>
        </x14:conditionalFormatting>
        <x14:conditionalFormatting xmlns:xm="http://schemas.microsoft.com/office/excel/2006/main">
          <x14:cfRule type="expression" priority="119" stopIfTrue="1" id="{00000000-000E-0000-0600-000076000000}">
            <xm:f>CNGE_2023_M4_Secc1!$Y96=2</xm:f>
            <x14:dxf>
              <fill>
                <patternFill patternType="lightGray"/>
              </fill>
            </x14:dxf>
          </x14:cfRule>
          <xm:sqref>R286:AD286</xm:sqref>
        </x14:conditionalFormatting>
        <x14:conditionalFormatting xmlns:xm="http://schemas.microsoft.com/office/excel/2006/main">
          <x14:cfRule type="expression" priority="120" stopIfTrue="1" id="{00000000-000E-0000-0600-000077000000}">
            <xm:f>CNGE_2023_M4_Secc1!$Y97=2</xm:f>
            <x14:dxf>
              <fill>
                <patternFill patternType="lightGray"/>
              </fill>
            </x14:dxf>
          </x14:cfRule>
          <xm:sqref>R287:AD287</xm:sqref>
        </x14:conditionalFormatting>
        <x14:conditionalFormatting xmlns:xm="http://schemas.microsoft.com/office/excel/2006/main">
          <x14:cfRule type="expression" priority="121" stopIfTrue="1" id="{00000000-000E-0000-0600-000078000000}">
            <xm:f>CNGE_2023_M4_Secc1!$Y98=2</xm:f>
            <x14:dxf>
              <fill>
                <patternFill patternType="lightGray"/>
              </fill>
            </x14:dxf>
          </x14:cfRule>
          <xm:sqref>R288:AD288</xm:sqref>
        </x14:conditionalFormatting>
        <x14:conditionalFormatting xmlns:xm="http://schemas.microsoft.com/office/excel/2006/main">
          <x14:cfRule type="expression" priority="122" stopIfTrue="1" id="{00000000-000E-0000-0600-000079000000}">
            <xm:f>CNGE_2023_M4_Secc1!$Y99=2</xm:f>
            <x14:dxf>
              <fill>
                <patternFill patternType="lightGray"/>
              </fill>
            </x14:dxf>
          </x14:cfRule>
          <xm:sqref>R289:AD289</xm:sqref>
        </x14:conditionalFormatting>
        <x14:conditionalFormatting xmlns:xm="http://schemas.microsoft.com/office/excel/2006/main">
          <x14:cfRule type="expression" priority="123" stopIfTrue="1" id="{00000000-000E-0000-0600-00007A000000}">
            <xm:f>CNGE_2023_M4_Secc1!$Y99=2</xm:f>
            <x14:dxf>
              <fill>
                <patternFill patternType="lightGray"/>
              </fill>
            </x14:dxf>
          </x14:cfRule>
          <xm:sqref>R290:AD290</xm:sqref>
        </x14:conditionalFormatting>
        <x14:conditionalFormatting xmlns:xm="http://schemas.microsoft.com/office/excel/2006/main">
          <x14:cfRule type="expression" priority="124" stopIfTrue="1" id="{00000000-000E-0000-0600-00007B000000}">
            <xm:f>CNGE_2023_M4_Secc1!$Y40=2</xm:f>
            <x14:dxf>
              <fill>
                <patternFill patternType="lightGray"/>
              </fill>
            </x14:dxf>
          </x14:cfRule>
          <xm:sqref>R302:AD302</xm:sqref>
        </x14:conditionalFormatting>
        <x14:conditionalFormatting xmlns:xm="http://schemas.microsoft.com/office/excel/2006/main">
          <x14:cfRule type="expression" priority="125" stopIfTrue="1" id="{00000000-000E-0000-0600-00007C000000}">
            <xm:f>CNGE_2023_M4_Secc1!$Y41=2</xm:f>
            <x14:dxf>
              <fill>
                <patternFill patternType="lightGray"/>
              </fill>
            </x14:dxf>
          </x14:cfRule>
          <xm:sqref>R303:AD303</xm:sqref>
        </x14:conditionalFormatting>
        <x14:conditionalFormatting xmlns:xm="http://schemas.microsoft.com/office/excel/2006/main">
          <x14:cfRule type="expression" priority="126" stopIfTrue="1" id="{00000000-000E-0000-0600-00007D000000}">
            <xm:f>CNGE_2023_M4_Secc1!$Y42=2</xm:f>
            <x14:dxf>
              <fill>
                <patternFill patternType="lightGray"/>
              </fill>
            </x14:dxf>
          </x14:cfRule>
          <xm:sqref>R304:AD304</xm:sqref>
        </x14:conditionalFormatting>
        <x14:conditionalFormatting xmlns:xm="http://schemas.microsoft.com/office/excel/2006/main">
          <x14:cfRule type="expression" priority="127" stopIfTrue="1" id="{00000000-000E-0000-0600-00007E000000}">
            <xm:f>CNGE_2023_M4_Secc1!$Y43=2</xm:f>
            <x14:dxf>
              <fill>
                <patternFill patternType="lightGray"/>
              </fill>
            </x14:dxf>
          </x14:cfRule>
          <xm:sqref>R305:AD305</xm:sqref>
        </x14:conditionalFormatting>
        <x14:conditionalFormatting xmlns:xm="http://schemas.microsoft.com/office/excel/2006/main">
          <x14:cfRule type="expression" priority="128" stopIfTrue="1" id="{00000000-000E-0000-0600-00007F000000}">
            <xm:f>CNGE_2023_M4_Secc1!$Y44=2</xm:f>
            <x14:dxf>
              <fill>
                <patternFill patternType="lightGray"/>
              </fill>
            </x14:dxf>
          </x14:cfRule>
          <xm:sqref>R306:AD306</xm:sqref>
        </x14:conditionalFormatting>
        <x14:conditionalFormatting xmlns:xm="http://schemas.microsoft.com/office/excel/2006/main">
          <x14:cfRule type="expression" priority="129" stopIfTrue="1" id="{00000000-000E-0000-0600-000080000000}">
            <xm:f>CNGE_2023_M4_Secc1!$Y45=2</xm:f>
            <x14:dxf>
              <fill>
                <patternFill patternType="lightGray"/>
              </fill>
            </x14:dxf>
          </x14:cfRule>
          <xm:sqref>R307:AD307</xm:sqref>
        </x14:conditionalFormatting>
        <x14:conditionalFormatting xmlns:xm="http://schemas.microsoft.com/office/excel/2006/main">
          <x14:cfRule type="expression" priority="130" stopIfTrue="1" id="{00000000-000E-0000-0600-000081000000}">
            <xm:f>CNGE_2023_M4_Secc1!$Y46=2</xm:f>
            <x14:dxf>
              <fill>
                <patternFill patternType="lightGray"/>
              </fill>
            </x14:dxf>
          </x14:cfRule>
          <xm:sqref>R308:AD308</xm:sqref>
        </x14:conditionalFormatting>
        <x14:conditionalFormatting xmlns:xm="http://schemas.microsoft.com/office/excel/2006/main">
          <x14:cfRule type="expression" priority="131" stopIfTrue="1" id="{00000000-000E-0000-0600-000082000000}">
            <xm:f>CNGE_2023_M4_Secc1!$Y47=2</xm:f>
            <x14:dxf>
              <fill>
                <patternFill patternType="lightGray"/>
              </fill>
            </x14:dxf>
          </x14:cfRule>
          <xm:sqref>R309:AD309</xm:sqref>
        </x14:conditionalFormatting>
        <x14:conditionalFormatting xmlns:xm="http://schemas.microsoft.com/office/excel/2006/main">
          <x14:cfRule type="expression" priority="132" stopIfTrue="1" id="{00000000-000E-0000-0600-000083000000}">
            <xm:f>CNGE_2023_M4_Secc1!$Y48=2</xm:f>
            <x14:dxf>
              <fill>
                <patternFill patternType="lightGray"/>
              </fill>
            </x14:dxf>
          </x14:cfRule>
          <xm:sqref>R310:AD310</xm:sqref>
        </x14:conditionalFormatting>
        <x14:conditionalFormatting xmlns:xm="http://schemas.microsoft.com/office/excel/2006/main">
          <x14:cfRule type="expression" priority="133" stopIfTrue="1" id="{00000000-000E-0000-0600-000084000000}">
            <xm:f>CNGE_2023_M4_Secc1!$Y49=2</xm:f>
            <x14:dxf>
              <fill>
                <patternFill patternType="lightGray"/>
              </fill>
            </x14:dxf>
          </x14:cfRule>
          <xm:sqref>R311:AD311</xm:sqref>
        </x14:conditionalFormatting>
        <x14:conditionalFormatting xmlns:xm="http://schemas.microsoft.com/office/excel/2006/main">
          <x14:cfRule type="expression" priority="134" stopIfTrue="1" id="{00000000-000E-0000-0600-000085000000}">
            <xm:f>CNGE_2023_M4_Secc1!$Y50=2</xm:f>
            <x14:dxf>
              <fill>
                <patternFill patternType="lightGray"/>
              </fill>
            </x14:dxf>
          </x14:cfRule>
          <xm:sqref>R312:AD312</xm:sqref>
        </x14:conditionalFormatting>
        <x14:conditionalFormatting xmlns:xm="http://schemas.microsoft.com/office/excel/2006/main">
          <x14:cfRule type="expression" priority="135" stopIfTrue="1" id="{00000000-000E-0000-0600-000086000000}">
            <xm:f>CNGE_2023_M4_Secc1!$Y51=2</xm:f>
            <x14:dxf>
              <fill>
                <patternFill patternType="lightGray"/>
              </fill>
            </x14:dxf>
          </x14:cfRule>
          <xm:sqref>R313:AD313</xm:sqref>
        </x14:conditionalFormatting>
        <x14:conditionalFormatting xmlns:xm="http://schemas.microsoft.com/office/excel/2006/main">
          <x14:cfRule type="expression" priority="136" stopIfTrue="1" id="{00000000-000E-0000-0600-000087000000}">
            <xm:f>CNGE_2023_M4_Secc1!$Y52=2</xm:f>
            <x14:dxf>
              <fill>
                <patternFill patternType="lightGray"/>
              </fill>
            </x14:dxf>
          </x14:cfRule>
          <xm:sqref>R314:AD314</xm:sqref>
        </x14:conditionalFormatting>
        <x14:conditionalFormatting xmlns:xm="http://schemas.microsoft.com/office/excel/2006/main">
          <x14:cfRule type="expression" priority="137" stopIfTrue="1" id="{00000000-000E-0000-0600-000088000000}">
            <xm:f>CNGE_2023_M4_Secc1!$Y53=2</xm:f>
            <x14:dxf>
              <fill>
                <patternFill patternType="lightGray"/>
              </fill>
            </x14:dxf>
          </x14:cfRule>
          <xm:sqref>R315:AD315</xm:sqref>
        </x14:conditionalFormatting>
        <x14:conditionalFormatting xmlns:xm="http://schemas.microsoft.com/office/excel/2006/main">
          <x14:cfRule type="expression" priority="138" stopIfTrue="1" id="{00000000-000E-0000-0600-000089000000}">
            <xm:f>CNGE_2023_M4_Secc1!$Y54=2</xm:f>
            <x14:dxf>
              <fill>
                <patternFill patternType="lightGray"/>
              </fill>
            </x14:dxf>
          </x14:cfRule>
          <xm:sqref>R316:AD316</xm:sqref>
        </x14:conditionalFormatting>
        <x14:conditionalFormatting xmlns:xm="http://schemas.microsoft.com/office/excel/2006/main">
          <x14:cfRule type="expression" priority="139" stopIfTrue="1" id="{00000000-000E-0000-0600-00008A000000}">
            <xm:f>CNGE_2023_M4_Secc1!$Y55=2</xm:f>
            <x14:dxf>
              <fill>
                <patternFill patternType="lightGray"/>
              </fill>
            </x14:dxf>
          </x14:cfRule>
          <xm:sqref>R317:AD317</xm:sqref>
        </x14:conditionalFormatting>
        <x14:conditionalFormatting xmlns:xm="http://schemas.microsoft.com/office/excel/2006/main">
          <x14:cfRule type="expression" priority="140" stopIfTrue="1" id="{00000000-000E-0000-0600-00008B000000}">
            <xm:f>CNGE_2023_M4_Secc1!$Y56=2</xm:f>
            <x14:dxf>
              <fill>
                <patternFill patternType="lightGray"/>
              </fill>
            </x14:dxf>
          </x14:cfRule>
          <xm:sqref>R318:AD318</xm:sqref>
        </x14:conditionalFormatting>
        <x14:conditionalFormatting xmlns:xm="http://schemas.microsoft.com/office/excel/2006/main">
          <x14:cfRule type="expression" priority="141" stopIfTrue="1" id="{00000000-000E-0000-0600-00008C000000}">
            <xm:f>CNGE_2023_M4_Secc1!$Y57=2</xm:f>
            <x14:dxf>
              <fill>
                <patternFill patternType="lightGray"/>
              </fill>
            </x14:dxf>
          </x14:cfRule>
          <xm:sqref>R319:AD319</xm:sqref>
        </x14:conditionalFormatting>
        <x14:conditionalFormatting xmlns:xm="http://schemas.microsoft.com/office/excel/2006/main">
          <x14:cfRule type="expression" priority="142" stopIfTrue="1" id="{00000000-000E-0000-0600-00008D000000}">
            <xm:f>CNGE_2023_M4_Secc1!$Y58=2</xm:f>
            <x14:dxf>
              <fill>
                <patternFill patternType="lightGray"/>
              </fill>
            </x14:dxf>
          </x14:cfRule>
          <xm:sqref>R320:AD320</xm:sqref>
        </x14:conditionalFormatting>
        <x14:conditionalFormatting xmlns:xm="http://schemas.microsoft.com/office/excel/2006/main">
          <x14:cfRule type="expression" priority="143" stopIfTrue="1" id="{00000000-000E-0000-0600-00008E000000}">
            <xm:f>CNGE_2023_M4_Secc1!$Y59=2</xm:f>
            <x14:dxf>
              <fill>
                <patternFill patternType="lightGray"/>
              </fill>
            </x14:dxf>
          </x14:cfRule>
          <xm:sqref>R321:AD321</xm:sqref>
        </x14:conditionalFormatting>
        <x14:conditionalFormatting xmlns:xm="http://schemas.microsoft.com/office/excel/2006/main">
          <x14:cfRule type="expression" priority="144" stopIfTrue="1" id="{00000000-000E-0000-0600-00008F000000}">
            <xm:f>CNGE_2023_M4_Secc1!$Y60=2</xm:f>
            <x14:dxf>
              <fill>
                <patternFill patternType="lightGray"/>
              </fill>
            </x14:dxf>
          </x14:cfRule>
          <xm:sqref>R322:AD322</xm:sqref>
        </x14:conditionalFormatting>
        <x14:conditionalFormatting xmlns:xm="http://schemas.microsoft.com/office/excel/2006/main">
          <x14:cfRule type="expression" priority="145" stopIfTrue="1" id="{00000000-000E-0000-0600-000090000000}">
            <xm:f>CNGE_2023_M4_Secc1!$Y61=2</xm:f>
            <x14:dxf>
              <fill>
                <patternFill patternType="lightGray"/>
              </fill>
            </x14:dxf>
          </x14:cfRule>
          <xm:sqref>R323:AD323</xm:sqref>
        </x14:conditionalFormatting>
        <x14:conditionalFormatting xmlns:xm="http://schemas.microsoft.com/office/excel/2006/main">
          <x14:cfRule type="expression" priority="146" stopIfTrue="1" id="{00000000-000E-0000-0600-000091000000}">
            <xm:f>CNGE_2023_M4_Secc1!$Y62=2</xm:f>
            <x14:dxf>
              <fill>
                <patternFill patternType="lightGray"/>
              </fill>
            </x14:dxf>
          </x14:cfRule>
          <xm:sqref>R324:AD324</xm:sqref>
        </x14:conditionalFormatting>
        <x14:conditionalFormatting xmlns:xm="http://schemas.microsoft.com/office/excel/2006/main">
          <x14:cfRule type="expression" priority="147" stopIfTrue="1" id="{00000000-000E-0000-0600-000092000000}">
            <xm:f>CNGE_2023_M4_Secc1!$Y63=2</xm:f>
            <x14:dxf>
              <fill>
                <patternFill patternType="lightGray"/>
              </fill>
            </x14:dxf>
          </x14:cfRule>
          <xm:sqref>R325:AD325</xm:sqref>
        </x14:conditionalFormatting>
        <x14:conditionalFormatting xmlns:xm="http://schemas.microsoft.com/office/excel/2006/main">
          <x14:cfRule type="expression" priority="148" stopIfTrue="1" id="{00000000-000E-0000-0600-000093000000}">
            <xm:f>CNGE_2023_M4_Secc1!$Y64=2</xm:f>
            <x14:dxf>
              <fill>
                <patternFill patternType="lightGray"/>
              </fill>
            </x14:dxf>
          </x14:cfRule>
          <xm:sqref>R326:AD326</xm:sqref>
        </x14:conditionalFormatting>
        <x14:conditionalFormatting xmlns:xm="http://schemas.microsoft.com/office/excel/2006/main">
          <x14:cfRule type="expression" priority="149" stopIfTrue="1" id="{00000000-000E-0000-0600-000094000000}">
            <xm:f>CNGE_2023_M4_Secc1!$Y65=2</xm:f>
            <x14:dxf>
              <fill>
                <patternFill patternType="lightGray"/>
              </fill>
            </x14:dxf>
          </x14:cfRule>
          <xm:sqref>R327:AD327</xm:sqref>
        </x14:conditionalFormatting>
        <x14:conditionalFormatting xmlns:xm="http://schemas.microsoft.com/office/excel/2006/main">
          <x14:cfRule type="expression" priority="150" stopIfTrue="1" id="{00000000-000E-0000-0600-000095000000}">
            <xm:f>CNGE_2023_M4_Secc1!$Y66=2</xm:f>
            <x14:dxf>
              <fill>
                <patternFill patternType="lightGray"/>
              </fill>
            </x14:dxf>
          </x14:cfRule>
          <xm:sqref>R328:AD328</xm:sqref>
        </x14:conditionalFormatting>
        <x14:conditionalFormatting xmlns:xm="http://schemas.microsoft.com/office/excel/2006/main">
          <x14:cfRule type="expression" priority="151" stopIfTrue="1" id="{00000000-000E-0000-0600-000096000000}">
            <xm:f>CNGE_2023_M4_Secc1!$Y67=2</xm:f>
            <x14:dxf>
              <fill>
                <patternFill patternType="lightGray"/>
              </fill>
            </x14:dxf>
          </x14:cfRule>
          <xm:sqref>R329:AD329</xm:sqref>
        </x14:conditionalFormatting>
        <x14:conditionalFormatting xmlns:xm="http://schemas.microsoft.com/office/excel/2006/main">
          <x14:cfRule type="expression" priority="152" stopIfTrue="1" id="{00000000-000E-0000-0600-000097000000}">
            <xm:f>CNGE_2023_M4_Secc1!$Y68=2</xm:f>
            <x14:dxf>
              <fill>
                <patternFill patternType="lightGray"/>
              </fill>
            </x14:dxf>
          </x14:cfRule>
          <xm:sqref>R330:AD330</xm:sqref>
        </x14:conditionalFormatting>
        <x14:conditionalFormatting xmlns:xm="http://schemas.microsoft.com/office/excel/2006/main">
          <x14:cfRule type="expression" priority="153" stopIfTrue="1" id="{00000000-000E-0000-0600-000098000000}">
            <xm:f>CNGE_2023_M4_Secc1!$Y69=2</xm:f>
            <x14:dxf>
              <fill>
                <patternFill patternType="lightGray"/>
              </fill>
            </x14:dxf>
          </x14:cfRule>
          <xm:sqref>R331:AD331</xm:sqref>
        </x14:conditionalFormatting>
        <x14:conditionalFormatting xmlns:xm="http://schemas.microsoft.com/office/excel/2006/main">
          <x14:cfRule type="expression" priority="154" stopIfTrue="1" id="{00000000-000E-0000-0600-000099000000}">
            <xm:f>CNGE_2023_M4_Secc1!$Y70=2</xm:f>
            <x14:dxf>
              <fill>
                <patternFill patternType="lightGray"/>
              </fill>
            </x14:dxf>
          </x14:cfRule>
          <xm:sqref>R332:AD332</xm:sqref>
        </x14:conditionalFormatting>
        <x14:conditionalFormatting xmlns:xm="http://schemas.microsoft.com/office/excel/2006/main">
          <x14:cfRule type="expression" priority="155" stopIfTrue="1" id="{00000000-000E-0000-0600-00009A000000}">
            <xm:f>CNGE_2023_M4_Secc1!$Y71=2</xm:f>
            <x14:dxf>
              <fill>
                <patternFill patternType="lightGray"/>
              </fill>
            </x14:dxf>
          </x14:cfRule>
          <xm:sqref>R333:AD333</xm:sqref>
        </x14:conditionalFormatting>
        <x14:conditionalFormatting xmlns:xm="http://schemas.microsoft.com/office/excel/2006/main">
          <x14:cfRule type="expression" priority="156" stopIfTrue="1" id="{00000000-000E-0000-0600-00009B000000}">
            <xm:f>CNGE_2023_M4_Secc1!$Y72=2</xm:f>
            <x14:dxf>
              <fill>
                <patternFill patternType="lightGray"/>
              </fill>
            </x14:dxf>
          </x14:cfRule>
          <xm:sqref>R334:AD334</xm:sqref>
        </x14:conditionalFormatting>
        <x14:conditionalFormatting xmlns:xm="http://schemas.microsoft.com/office/excel/2006/main">
          <x14:cfRule type="expression" priority="157" stopIfTrue="1" id="{00000000-000E-0000-0600-00009C000000}">
            <xm:f>CNGE_2023_M4_Secc1!$Y73=2</xm:f>
            <x14:dxf>
              <fill>
                <patternFill patternType="lightGray"/>
              </fill>
            </x14:dxf>
          </x14:cfRule>
          <xm:sqref>R335:AD335</xm:sqref>
        </x14:conditionalFormatting>
        <x14:conditionalFormatting xmlns:xm="http://schemas.microsoft.com/office/excel/2006/main">
          <x14:cfRule type="expression" priority="158" stopIfTrue="1" id="{00000000-000E-0000-0600-00009D000000}">
            <xm:f>CNGE_2023_M4_Secc1!$Y74=2</xm:f>
            <x14:dxf>
              <fill>
                <patternFill patternType="lightGray"/>
              </fill>
            </x14:dxf>
          </x14:cfRule>
          <xm:sqref>R336:AD336</xm:sqref>
        </x14:conditionalFormatting>
        <x14:conditionalFormatting xmlns:xm="http://schemas.microsoft.com/office/excel/2006/main">
          <x14:cfRule type="expression" priority="159" stopIfTrue="1" id="{00000000-000E-0000-0600-00009E000000}">
            <xm:f>CNGE_2023_M4_Secc1!$Y75=2</xm:f>
            <x14:dxf>
              <fill>
                <patternFill patternType="lightGray"/>
              </fill>
            </x14:dxf>
          </x14:cfRule>
          <xm:sqref>R337:AD337</xm:sqref>
        </x14:conditionalFormatting>
        <x14:conditionalFormatting xmlns:xm="http://schemas.microsoft.com/office/excel/2006/main">
          <x14:cfRule type="expression" priority="160" stopIfTrue="1" id="{00000000-000E-0000-0600-00009F000000}">
            <xm:f>CNGE_2023_M4_Secc1!$Y76=2</xm:f>
            <x14:dxf>
              <fill>
                <patternFill patternType="lightGray"/>
              </fill>
            </x14:dxf>
          </x14:cfRule>
          <xm:sqref>R338:AD338</xm:sqref>
        </x14:conditionalFormatting>
        <x14:conditionalFormatting xmlns:xm="http://schemas.microsoft.com/office/excel/2006/main">
          <x14:cfRule type="expression" priority="161" stopIfTrue="1" id="{00000000-000E-0000-0600-0000A0000000}">
            <xm:f>CNGE_2023_M4_Secc1!$Y77=2</xm:f>
            <x14:dxf>
              <fill>
                <patternFill patternType="lightGray"/>
              </fill>
            </x14:dxf>
          </x14:cfRule>
          <xm:sqref>R339:AD339</xm:sqref>
        </x14:conditionalFormatting>
        <x14:conditionalFormatting xmlns:xm="http://schemas.microsoft.com/office/excel/2006/main">
          <x14:cfRule type="expression" priority="162" stopIfTrue="1" id="{00000000-000E-0000-0600-0000A1000000}">
            <xm:f>CNGE_2023_M4_Secc1!$Y78=2</xm:f>
            <x14:dxf>
              <fill>
                <patternFill patternType="lightGray"/>
              </fill>
            </x14:dxf>
          </x14:cfRule>
          <xm:sqref>R340:AD340</xm:sqref>
        </x14:conditionalFormatting>
        <x14:conditionalFormatting xmlns:xm="http://schemas.microsoft.com/office/excel/2006/main">
          <x14:cfRule type="expression" priority="163" stopIfTrue="1" id="{00000000-000E-0000-0600-0000A2000000}">
            <xm:f>CNGE_2023_M4_Secc1!$Y79=2</xm:f>
            <x14:dxf>
              <fill>
                <patternFill patternType="lightGray"/>
              </fill>
            </x14:dxf>
          </x14:cfRule>
          <xm:sqref>R341:AD341</xm:sqref>
        </x14:conditionalFormatting>
        <x14:conditionalFormatting xmlns:xm="http://schemas.microsoft.com/office/excel/2006/main">
          <x14:cfRule type="expression" priority="164" stopIfTrue="1" id="{00000000-000E-0000-0600-0000A3000000}">
            <xm:f>CNGE_2023_M4_Secc1!$Y80=2</xm:f>
            <x14:dxf>
              <fill>
                <patternFill patternType="lightGray"/>
              </fill>
            </x14:dxf>
          </x14:cfRule>
          <xm:sqref>R342:AD342</xm:sqref>
        </x14:conditionalFormatting>
        <x14:conditionalFormatting xmlns:xm="http://schemas.microsoft.com/office/excel/2006/main">
          <x14:cfRule type="expression" priority="165" stopIfTrue="1" id="{00000000-000E-0000-0600-0000A4000000}">
            <xm:f>CNGE_2023_M4_Secc1!$Y81=2</xm:f>
            <x14:dxf>
              <fill>
                <patternFill patternType="lightGray"/>
              </fill>
            </x14:dxf>
          </x14:cfRule>
          <xm:sqref>R343:AD343</xm:sqref>
        </x14:conditionalFormatting>
        <x14:conditionalFormatting xmlns:xm="http://schemas.microsoft.com/office/excel/2006/main">
          <x14:cfRule type="expression" priority="166" stopIfTrue="1" id="{00000000-000E-0000-0600-0000A5000000}">
            <xm:f>CNGE_2023_M4_Secc1!$Y82=2</xm:f>
            <x14:dxf>
              <fill>
                <patternFill patternType="lightGray"/>
              </fill>
            </x14:dxf>
          </x14:cfRule>
          <xm:sqref>R344:AD344</xm:sqref>
        </x14:conditionalFormatting>
        <x14:conditionalFormatting xmlns:xm="http://schemas.microsoft.com/office/excel/2006/main">
          <x14:cfRule type="expression" priority="167" stopIfTrue="1" id="{00000000-000E-0000-0600-0000A6000000}">
            <xm:f>CNGE_2023_M4_Secc1!$Y83=2</xm:f>
            <x14:dxf>
              <fill>
                <patternFill patternType="lightGray"/>
              </fill>
            </x14:dxf>
          </x14:cfRule>
          <xm:sqref>R345:AD345</xm:sqref>
        </x14:conditionalFormatting>
        <x14:conditionalFormatting xmlns:xm="http://schemas.microsoft.com/office/excel/2006/main">
          <x14:cfRule type="expression" priority="168" stopIfTrue="1" id="{00000000-000E-0000-0600-0000A7000000}">
            <xm:f>CNGE_2023_M4_Secc1!$Y84=2</xm:f>
            <x14:dxf>
              <fill>
                <patternFill patternType="lightGray"/>
              </fill>
            </x14:dxf>
          </x14:cfRule>
          <xm:sqref>R346:AD346</xm:sqref>
        </x14:conditionalFormatting>
        <x14:conditionalFormatting xmlns:xm="http://schemas.microsoft.com/office/excel/2006/main">
          <x14:cfRule type="expression" priority="169" stopIfTrue="1" id="{00000000-000E-0000-0600-0000A8000000}">
            <xm:f>CNGE_2023_M4_Secc1!$Y85=2</xm:f>
            <x14:dxf>
              <fill>
                <patternFill patternType="lightGray"/>
              </fill>
            </x14:dxf>
          </x14:cfRule>
          <xm:sqref>R347:AD347</xm:sqref>
        </x14:conditionalFormatting>
        <x14:conditionalFormatting xmlns:xm="http://schemas.microsoft.com/office/excel/2006/main">
          <x14:cfRule type="expression" priority="170" stopIfTrue="1" id="{00000000-000E-0000-0600-0000A9000000}">
            <xm:f>CNGE_2023_M4_Secc1!$Y86=2</xm:f>
            <x14:dxf>
              <fill>
                <patternFill patternType="lightGray"/>
              </fill>
            </x14:dxf>
          </x14:cfRule>
          <xm:sqref>R348:AD348</xm:sqref>
        </x14:conditionalFormatting>
        <x14:conditionalFormatting xmlns:xm="http://schemas.microsoft.com/office/excel/2006/main">
          <x14:cfRule type="expression" priority="171" stopIfTrue="1" id="{00000000-000E-0000-0600-0000AA000000}">
            <xm:f>CNGE_2023_M4_Secc1!$Y87=2</xm:f>
            <x14:dxf>
              <fill>
                <patternFill patternType="lightGray"/>
              </fill>
            </x14:dxf>
          </x14:cfRule>
          <xm:sqref>R349:AD349</xm:sqref>
        </x14:conditionalFormatting>
        <x14:conditionalFormatting xmlns:xm="http://schemas.microsoft.com/office/excel/2006/main">
          <x14:cfRule type="expression" priority="172" stopIfTrue="1" id="{00000000-000E-0000-0600-0000AB000000}">
            <xm:f>CNGE_2023_M4_Secc1!$Y88=2</xm:f>
            <x14:dxf>
              <fill>
                <patternFill patternType="lightGray"/>
              </fill>
            </x14:dxf>
          </x14:cfRule>
          <xm:sqref>R350:AD350</xm:sqref>
        </x14:conditionalFormatting>
        <x14:conditionalFormatting xmlns:xm="http://schemas.microsoft.com/office/excel/2006/main">
          <x14:cfRule type="expression" priority="173" stopIfTrue="1" id="{00000000-000E-0000-0600-0000AC000000}">
            <xm:f>CNGE_2023_M4_Secc1!$Y89=2</xm:f>
            <x14:dxf>
              <fill>
                <patternFill patternType="lightGray"/>
              </fill>
            </x14:dxf>
          </x14:cfRule>
          <xm:sqref>R351:AD351</xm:sqref>
        </x14:conditionalFormatting>
        <x14:conditionalFormatting xmlns:xm="http://schemas.microsoft.com/office/excel/2006/main">
          <x14:cfRule type="expression" priority="174" stopIfTrue="1" id="{00000000-000E-0000-0600-0000AD000000}">
            <xm:f>CNGE_2023_M4_Secc1!$Y90=2</xm:f>
            <x14:dxf>
              <fill>
                <patternFill patternType="lightGray"/>
              </fill>
            </x14:dxf>
          </x14:cfRule>
          <xm:sqref>R352:AD352</xm:sqref>
        </x14:conditionalFormatting>
        <x14:conditionalFormatting xmlns:xm="http://schemas.microsoft.com/office/excel/2006/main">
          <x14:cfRule type="expression" priority="175" stopIfTrue="1" id="{00000000-000E-0000-0600-0000AE000000}">
            <xm:f>CNGE_2023_M4_Secc1!$Y91=2</xm:f>
            <x14:dxf>
              <fill>
                <patternFill patternType="lightGray"/>
              </fill>
            </x14:dxf>
          </x14:cfRule>
          <xm:sqref>R353:AD353</xm:sqref>
        </x14:conditionalFormatting>
        <x14:conditionalFormatting xmlns:xm="http://schemas.microsoft.com/office/excel/2006/main">
          <x14:cfRule type="expression" priority="176" stopIfTrue="1" id="{00000000-000E-0000-0600-0000AF000000}">
            <xm:f>CNGE_2023_M4_Secc1!$Y92=2</xm:f>
            <x14:dxf>
              <fill>
                <patternFill patternType="lightGray"/>
              </fill>
            </x14:dxf>
          </x14:cfRule>
          <xm:sqref>R354:AD354</xm:sqref>
        </x14:conditionalFormatting>
        <x14:conditionalFormatting xmlns:xm="http://schemas.microsoft.com/office/excel/2006/main">
          <x14:cfRule type="expression" priority="177" stopIfTrue="1" id="{00000000-000E-0000-0600-0000B0000000}">
            <xm:f>CNGE_2023_M4_Secc1!$Y93=2</xm:f>
            <x14:dxf>
              <fill>
                <patternFill patternType="lightGray"/>
              </fill>
            </x14:dxf>
          </x14:cfRule>
          <xm:sqref>R355:AD355</xm:sqref>
        </x14:conditionalFormatting>
        <x14:conditionalFormatting xmlns:xm="http://schemas.microsoft.com/office/excel/2006/main">
          <x14:cfRule type="expression" priority="178" stopIfTrue="1" id="{00000000-000E-0000-0600-0000B1000000}">
            <xm:f>CNGE_2023_M4_Secc1!$Y94=2</xm:f>
            <x14:dxf>
              <fill>
                <patternFill patternType="lightGray"/>
              </fill>
            </x14:dxf>
          </x14:cfRule>
          <xm:sqref>R356:AD356</xm:sqref>
        </x14:conditionalFormatting>
        <x14:conditionalFormatting xmlns:xm="http://schemas.microsoft.com/office/excel/2006/main">
          <x14:cfRule type="expression" priority="179" stopIfTrue="1" id="{00000000-000E-0000-0600-0000B2000000}">
            <xm:f>CNGE_2023_M4_Secc1!$Y95=2</xm:f>
            <x14:dxf>
              <fill>
                <patternFill patternType="lightGray"/>
              </fill>
            </x14:dxf>
          </x14:cfRule>
          <xm:sqref>R357:AD357</xm:sqref>
        </x14:conditionalFormatting>
        <x14:conditionalFormatting xmlns:xm="http://schemas.microsoft.com/office/excel/2006/main">
          <x14:cfRule type="expression" priority="180" stopIfTrue="1" id="{00000000-000E-0000-0600-0000B3000000}">
            <xm:f>CNGE_2023_M4_Secc1!$Y96=2</xm:f>
            <x14:dxf>
              <fill>
                <patternFill patternType="lightGray"/>
              </fill>
            </x14:dxf>
          </x14:cfRule>
          <xm:sqref>R358:AD358</xm:sqref>
        </x14:conditionalFormatting>
        <x14:conditionalFormatting xmlns:xm="http://schemas.microsoft.com/office/excel/2006/main">
          <x14:cfRule type="expression" priority="181" stopIfTrue="1" id="{00000000-000E-0000-0600-0000B4000000}">
            <xm:f>CNGE_2023_M4_Secc1!$Y97=2</xm:f>
            <x14:dxf>
              <fill>
                <patternFill patternType="lightGray"/>
              </fill>
            </x14:dxf>
          </x14:cfRule>
          <xm:sqref>R359:AD359</xm:sqref>
        </x14:conditionalFormatting>
        <x14:conditionalFormatting xmlns:xm="http://schemas.microsoft.com/office/excel/2006/main">
          <x14:cfRule type="expression" priority="182" stopIfTrue="1" id="{00000000-000E-0000-0600-0000B5000000}">
            <xm:f>CNGE_2023_M4_Secc1!$Y98=2</xm:f>
            <x14:dxf>
              <fill>
                <patternFill patternType="lightGray"/>
              </fill>
            </x14:dxf>
          </x14:cfRule>
          <xm:sqref>R360:AD360</xm:sqref>
        </x14:conditionalFormatting>
        <x14:conditionalFormatting xmlns:xm="http://schemas.microsoft.com/office/excel/2006/main">
          <x14:cfRule type="expression" priority="183" stopIfTrue="1" id="{00000000-000E-0000-0600-0000B6000000}">
            <xm:f>CNGE_2023_M4_Secc1!$Y99=2</xm:f>
            <x14:dxf>
              <fill>
                <patternFill patternType="lightGray"/>
              </fill>
            </x14:dxf>
          </x14:cfRule>
          <xm:sqref>R361:AD361</xm:sqref>
        </x14:conditionalFormatting>
        <x14:conditionalFormatting xmlns:xm="http://schemas.microsoft.com/office/excel/2006/main">
          <x14:cfRule type="expression" priority="184" stopIfTrue="1" id="{00000000-000E-0000-0600-0000B7000000}">
            <xm:f>CNGE_2023_M4_Secc1!$Y99=2</xm:f>
            <x14:dxf>
              <fill>
                <patternFill patternType="lightGray"/>
              </fill>
            </x14:dxf>
          </x14:cfRule>
          <xm:sqref>R362:AD362</xm:sqref>
        </x14:conditionalFormatting>
        <x14:conditionalFormatting xmlns:xm="http://schemas.microsoft.com/office/excel/2006/main">
          <x14:cfRule type="expression" priority="185" stopIfTrue="1" id="{00000000-000E-0000-0600-0000B8000000}">
            <xm:f>CNGE_2023_M4_Secc1!$Y40=2</xm:f>
            <x14:dxf>
              <fill>
                <patternFill patternType="lightGray"/>
              </fill>
            </x14:dxf>
          </x14:cfRule>
          <xm:sqref>O532:AD532</xm:sqref>
        </x14:conditionalFormatting>
        <x14:conditionalFormatting xmlns:xm="http://schemas.microsoft.com/office/excel/2006/main">
          <x14:cfRule type="expression" priority="186" stopIfTrue="1" id="{00000000-000E-0000-0600-0000B9000000}">
            <xm:f>CNGE_2023_M4_Secc1!$Y41=2</xm:f>
            <x14:dxf>
              <fill>
                <patternFill patternType="lightGray"/>
              </fill>
            </x14:dxf>
          </x14:cfRule>
          <xm:sqref>O533:AD533</xm:sqref>
        </x14:conditionalFormatting>
        <x14:conditionalFormatting xmlns:xm="http://schemas.microsoft.com/office/excel/2006/main">
          <x14:cfRule type="expression" priority="187" stopIfTrue="1" id="{00000000-000E-0000-0600-0000BA000000}">
            <xm:f>CNGE_2023_M4_Secc1!$Y42=2</xm:f>
            <x14:dxf>
              <fill>
                <patternFill patternType="lightGray"/>
              </fill>
            </x14:dxf>
          </x14:cfRule>
          <xm:sqref>O534:AD534</xm:sqref>
        </x14:conditionalFormatting>
        <x14:conditionalFormatting xmlns:xm="http://schemas.microsoft.com/office/excel/2006/main">
          <x14:cfRule type="expression" priority="188" stopIfTrue="1" id="{00000000-000E-0000-0600-0000BB000000}">
            <xm:f>CNGE_2023_M4_Secc1!$Y43=2</xm:f>
            <x14:dxf>
              <fill>
                <patternFill patternType="lightGray"/>
              </fill>
            </x14:dxf>
          </x14:cfRule>
          <xm:sqref>O535:AD535</xm:sqref>
        </x14:conditionalFormatting>
        <x14:conditionalFormatting xmlns:xm="http://schemas.microsoft.com/office/excel/2006/main">
          <x14:cfRule type="expression" priority="189" stopIfTrue="1" id="{00000000-000E-0000-0600-0000BC000000}">
            <xm:f>CNGE_2023_M4_Secc1!$Y44=2</xm:f>
            <x14:dxf>
              <fill>
                <patternFill patternType="lightGray"/>
              </fill>
            </x14:dxf>
          </x14:cfRule>
          <xm:sqref>O536:AD536</xm:sqref>
        </x14:conditionalFormatting>
        <x14:conditionalFormatting xmlns:xm="http://schemas.microsoft.com/office/excel/2006/main">
          <x14:cfRule type="expression" priority="190" stopIfTrue="1" id="{00000000-000E-0000-0600-0000BD000000}">
            <xm:f>CNGE_2023_M4_Secc1!$Y45=2</xm:f>
            <x14:dxf>
              <fill>
                <patternFill patternType="lightGray"/>
              </fill>
            </x14:dxf>
          </x14:cfRule>
          <xm:sqref>O537:AD537</xm:sqref>
        </x14:conditionalFormatting>
        <x14:conditionalFormatting xmlns:xm="http://schemas.microsoft.com/office/excel/2006/main">
          <x14:cfRule type="expression" priority="191" stopIfTrue="1" id="{00000000-000E-0000-0600-0000BE000000}">
            <xm:f>CNGE_2023_M4_Secc1!$Y46=2</xm:f>
            <x14:dxf>
              <fill>
                <patternFill patternType="lightGray"/>
              </fill>
            </x14:dxf>
          </x14:cfRule>
          <xm:sqref>O538:AD538</xm:sqref>
        </x14:conditionalFormatting>
        <x14:conditionalFormatting xmlns:xm="http://schemas.microsoft.com/office/excel/2006/main">
          <x14:cfRule type="expression" priority="192" stopIfTrue="1" id="{00000000-000E-0000-0600-0000BF000000}">
            <xm:f>CNGE_2023_M4_Secc1!$Y47=2</xm:f>
            <x14:dxf>
              <fill>
                <patternFill patternType="lightGray"/>
              </fill>
            </x14:dxf>
          </x14:cfRule>
          <xm:sqref>O539:AD539</xm:sqref>
        </x14:conditionalFormatting>
        <x14:conditionalFormatting xmlns:xm="http://schemas.microsoft.com/office/excel/2006/main">
          <x14:cfRule type="expression" priority="193" stopIfTrue="1" id="{00000000-000E-0000-0600-0000C0000000}">
            <xm:f>CNGE_2023_M4_Secc1!$Y48=2</xm:f>
            <x14:dxf>
              <fill>
                <patternFill patternType="lightGray"/>
              </fill>
            </x14:dxf>
          </x14:cfRule>
          <xm:sqref>O540:AD540</xm:sqref>
        </x14:conditionalFormatting>
        <x14:conditionalFormatting xmlns:xm="http://schemas.microsoft.com/office/excel/2006/main">
          <x14:cfRule type="expression" priority="194" stopIfTrue="1" id="{00000000-000E-0000-0600-0000C1000000}">
            <xm:f>CNGE_2023_M4_Secc1!$Y49=2</xm:f>
            <x14:dxf>
              <fill>
                <patternFill patternType="lightGray"/>
              </fill>
            </x14:dxf>
          </x14:cfRule>
          <xm:sqref>O541:AD541</xm:sqref>
        </x14:conditionalFormatting>
        <x14:conditionalFormatting xmlns:xm="http://schemas.microsoft.com/office/excel/2006/main">
          <x14:cfRule type="expression" priority="195" stopIfTrue="1" id="{00000000-000E-0000-0600-0000C2000000}">
            <xm:f>CNGE_2023_M4_Secc1!$Y50=2</xm:f>
            <x14:dxf>
              <fill>
                <patternFill patternType="lightGray"/>
              </fill>
            </x14:dxf>
          </x14:cfRule>
          <xm:sqref>O542:AD542</xm:sqref>
        </x14:conditionalFormatting>
        <x14:conditionalFormatting xmlns:xm="http://schemas.microsoft.com/office/excel/2006/main">
          <x14:cfRule type="expression" priority="196" stopIfTrue="1" id="{00000000-000E-0000-0600-0000C3000000}">
            <xm:f>CNGE_2023_M4_Secc1!$Y51=2</xm:f>
            <x14:dxf>
              <fill>
                <patternFill patternType="lightGray"/>
              </fill>
            </x14:dxf>
          </x14:cfRule>
          <xm:sqref>O543:AD543</xm:sqref>
        </x14:conditionalFormatting>
        <x14:conditionalFormatting xmlns:xm="http://schemas.microsoft.com/office/excel/2006/main">
          <x14:cfRule type="expression" priority="197" stopIfTrue="1" id="{00000000-000E-0000-0600-0000C4000000}">
            <xm:f>CNGE_2023_M4_Secc1!$Y52=2</xm:f>
            <x14:dxf>
              <fill>
                <patternFill patternType="lightGray"/>
              </fill>
            </x14:dxf>
          </x14:cfRule>
          <xm:sqref>O544:AD544</xm:sqref>
        </x14:conditionalFormatting>
        <x14:conditionalFormatting xmlns:xm="http://schemas.microsoft.com/office/excel/2006/main">
          <x14:cfRule type="expression" priority="198" stopIfTrue="1" id="{00000000-000E-0000-0600-0000C5000000}">
            <xm:f>CNGE_2023_M4_Secc1!$Y53=2</xm:f>
            <x14:dxf>
              <fill>
                <patternFill patternType="lightGray"/>
              </fill>
            </x14:dxf>
          </x14:cfRule>
          <xm:sqref>O545:AD545</xm:sqref>
        </x14:conditionalFormatting>
        <x14:conditionalFormatting xmlns:xm="http://schemas.microsoft.com/office/excel/2006/main">
          <x14:cfRule type="expression" priority="199" stopIfTrue="1" id="{00000000-000E-0000-0600-0000C6000000}">
            <xm:f>CNGE_2023_M4_Secc1!$Y54=2</xm:f>
            <x14:dxf>
              <fill>
                <patternFill patternType="lightGray"/>
              </fill>
            </x14:dxf>
          </x14:cfRule>
          <xm:sqref>O546:AD546</xm:sqref>
        </x14:conditionalFormatting>
        <x14:conditionalFormatting xmlns:xm="http://schemas.microsoft.com/office/excel/2006/main">
          <x14:cfRule type="expression" priority="200" stopIfTrue="1" id="{00000000-000E-0000-0600-0000C7000000}">
            <xm:f>CNGE_2023_M4_Secc1!$Y55=2</xm:f>
            <x14:dxf>
              <fill>
                <patternFill patternType="lightGray"/>
              </fill>
            </x14:dxf>
          </x14:cfRule>
          <xm:sqref>O547:AD547</xm:sqref>
        </x14:conditionalFormatting>
        <x14:conditionalFormatting xmlns:xm="http://schemas.microsoft.com/office/excel/2006/main">
          <x14:cfRule type="expression" priority="201" stopIfTrue="1" id="{00000000-000E-0000-0600-0000C8000000}">
            <xm:f>CNGE_2023_M4_Secc1!$Y56=2</xm:f>
            <x14:dxf>
              <fill>
                <patternFill patternType="lightGray"/>
              </fill>
            </x14:dxf>
          </x14:cfRule>
          <xm:sqref>O548:AD548</xm:sqref>
        </x14:conditionalFormatting>
        <x14:conditionalFormatting xmlns:xm="http://schemas.microsoft.com/office/excel/2006/main">
          <x14:cfRule type="expression" priority="202" stopIfTrue="1" id="{00000000-000E-0000-0600-0000C9000000}">
            <xm:f>CNGE_2023_M4_Secc1!$Y57=2</xm:f>
            <x14:dxf>
              <fill>
                <patternFill patternType="lightGray"/>
              </fill>
            </x14:dxf>
          </x14:cfRule>
          <xm:sqref>O549:AD549</xm:sqref>
        </x14:conditionalFormatting>
        <x14:conditionalFormatting xmlns:xm="http://schemas.microsoft.com/office/excel/2006/main">
          <x14:cfRule type="expression" priority="203" stopIfTrue="1" id="{00000000-000E-0000-0600-0000CA000000}">
            <xm:f>CNGE_2023_M4_Secc1!$Y58=2</xm:f>
            <x14:dxf>
              <fill>
                <patternFill patternType="lightGray"/>
              </fill>
            </x14:dxf>
          </x14:cfRule>
          <xm:sqref>O550:AD550</xm:sqref>
        </x14:conditionalFormatting>
        <x14:conditionalFormatting xmlns:xm="http://schemas.microsoft.com/office/excel/2006/main">
          <x14:cfRule type="expression" priority="204" stopIfTrue="1" id="{00000000-000E-0000-0600-0000CB000000}">
            <xm:f>CNGE_2023_M4_Secc1!$Y59=2</xm:f>
            <x14:dxf>
              <fill>
                <patternFill patternType="lightGray"/>
              </fill>
            </x14:dxf>
          </x14:cfRule>
          <xm:sqref>O551:AD551</xm:sqref>
        </x14:conditionalFormatting>
        <x14:conditionalFormatting xmlns:xm="http://schemas.microsoft.com/office/excel/2006/main">
          <x14:cfRule type="expression" priority="205" stopIfTrue="1" id="{00000000-000E-0000-0600-0000CC000000}">
            <xm:f>CNGE_2023_M4_Secc1!$Y60=2</xm:f>
            <x14:dxf>
              <fill>
                <patternFill patternType="lightGray"/>
              </fill>
            </x14:dxf>
          </x14:cfRule>
          <xm:sqref>O552:AD552</xm:sqref>
        </x14:conditionalFormatting>
        <x14:conditionalFormatting xmlns:xm="http://schemas.microsoft.com/office/excel/2006/main">
          <x14:cfRule type="expression" priority="206" stopIfTrue="1" id="{00000000-000E-0000-0600-0000CD000000}">
            <xm:f>CNGE_2023_M4_Secc1!$Y61=2</xm:f>
            <x14:dxf>
              <fill>
                <patternFill patternType="lightGray"/>
              </fill>
            </x14:dxf>
          </x14:cfRule>
          <xm:sqref>O553:AD553</xm:sqref>
        </x14:conditionalFormatting>
        <x14:conditionalFormatting xmlns:xm="http://schemas.microsoft.com/office/excel/2006/main">
          <x14:cfRule type="expression" priority="207" stopIfTrue="1" id="{00000000-000E-0000-0600-0000CE000000}">
            <xm:f>CNGE_2023_M4_Secc1!$Y62=2</xm:f>
            <x14:dxf>
              <fill>
                <patternFill patternType="lightGray"/>
              </fill>
            </x14:dxf>
          </x14:cfRule>
          <xm:sqref>O554:AD554</xm:sqref>
        </x14:conditionalFormatting>
        <x14:conditionalFormatting xmlns:xm="http://schemas.microsoft.com/office/excel/2006/main">
          <x14:cfRule type="expression" priority="208" stopIfTrue="1" id="{00000000-000E-0000-0600-0000CF000000}">
            <xm:f>CNGE_2023_M4_Secc1!$Y63=2</xm:f>
            <x14:dxf>
              <fill>
                <patternFill patternType="lightGray"/>
              </fill>
            </x14:dxf>
          </x14:cfRule>
          <xm:sqref>O555:AD555</xm:sqref>
        </x14:conditionalFormatting>
        <x14:conditionalFormatting xmlns:xm="http://schemas.microsoft.com/office/excel/2006/main">
          <x14:cfRule type="expression" priority="209" stopIfTrue="1" id="{00000000-000E-0000-0600-0000D0000000}">
            <xm:f>CNGE_2023_M4_Secc1!$Y64=2</xm:f>
            <x14:dxf>
              <fill>
                <patternFill patternType="lightGray"/>
              </fill>
            </x14:dxf>
          </x14:cfRule>
          <xm:sqref>O556:AD556</xm:sqref>
        </x14:conditionalFormatting>
        <x14:conditionalFormatting xmlns:xm="http://schemas.microsoft.com/office/excel/2006/main">
          <x14:cfRule type="expression" priority="210" stopIfTrue="1" id="{00000000-000E-0000-0600-0000D1000000}">
            <xm:f>CNGE_2023_M4_Secc1!$Y65=2</xm:f>
            <x14:dxf>
              <fill>
                <patternFill patternType="lightGray"/>
              </fill>
            </x14:dxf>
          </x14:cfRule>
          <xm:sqref>O557:AD557</xm:sqref>
        </x14:conditionalFormatting>
        <x14:conditionalFormatting xmlns:xm="http://schemas.microsoft.com/office/excel/2006/main">
          <x14:cfRule type="expression" priority="211" stopIfTrue="1" id="{00000000-000E-0000-0600-0000D2000000}">
            <xm:f>CNGE_2023_M4_Secc1!$Y66=2</xm:f>
            <x14:dxf>
              <fill>
                <patternFill patternType="lightGray"/>
              </fill>
            </x14:dxf>
          </x14:cfRule>
          <xm:sqref>O558:AD558</xm:sqref>
        </x14:conditionalFormatting>
        <x14:conditionalFormatting xmlns:xm="http://schemas.microsoft.com/office/excel/2006/main">
          <x14:cfRule type="expression" priority="212" stopIfTrue="1" id="{00000000-000E-0000-0600-0000D3000000}">
            <xm:f>CNGE_2023_M4_Secc1!$Y67=2</xm:f>
            <x14:dxf>
              <fill>
                <patternFill patternType="lightGray"/>
              </fill>
            </x14:dxf>
          </x14:cfRule>
          <xm:sqref>O559:AD559</xm:sqref>
        </x14:conditionalFormatting>
        <x14:conditionalFormatting xmlns:xm="http://schemas.microsoft.com/office/excel/2006/main">
          <x14:cfRule type="expression" priority="213" stopIfTrue="1" id="{00000000-000E-0000-0600-0000D4000000}">
            <xm:f>CNGE_2023_M4_Secc1!$Y68=2</xm:f>
            <x14:dxf>
              <fill>
                <patternFill patternType="lightGray"/>
              </fill>
            </x14:dxf>
          </x14:cfRule>
          <xm:sqref>O560:AD560</xm:sqref>
        </x14:conditionalFormatting>
        <x14:conditionalFormatting xmlns:xm="http://schemas.microsoft.com/office/excel/2006/main">
          <x14:cfRule type="expression" priority="214" stopIfTrue="1" id="{00000000-000E-0000-0600-0000D5000000}">
            <xm:f>CNGE_2023_M4_Secc1!$Y69=2</xm:f>
            <x14:dxf>
              <fill>
                <patternFill patternType="lightGray"/>
              </fill>
            </x14:dxf>
          </x14:cfRule>
          <xm:sqref>O561:AD561</xm:sqref>
        </x14:conditionalFormatting>
        <x14:conditionalFormatting xmlns:xm="http://schemas.microsoft.com/office/excel/2006/main">
          <x14:cfRule type="expression" priority="215" stopIfTrue="1" id="{00000000-000E-0000-0600-0000D6000000}">
            <xm:f>CNGE_2023_M4_Secc1!$Y70=2</xm:f>
            <x14:dxf>
              <fill>
                <patternFill patternType="lightGray"/>
              </fill>
            </x14:dxf>
          </x14:cfRule>
          <xm:sqref>O562:AD562</xm:sqref>
        </x14:conditionalFormatting>
        <x14:conditionalFormatting xmlns:xm="http://schemas.microsoft.com/office/excel/2006/main">
          <x14:cfRule type="expression" priority="216" stopIfTrue="1" id="{00000000-000E-0000-0600-0000D7000000}">
            <xm:f>CNGE_2023_M4_Secc1!$Y71=2</xm:f>
            <x14:dxf>
              <fill>
                <patternFill patternType="lightGray"/>
              </fill>
            </x14:dxf>
          </x14:cfRule>
          <xm:sqref>O563:AD563</xm:sqref>
        </x14:conditionalFormatting>
        <x14:conditionalFormatting xmlns:xm="http://schemas.microsoft.com/office/excel/2006/main">
          <x14:cfRule type="expression" priority="217" stopIfTrue="1" id="{00000000-000E-0000-0600-0000D8000000}">
            <xm:f>CNGE_2023_M4_Secc1!$Y72=2</xm:f>
            <x14:dxf>
              <fill>
                <patternFill patternType="lightGray"/>
              </fill>
            </x14:dxf>
          </x14:cfRule>
          <xm:sqref>O564:AD564</xm:sqref>
        </x14:conditionalFormatting>
        <x14:conditionalFormatting xmlns:xm="http://schemas.microsoft.com/office/excel/2006/main">
          <x14:cfRule type="expression" priority="218" stopIfTrue="1" id="{00000000-000E-0000-0600-0000D9000000}">
            <xm:f>CNGE_2023_M4_Secc1!$Y73=2</xm:f>
            <x14:dxf>
              <fill>
                <patternFill patternType="lightGray"/>
              </fill>
            </x14:dxf>
          </x14:cfRule>
          <xm:sqref>O565:AD565</xm:sqref>
        </x14:conditionalFormatting>
        <x14:conditionalFormatting xmlns:xm="http://schemas.microsoft.com/office/excel/2006/main">
          <x14:cfRule type="expression" priority="219" stopIfTrue="1" id="{00000000-000E-0000-0600-0000DA000000}">
            <xm:f>CNGE_2023_M4_Secc1!$Y74=2</xm:f>
            <x14:dxf>
              <fill>
                <patternFill patternType="lightGray"/>
              </fill>
            </x14:dxf>
          </x14:cfRule>
          <xm:sqref>O566:AD566</xm:sqref>
        </x14:conditionalFormatting>
        <x14:conditionalFormatting xmlns:xm="http://schemas.microsoft.com/office/excel/2006/main">
          <x14:cfRule type="expression" priority="220" stopIfTrue="1" id="{00000000-000E-0000-0600-0000DB000000}">
            <xm:f>CNGE_2023_M4_Secc1!$Y75=2</xm:f>
            <x14:dxf>
              <fill>
                <patternFill patternType="lightGray"/>
              </fill>
            </x14:dxf>
          </x14:cfRule>
          <xm:sqref>O567:AD567</xm:sqref>
        </x14:conditionalFormatting>
        <x14:conditionalFormatting xmlns:xm="http://schemas.microsoft.com/office/excel/2006/main">
          <x14:cfRule type="expression" priority="221" stopIfTrue="1" id="{00000000-000E-0000-0600-0000DC000000}">
            <xm:f>CNGE_2023_M4_Secc1!$Y76=2</xm:f>
            <x14:dxf>
              <fill>
                <patternFill patternType="lightGray"/>
              </fill>
            </x14:dxf>
          </x14:cfRule>
          <xm:sqref>O568:AD568</xm:sqref>
        </x14:conditionalFormatting>
        <x14:conditionalFormatting xmlns:xm="http://schemas.microsoft.com/office/excel/2006/main">
          <x14:cfRule type="expression" priority="222" stopIfTrue="1" id="{00000000-000E-0000-0600-0000DD000000}">
            <xm:f>CNGE_2023_M4_Secc1!$Y77=2</xm:f>
            <x14:dxf>
              <fill>
                <patternFill patternType="lightGray"/>
              </fill>
            </x14:dxf>
          </x14:cfRule>
          <xm:sqref>O569:AD569</xm:sqref>
        </x14:conditionalFormatting>
        <x14:conditionalFormatting xmlns:xm="http://schemas.microsoft.com/office/excel/2006/main">
          <x14:cfRule type="expression" priority="223" stopIfTrue="1" id="{00000000-000E-0000-0600-0000DE000000}">
            <xm:f>CNGE_2023_M4_Secc1!$Y78=2</xm:f>
            <x14:dxf>
              <fill>
                <patternFill patternType="lightGray"/>
              </fill>
            </x14:dxf>
          </x14:cfRule>
          <xm:sqref>O570:AD570</xm:sqref>
        </x14:conditionalFormatting>
        <x14:conditionalFormatting xmlns:xm="http://schemas.microsoft.com/office/excel/2006/main">
          <x14:cfRule type="expression" priority="224" stopIfTrue="1" id="{00000000-000E-0000-0600-0000DF000000}">
            <xm:f>CNGE_2023_M4_Secc1!$Y79=2</xm:f>
            <x14:dxf>
              <fill>
                <patternFill patternType="lightGray"/>
              </fill>
            </x14:dxf>
          </x14:cfRule>
          <xm:sqref>O571:AD571</xm:sqref>
        </x14:conditionalFormatting>
        <x14:conditionalFormatting xmlns:xm="http://schemas.microsoft.com/office/excel/2006/main">
          <x14:cfRule type="expression" priority="225" stopIfTrue="1" id="{00000000-000E-0000-0600-0000E0000000}">
            <xm:f>CNGE_2023_M4_Secc1!$Y80=2</xm:f>
            <x14:dxf>
              <fill>
                <patternFill patternType="lightGray"/>
              </fill>
            </x14:dxf>
          </x14:cfRule>
          <xm:sqref>O572:AD572</xm:sqref>
        </x14:conditionalFormatting>
        <x14:conditionalFormatting xmlns:xm="http://schemas.microsoft.com/office/excel/2006/main">
          <x14:cfRule type="expression" priority="226" stopIfTrue="1" id="{00000000-000E-0000-0600-0000E1000000}">
            <xm:f>CNGE_2023_M4_Secc1!$Y81=2</xm:f>
            <x14:dxf>
              <fill>
                <patternFill patternType="lightGray"/>
              </fill>
            </x14:dxf>
          </x14:cfRule>
          <xm:sqref>O573:AD573</xm:sqref>
        </x14:conditionalFormatting>
        <x14:conditionalFormatting xmlns:xm="http://schemas.microsoft.com/office/excel/2006/main">
          <x14:cfRule type="expression" priority="227" stopIfTrue="1" id="{00000000-000E-0000-0600-0000E2000000}">
            <xm:f>CNGE_2023_M4_Secc1!$Y82=2</xm:f>
            <x14:dxf>
              <fill>
                <patternFill patternType="lightGray"/>
              </fill>
            </x14:dxf>
          </x14:cfRule>
          <xm:sqref>O574:AD574</xm:sqref>
        </x14:conditionalFormatting>
        <x14:conditionalFormatting xmlns:xm="http://schemas.microsoft.com/office/excel/2006/main">
          <x14:cfRule type="expression" priority="228" stopIfTrue="1" id="{00000000-000E-0000-0600-0000E3000000}">
            <xm:f>CNGE_2023_M4_Secc1!$Y83=2</xm:f>
            <x14:dxf>
              <fill>
                <patternFill patternType="lightGray"/>
              </fill>
            </x14:dxf>
          </x14:cfRule>
          <xm:sqref>O575:AD575</xm:sqref>
        </x14:conditionalFormatting>
        <x14:conditionalFormatting xmlns:xm="http://schemas.microsoft.com/office/excel/2006/main">
          <x14:cfRule type="expression" priority="229" stopIfTrue="1" id="{00000000-000E-0000-0600-0000E4000000}">
            <xm:f>CNGE_2023_M4_Secc1!$Y84=2</xm:f>
            <x14:dxf>
              <fill>
                <patternFill patternType="lightGray"/>
              </fill>
            </x14:dxf>
          </x14:cfRule>
          <xm:sqref>O576:AD576</xm:sqref>
        </x14:conditionalFormatting>
        <x14:conditionalFormatting xmlns:xm="http://schemas.microsoft.com/office/excel/2006/main">
          <x14:cfRule type="expression" priority="230" stopIfTrue="1" id="{00000000-000E-0000-0600-0000E5000000}">
            <xm:f>CNGE_2023_M4_Secc1!$Y85=2</xm:f>
            <x14:dxf>
              <fill>
                <patternFill patternType="lightGray"/>
              </fill>
            </x14:dxf>
          </x14:cfRule>
          <xm:sqref>O577:AD577</xm:sqref>
        </x14:conditionalFormatting>
        <x14:conditionalFormatting xmlns:xm="http://schemas.microsoft.com/office/excel/2006/main">
          <x14:cfRule type="expression" priority="231" stopIfTrue="1" id="{00000000-000E-0000-0600-0000E6000000}">
            <xm:f>CNGE_2023_M4_Secc1!$Y86=2</xm:f>
            <x14:dxf>
              <fill>
                <patternFill patternType="lightGray"/>
              </fill>
            </x14:dxf>
          </x14:cfRule>
          <xm:sqref>O578:AD578</xm:sqref>
        </x14:conditionalFormatting>
        <x14:conditionalFormatting xmlns:xm="http://schemas.microsoft.com/office/excel/2006/main">
          <x14:cfRule type="expression" priority="232" stopIfTrue="1" id="{00000000-000E-0000-0600-0000E7000000}">
            <xm:f>CNGE_2023_M4_Secc1!$Y87=2</xm:f>
            <x14:dxf>
              <fill>
                <patternFill patternType="lightGray"/>
              </fill>
            </x14:dxf>
          </x14:cfRule>
          <xm:sqref>O579:AD579</xm:sqref>
        </x14:conditionalFormatting>
        <x14:conditionalFormatting xmlns:xm="http://schemas.microsoft.com/office/excel/2006/main">
          <x14:cfRule type="expression" priority="233" stopIfTrue="1" id="{00000000-000E-0000-0600-0000E8000000}">
            <xm:f>CNGE_2023_M4_Secc1!$Y88=2</xm:f>
            <x14:dxf>
              <fill>
                <patternFill patternType="lightGray"/>
              </fill>
            </x14:dxf>
          </x14:cfRule>
          <xm:sqref>O580:AD580</xm:sqref>
        </x14:conditionalFormatting>
        <x14:conditionalFormatting xmlns:xm="http://schemas.microsoft.com/office/excel/2006/main">
          <x14:cfRule type="expression" priority="234" stopIfTrue="1" id="{00000000-000E-0000-0600-0000E9000000}">
            <xm:f>CNGE_2023_M4_Secc1!$Y89=2</xm:f>
            <x14:dxf>
              <fill>
                <patternFill patternType="lightGray"/>
              </fill>
            </x14:dxf>
          </x14:cfRule>
          <xm:sqref>O581:AD581</xm:sqref>
        </x14:conditionalFormatting>
        <x14:conditionalFormatting xmlns:xm="http://schemas.microsoft.com/office/excel/2006/main">
          <x14:cfRule type="expression" priority="235" stopIfTrue="1" id="{00000000-000E-0000-0600-0000EA000000}">
            <xm:f>CNGE_2023_M4_Secc1!$Y90=2</xm:f>
            <x14:dxf>
              <fill>
                <patternFill patternType="lightGray"/>
              </fill>
            </x14:dxf>
          </x14:cfRule>
          <xm:sqref>O582:AD582</xm:sqref>
        </x14:conditionalFormatting>
        <x14:conditionalFormatting xmlns:xm="http://schemas.microsoft.com/office/excel/2006/main">
          <x14:cfRule type="expression" priority="236" stopIfTrue="1" id="{00000000-000E-0000-0600-0000EB000000}">
            <xm:f>CNGE_2023_M4_Secc1!$Y91=2</xm:f>
            <x14:dxf>
              <fill>
                <patternFill patternType="lightGray"/>
              </fill>
            </x14:dxf>
          </x14:cfRule>
          <xm:sqref>O583:AD583</xm:sqref>
        </x14:conditionalFormatting>
        <x14:conditionalFormatting xmlns:xm="http://schemas.microsoft.com/office/excel/2006/main">
          <x14:cfRule type="expression" priority="237" stopIfTrue="1" id="{00000000-000E-0000-0600-0000EC000000}">
            <xm:f>CNGE_2023_M4_Secc1!$Y92=2</xm:f>
            <x14:dxf>
              <fill>
                <patternFill patternType="lightGray"/>
              </fill>
            </x14:dxf>
          </x14:cfRule>
          <xm:sqref>O584:AD584</xm:sqref>
        </x14:conditionalFormatting>
        <x14:conditionalFormatting xmlns:xm="http://schemas.microsoft.com/office/excel/2006/main">
          <x14:cfRule type="expression" priority="238" stopIfTrue="1" id="{00000000-000E-0000-0600-0000ED000000}">
            <xm:f>CNGE_2023_M4_Secc1!$Y93=2</xm:f>
            <x14:dxf>
              <fill>
                <patternFill patternType="lightGray"/>
              </fill>
            </x14:dxf>
          </x14:cfRule>
          <xm:sqref>O585:AD585</xm:sqref>
        </x14:conditionalFormatting>
        <x14:conditionalFormatting xmlns:xm="http://schemas.microsoft.com/office/excel/2006/main">
          <x14:cfRule type="expression" priority="239" stopIfTrue="1" id="{00000000-000E-0000-0600-0000EE000000}">
            <xm:f>CNGE_2023_M4_Secc1!$Y94=2</xm:f>
            <x14:dxf>
              <fill>
                <patternFill patternType="lightGray"/>
              </fill>
            </x14:dxf>
          </x14:cfRule>
          <xm:sqref>O586:AD586</xm:sqref>
        </x14:conditionalFormatting>
        <x14:conditionalFormatting xmlns:xm="http://schemas.microsoft.com/office/excel/2006/main">
          <x14:cfRule type="expression" priority="240" stopIfTrue="1" id="{00000000-000E-0000-0600-0000EF000000}">
            <xm:f>CNGE_2023_M4_Secc1!$Y95=2</xm:f>
            <x14:dxf>
              <fill>
                <patternFill patternType="lightGray"/>
              </fill>
            </x14:dxf>
          </x14:cfRule>
          <xm:sqref>O587:AD587</xm:sqref>
        </x14:conditionalFormatting>
        <x14:conditionalFormatting xmlns:xm="http://schemas.microsoft.com/office/excel/2006/main">
          <x14:cfRule type="expression" priority="241" stopIfTrue="1" id="{00000000-000E-0000-0600-0000F0000000}">
            <xm:f>CNGE_2023_M4_Secc1!$Y96=2</xm:f>
            <x14:dxf>
              <fill>
                <patternFill patternType="lightGray"/>
              </fill>
            </x14:dxf>
          </x14:cfRule>
          <xm:sqref>O588:AD588</xm:sqref>
        </x14:conditionalFormatting>
        <x14:conditionalFormatting xmlns:xm="http://schemas.microsoft.com/office/excel/2006/main">
          <x14:cfRule type="expression" priority="242" stopIfTrue="1" id="{00000000-000E-0000-0600-0000F1000000}">
            <xm:f>CNGE_2023_M4_Secc1!$Y97=2</xm:f>
            <x14:dxf>
              <fill>
                <patternFill patternType="lightGray"/>
              </fill>
            </x14:dxf>
          </x14:cfRule>
          <xm:sqref>O589:AD589</xm:sqref>
        </x14:conditionalFormatting>
        <x14:conditionalFormatting xmlns:xm="http://schemas.microsoft.com/office/excel/2006/main">
          <x14:cfRule type="expression" priority="243" stopIfTrue="1" id="{00000000-000E-0000-0600-0000F2000000}">
            <xm:f>CNGE_2023_M4_Secc1!$Y98=2</xm:f>
            <x14:dxf>
              <fill>
                <patternFill patternType="lightGray"/>
              </fill>
            </x14:dxf>
          </x14:cfRule>
          <xm:sqref>O590:AD590</xm:sqref>
        </x14:conditionalFormatting>
        <x14:conditionalFormatting xmlns:xm="http://schemas.microsoft.com/office/excel/2006/main">
          <x14:cfRule type="expression" priority="244" stopIfTrue="1" id="{00000000-000E-0000-0600-0000F3000000}">
            <xm:f>CNGE_2023_M4_Secc1!$Y99=2</xm:f>
            <x14:dxf>
              <fill>
                <patternFill patternType="lightGray"/>
              </fill>
            </x14:dxf>
          </x14:cfRule>
          <xm:sqref>O591:AD591</xm:sqref>
        </x14:conditionalFormatting>
        <x14:conditionalFormatting xmlns:xm="http://schemas.microsoft.com/office/excel/2006/main">
          <x14:cfRule type="expression" priority="245" stopIfTrue="1" id="{00000000-000E-0000-0600-0000F4000000}">
            <xm:f>CNGE_2023_M4_Secc1!$Y99=2</xm:f>
            <x14:dxf>
              <fill>
                <patternFill patternType="lightGray"/>
              </fill>
            </x14:dxf>
          </x14:cfRule>
          <xm:sqref>O592:AD592</xm:sqref>
        </x14:conditionalFormatting>
        <x14:conditionalFormatting xmlns:xm="http://schemas.microsoft.com/office/excel/2006/main">
          <x14:cfRule type="expression" priority="246" stopIfTrue="1" id="{00000000-000E-0000-0600-0000F5000000}">
            <xm:f>CNGE_2023_M4_Secc1!$Y40=2</xm:f>
            <x14:dxf>
              <fill>
                <patternFill patternType="lightGray"/>
              </fill>
            </x14:dxf>
          </x14:cfRule>
          <xm:sqref>O735:AD735</xm:sqref>
        </x14:conditionalFormatting>
        <x14:conditionalFormatting xmlns:xm="http://schemas.microsoft.com/office/excel/2006/main">
          <x14:cfRule type="expression" priority="247" stopIfTrue="1" id="{00000000-000E-0000-0600-0000F6000000}">
            <xm:f>CNGE_2023_M4_Secc1!$Y41=2</xm:f>
            <x14:dxf>
              <fill>
                <patternFill patternType="lightGray"/>
              </fill>
            </x14:dxf>
          </x14:cfRule>
          <xm:sqref>O736:AD736</xm:sqref>
        </x14:conditionalFormatting>
        <x14:conditionalFormatting xmlns:xm="http://schemas.microsoft.com/office/excel/2006/main">
          <x14:cfRule type="expression" priority="248" stopIfTrue="1" id="{00000000-000E-0000-0600-0000F7000000}">
            <xm:f>CNGE_2023_M4_Secc1!$Y42=2</xm:f>
            <x14:dxf>
              <fill>
                <patternFill patternType="lightGray"/>
              </fill>
            </x14:dxf>
          </x14:cfRule>
          <xm:sqref>O737:AD737</xm:sqref>
        </x14:conditionalFormatting>
        <x14:conditionalFormatting xmlns:xm="http://schemas.microsoft.com/office/excel/2006/main">
          <x14:cfRule type="expression" priority="249" stopIfTrue="1" id="{00000000-000E-0000-0600-0000F8000000}">
            <xm:f>CNGE_2023_M4_Secc1!$Y43=2</xm:f>
            <x14:dxf>
              <fill>
                <patternFill patternType="lightGray"/>
              </fill>
            </x14:dxf>
          </x14:cfRule>
          <xm:sqref>O738:AD738</xm:sqref>
        </x14:conditionalFormatting>
        <x14:conditionalFormatting xmlns:xm="http://schemas.microsoft.com/office/excel/2006/main">
          <x14:cfRule type="expression" priority="250" stopIfTrue="1" id="{00000000-000E-0000-0600-0000F9000000}">
            <xm:f>CNGE_2023_M4_Secc1!$Y44=2</xm:f>
            <x14:dxf>
              <fill>
                <patternFill patternType="lightGray"/>
              </fill>
            </x14:dxf>
          </x14:cfRule>
          <xm:sqref>O739:AD739</xm:sqref>
        </x14:conditionalFormatting>
        <x14:conditionalFormatting xmlns:xm="http://schemas.microsoft.com/office/excel/2006/main">
          <x14:cfRule type="expression" priority="251" stopIfTrue="1" id="{00000000-000E-0000-0600-0000FA000000}">
            <xm:f>CNGE_2023_M4_Secc1!$Y45=2</xm:f>
            <x14:dxf>
              <fill>
                <patternFill patternType="lightGray"/>
              </fill>
            </x14:dxf>
          </x14:cfRule>
          <xm:sqref>O740:AD740</xm:sqref>
        </x14:conditionalFormatting>
        <x14:conditionalFormatting xmlns:xm="http://schemas.microsoft.com/office/excel/2006/main">
          <x14:cfRule type="expression" priority="252" stopIfTrue="1" id="{00000000-000E-0000-0600-0000FB000000}">
            <xm:f>CNGE_2023_M4_Secc1!$Y46=2</xm:f>
            <x14:dxf>
              <fill>
                <patternFill patternType="lightGray"/>
              </fill>
            </x14:dxf>
          </x14:cfRule>
          <xm:sqref>O741:AD741</xm:sqref>
        </x14:conditionalFormatting>
        <x14:conditionalFormatting xmlns:xm="http://schemas.microsoft.com/office/excel/2006/main">
          <x14:cfRule type="expression" priority="253" stopIfTrue="1" id="{00000000-000E-0000-0600-0000FC000000}">
            <xm:f>CNGE_2023_M4_Secc1!$Y47=2</xm:f>
            <x14:dxf>
              <fill>
                <patternFill patternType="lightGray"/>
              </fill>
            </x14:dxf>
          </x14:cfRule>
          <xm:sqref>O742:AD742</xm:sqref>
        </x14:conditionalFormatting>
        <x14:conditionalFormatting xmlns:xm="http://schemas.microsoft.com/office/excel/2006/main">
          <x14:cfRule type="expression" priority="254" stopIfTrue="1" id="{00000000-000E-0000-0600-0000FD000000}">
            <xm:f>CNGE_2023_M4_Secc1!$Y48=2</xm:f>
            <x14:dxf>
              <fill>
                <patternFill patternType="lightGray"/>
              </fill>
            </x14:dxf>
          </x14:cfRule>
          <xm:sqref>O743:AD743</xm:sqref>
        </x14:conditionalFormatting>
        <x14:conditionalFormatting xmlns:xm="http://schemas.microsoft.com/office/excel/2006/main">
          <x14:cfRule type="expression" priority="255" stopIfTrue="1" id="{00000000-000E-0000-0600-0000FE000000}">
            <xm:f>CNGE_2023_M4_Secc1!$Y49=2</xm:f>
            <x14:dxf>
              <fill>
                <patternFill patternType="lightGray"/>
              </fill>
            </x14:dxf>
          </x14:cfRule>
          <xm:sqref>O744:AD744</xm:sqref>
        </x14:conditionalFormatting>
        <x14:conditionalFormatting xmlns:xm="http://schemas.microsoft.com/office/excel/2006/main">
          <x14:cfRule type="expression" priority="256" stopIfTrue="1" id="{00000000-000E-0000-0600-0000FF000000}">
            <xm:f>CNGE_2023_M4_Secc1!$Y50=2</xm:f>
            <x14:dxf>
              <fill>
                <patternFill patternType="lightGray"/>
              </fill>
            </x14:dxf>
          </x14:cfRule>
          <xm:sqref>O745:AD745</xm:sqref>
        </x14:conditionalFormatting>
        <x14:conditionalFormatting xmlns:xm="http://schemas.microsoft.com/office/excel/2006/main">
          <x14:cfRule type="expression" priority="257" stopIfTrue="1" id="{00000000-000E-0000-0600-000000010000}">
            <xm:f>CNGE_2023_M4_Secc1!$Y51=2</xm:f>
            <x14:dxf>
              <fill>
                <patternFill patternType="lightGray"/>
              </fill>
            </x14:dxf>
          </x14:cfRule>
          <xm:sqref>O746:AD746</xm:sqref>
        </x14:conditionalFormatting>
        <x14:conditionalFormatting xmlns:xm="http://schemas.microsoft.com/office/excel/2006/main">
          <x14:cfRule type="expression" priority="258" stopIfTrue="1" id="{00000000-000E-0000-0600-000001010000}">
            <xm:f>CNGE_2023_M4_Secc1!$Y52=2</xm:f>
            <x14:dxf>
              <fill>
                <patternFill patternType="lightGray"/>
              </fill>
            </x14:dxf>
          </x14:cfRule>
          <xm:sqref>O747:AD747</xm:sqref>
        </x14:conditionalFormatting>
        <x14:conditionalFormatting xmlns:xm="http://schemas.microsoft.com/office/excel/2006/main">
          <x14:cfRule type="expression" priority="259" stopIfTrue="1" id="{00000000-000E-0000-0600-000002010000}">
            <xm:f>CNGE_2023_M4_Secc1!$Y53=2</xm:f>
            <x14:dxf>
              <fill>
                <patternFill patternType="lightGray"/>
              </fill>
            </x14:dxf>
          </x14:cfRule>
          <xm:sqref>O748:AD748</xm:sqref>
        </x14:conditionalFormatting>
        <x14:conditionalFormatting xmlns:xm="http://schemas.microsoft.com/office/excel/2006/main">
          <x14:cfRule type="expression" priority="260" stopIfTrue="1" id="{00000000-000E-0000-0600-000003010000}">
            <xm:f>CNGE_2023_M4_Secc1!$Y54=2</xm:f>
            <x14:dxf>
              <fill>
                <patternFill patternType="lightGray"/>
              </fill>
            </x14:dxf>
          </x14:cfRule>
          <xm:sqref>O749:AD749</xm:sqref>
        </x14:conditionalFormatting>
        <x14:conditionalFormatting xmlns:xm="http://schemas.microsoft.com/office/excel/2006/main">
          <x14:cfRule type="expression" priority="261" stopIfTrue="1" id="{00000000-000E-0000-0600-000004010000}">
            <xm:f>CNGE_2023_M4_Secc1!$Y55=2</xm:f>
            <x14:dxf>
              <fill>
                <patternFill patternType="lightGray"/>
              </fill>
            </x14:dxf>
          </x14:cfRule>
          <xm:sqref>O750:AD750</xm:sqref>
        </x14:conditionalFormatting>
        <x14:conditionalFormatting xmlns:xm="http://schemas.microsoft.com/office/excel/2006/main">
          <x14:cfRule type="expression" priority="262" stopIfTrue="1" id="{00000000-000E-0000-0600-000005010000}">
            <xm:f>CNGE_2023_M4_Secc1!$Y56=2</xm:f>
            <x14:dxf>
              <fill>
                <patternFill patternType="lightGray"/>
              </fill>
            </x14:dxf>
          </x14:cfRule>
          <xm:sqref>O751:AD751</xm:sqref>
        </x14:conditionalFormatting>
        <x14:conditionalFormatting xmlns:xm="http://schemas.microsoft.com/office/excel/2006/main">
          <x14:cfRule type="expression" priority="263" stopIfTrue="1" id="{00000000-000E-0000-0600-000006010000}">
            <xm:f>CNGE_2023_M4_Secc1!$Y57=2</xm:f>
            <x14:dxf>
              <fill>
                <patternFill patternType="lightGray"/>
              </fill>
            </x14:dxf>
          </x14:cfRule>
          <xm:sqref>O752:AD752</xm:sqref>
        </x14:conditionalFormatting>
        <x14:conditionalFormatting xmlns:xm="http://schemas.microsoft.com/office/excel/2006/main">
          <x14:cfRule type="expression" priority="264" stopIfTrue="1" id="{00000000-000E-0000-0600-000007010000}">
            <xm:f>CNGE_2023_M4_Secc1!$Y58=2</xm:f>
            <x14:dxf>
              <fill>
                <patternFill patternType="lightGray"/>
              </fill>
            </x14:dxf>
          </x14:cfRule>
          <xm:sqref>O753:AD753</xm:sqref>
        </x14:conditionalFormatting>
        <x14:conditionalFormatting xmlns:xm="http://schemas.microsoft.com/office/excel/2006/main">
          <x14:cfRule type="expression" priority="265" stopIfTrue="1" id="{00000000-000E-0000-0600-000008010000}">
            <xm:f>CNGE_2023_M4_Secc1!$Y59=2</xm:f>
            <x14:dxf>
              <fill>
                <patternFill patternType="lightGray"/>
              </fill>
            </x14:dxf>
          </x14:cfRule>
          <xm:sqref>O754:AD754</xm:sqref>
        </x14:conditionalFormatting>
        <x14:conditionalFormatting xmlns:xm="http://schemas.microsoft.com/office/excel/2006/main">
          <x14:cfRule type="expression" priority="266" stopIfTrue="1" id="{00000000-000E-0000-0600-000009010000}">
            <xm:f>CNGE_2023_M4_Secc1!$Y60=2</xm:f>
            <x14:dxf>
              <fill>
                <patternFill patternType="lightGray"/>
              </fill>
            </x14:dxf>
          </x14:cfRule>
          <xm:sqref>O755:AD755</xm:sqref>
        </x14:conditionalFormatting>
        <x14:conditionalFormatting xmlns:xm="http://schemas.microsoft.com/office/excel/2006/main">
          <x14:cfRule type="expression" priority="267" stopIfTrue="1" id="{00000000-000E-0000-0600-00000A010000}">
            <xm:f>CNGE_2023_M4_Secc1!$Y61=2</xm:f>
            <x14:dxf>
              <fill>
                <patternFill patternType="lightGray"/>
              </fill>
            </x14:dxf>
          </x14:cfRule>
          <xm:sqref>O756:AD756</xm:sqref>
        </x14:conditionalFormatting>
        <x14:conditionalFormatting xmlns:xm="http://schemas.microsoft.com/office/excel/2006/main">
          <x14:cfRule type="expression" priority="268" stopIfTrue="1" id="{00000000-000E-0000-0600-00000B010000}">
            <xm:f>CNGE_2023_M4_Secc1!$Y62=2</xm:f>
            <x14:dxf>
              <fill>
                <patternFill patternType="lightGray"/>
              </fill>
            </x14:dxf>
          </x14:cfRule>
          <xm:sqref>O757:AD757</xm:sqref>
        </x14:conditionalFormatting>
        <x14:conditionalFormatting xmlns:xm="http://schemas.microsoft.com/office/excel/2006/main">
          <x14:cfRule type="expression" priority="269" stopIfTrue="1" id="{00000000-000E-0000-0600-00000C010000}">
            <xm:f>CNGE_2023_M4_Secc1!$Y63=2</xm:f>
            <x14:dxf>
              <fill>
                <patternFill patternType="lightGray"/>
              </fill>
            </x14:dxf>
          </x14:cfRule>
          <xm:sqref>O758:AD758</xm:sqref>
        </x14:conditionalFormatting>
        <x14:conditionalFormatting xmlns:xm="http://schemas.microsoft.com/office/excel/2006/main">
          <x14:cfRule type="expression" priority="270" stopIfTrue="1" id="{00000000-000E-0000-0600-00000D010000}">
            <xm:f>CNGE_2023_M4_Secc1!$Y64=2</xm:f>
            <x14:dxf>
              <fill>
                <patternFill patternType="lightGray"/>
              </fill>
            </x14:dxf>
          </x14:cfRule>
          <xm:sqref>O759:AD759</xm:sqref>
        </x14:conditionalFormatting>
        <x14:conditionalFormatting xmlns:xm="http://schemas.microsoft.com/office/excel/2006/main">
          <x14:cfRule type="expression" priority="271" stopIfTrue="1" id="{00000000-000E-0000-0600-00000E010000}">
            <xm:f>CNGE_2023_M4_Secc1!$Y65=2</xm:f>
            <x14:dxf>
              <fill>
                <patternFill patternType="lightGray"/>
              </fill>
            </x14:dxf>
          </x14:cfRule>
          <xm:sqref>O760:AD760</xm:sqref>
        </x14:conditionalFormatting>
        <x14:conditionalFormatting xmlns:xm="http://schemas.microsoft.com/office/excel/2006/main">
          <x14:cfRule type="expression" priority="272" stopIfTrue="1" id="{00000000-000E-0000-0600-00000F010000}">
            <xm:f>CNGE_2023_M4_Secc1!$Y66=2</xm:f>
            <x14:dxf>
              <fill>
                <patternFill patternType="lightGray"/>
              </fill>
            </x14:dxf>
          </x14:cfRule>
          <xm:sqref>O761:AD761</xm:sqref>
        </x14:conditionalFormatting>
        <x14:conditionalFormatting xmlns:xm="http://schemas.microsoft.com/office/excel/2006/main">
          <x14:cfRule type="expression" priority="273" stopIfTrue="1" id="{00000000-000E-0000-0600-000010010000}">
            <xm:f>CNGE_2023_M4_Secc1!$Y67=2</xm:f>
            <x14:dxf>
              <fill>
                <patternFill patternType="lightGray"/>
              </fill>
            </x14:dxf>
          </x14:cfRule>
          <xm:sqref>O762:AD762</xm:sqref>
        </x14:conditionalFormatting>
        <x14:conditionalFormatting xmlns:xm="http://schemas.microsoft.com/office/excel/2006/main">
          <x14:cfRule type="expression" priority="274" stopIfTrue="1" id="{00000000-000E-0000-0600-000011010000}">
            <xm:f>CNGE_2023_M4_Secc1!$Y68=2</xm:f>
            <x14:dxf>
              <fill>
                <patternFill patternType="lightGray"/>
              </fill>
            </x14:dxf>
          </x14:cfRule>
          <xm:sqref>O763:AD763</xm:sqref>
        </x14:conditionalFormatting>
        <x14:conditionalFormatting xmlns:xm="http://schemas.microsoft.com/office/excel/2006/main">
          <x14:cfRule type="expression" priority="275" stopIfTrue="1" id="{00000000-000E-0000-0600-000012010000}">
            <xm:f>CNGE_2023_M4_Secc1!$Y69=2</xm:f>
            <x14:dxf>
              <fill>
                <patternFill patternType="lightGray"/>
              </fill>
            </x14:dxf>
          </x14:cfRule>
          <xm:sqref>O764:AD764</xm:sqref>
        </x14:conditionalFormatting>
        <x14:conditionalFormatting xmlns:xm="http://schemas.microsoft.com/office/excel/2006/main">
          <x14:cfRule type="expression" priority="276" stopIfTrue="1" id="{00000000-000E-0000-0600-000013010000}">
            <xm:f>CNGE_2023_M4_Secc1!$Y70=2</xm:f>
            <x14:dxf>
              <fill>
                <patternFill patternType="lightGray"/>
              </fill>
            </x14:dxf>
          </x14:cfRule>
          <xm:sqref>O765:AD765</xm:sqref>
        </x14:conditionalFormatting>
        <x14:conditionalFormatting xmlns:xm="http://schemas.microsoft.com/office/excel/2006/main">
          <x14:cfRule type="expression" priority="277" stopIfTrue="1" id="{00000000-000E-0000-0600-000014010000}">
            <xm:f>CNGE_2023_M4_Secc1!$Y71=2</xm:f>
            <x14:dxf>
              <fill>
                <patternFill patternType="lightGray"/>
              </fill>
            </x14:dxf>
          </x14:cfRule>
          <xm:sqref>O766:AD766</xm:sqref>
        </x14:conditionalFormatting>
        <x14:conditionalFormatting xmlns:xm="http://schemas.microsoft.com/office/excel/2006/main">
          <x14:cfRule type="expression" priority="278" stopIfTrue="1" id="{00000000-000E-0000-0600-000015010000}">
            <xm:f>CNGE_2023_M4_Secc1!$Y72=2</xm:f>
            <x14:dxf>
              <fill>
                <patternFill patternType="lightGray"/>
              </fill>
            </x14:dxf>
          </x14:cfRule>
          <xm:sqref>O767:AD767</xm:sqref>
        </x14:conditionalFormatting>
        <x14:conditionalFormatting xmlns:xm="http://schemas.microsoft.com/office/excel/2006/main">
          <x14:cfRule type="expression" priority="279" stopIfTrue="1" id="{00000000-000E-0000-0600-000016010000}">
            <xm:f>CNGE_2023_M4_Secc1!$Y73=2</xm:f>
            <x14:dxf>
              <fill>
                <patternFill patternType="lightGray"/>
              </fill>
            </x14:dxf>
          </x14:cfRule>
          <xm:sqref>O768:AD768</xm:sqref>
        </x14:conditionalFormatting>
        <x14:conditionalFormatting xmlns:xm="http://schemas.microsoft.com/office/excel/2006/main">
          <x14:cfRule type="expression" priority="280" stopIfTrue="1" id="{00000000-000E-0000-0600-000017010000}">
            <xm:f>CNGE_2023_M4_Secc1!$Y74=2</xm:f>
            <x14:dxf>
              <fill>
                <patternFill patternType="lightGray"/>
              </fill>
            </x14:dxf>
          </x14:cfRule>
          <xm:sqref>O769:AD769</xm:sqref>
        </x14:conditionalFormatting>
        <x14:conditionalFormatting xmlns:xm="http://schemas.microsoft.com/office/excel/2006/main">
          <x14:cfRule type="expression" priority="281" stopIfTrue="1" id="{00000000-000E-0000-0600-000018010000}">
            <xm:f>CNGE_2023_M4_Secc1!$Y75=2</xm:f>
            <x14:dxf>
              <fill>
                <patternFill patternType="lightGray"/>
              </fill>
            </x14:dxf>
          </x14:cfRule>
          <xm:sqref>O770:AD770</xm:sqref>
        </x14:conditionalFormatting>
        <x14:conditionalFormatting xmlns:xm="http://schemas.microsoft.com/office/excel/2006/main">
          <x14:cfRule type="expression" priority="282" stopIfTrue="1" id="{00000000-000E-0000-0600-000019010000}">
            <xm:f>CNGE_2023_M4_Secc1!$Y76=2</xm:f>
            <x14:dxf>
              <fill>
                <patternFill patternType="lightGray"/>
              </fill>
            </x14:dxf>
          </x14:cfRule>
          <xm:sqref>O771:AD771</xm:sqref>
        </x14:conditionalFormatting>
        <x14:conditionalFormatting xmlns:xm="http://schemas.microsoft.com/office/excel/2006/main">
          <x14:cfRule type="expression" priority="283" stopIfTrue="1" id="{00000000-000E-0000-0600-00001A010000}">
            <xm:f>CNGE_2023_M4_Secc1!$Y77=2</xm:f>
            <x14:dxf>
              <fill>
                <patternFill patternType="lightGray"/>
              </fill>
            </x14:dxf>
          </x14:cfRule>
          <xm:sqref>O772:AD772</xm:sqref>
        </x14:conditionalFormatting>
        <x14:conditionalFormatting xmlns:xm="http://schemas.microsoft.com/office/excel/2006/main">
          <x14:cfRule type="expression" priority="284" stopIfTrue="1" id="{00000000-000E-0000-0600-00001B010000}">
            <xm:f>CNGE_2023_M4_Secc1!$Y78=2</xm:f>
            <x14:dxf>
              <fill>
                <patternFill patternType="lightGray"/>
              </fill>
            </x14:dxf>
          </x14:cfRule>
          <xm:sqref>O773:AD773</xm:sqref>
        </x14:conditionalFormatting>
        <x14:conditionalFormatting xmlns:xm="http://schemas.microsoft.com/office/excel/2006/main">
          <x14:cfRule type="expression" priority="285" stopIfTrue="1" id="{00000000-000E-0000-0600-00001C010000}">
            <xm:f>CNGE_2023_M4_Secc1!$Y79=2</xm:f>
            <x14:dxf>
              <fill>
                <patternFill patternType="lightGray"/>
              </fill>
            </x14:dxf>
          </x14:cfRule>
          <xm:sqref>O774:AD774</xm:sqref>
        </x14:conditionalFormatting>
        <x14:conditionalFormatting xmlns:xm="http://schemas.microsoft.com/office/excel/2006/main">
          <x14:cfRule type="expression" priority="286" stopIfTrue="1" id="{00000000-000E-0000-0600-00001D010000}">
            <xm:f>CNGE_2023_M4_Secc1!$Y80=2</xm:f>
            <x14:dxf>
              <fill>
                <patternFill patternType="lightGray"/>
              </fill>
            </x14:dxf>
          </x14:cfRule>
          <xm:sqref>O775:AD775</xm:sqref>
        </x14:conditionalFormatting>
        <x14:conditionalFormatting xmlns:xm="http://schemas.microsoft.com/office/excel/2006/main">
          <x14:cfRule type="expression" priority="287" stopIfTrue="1" id="{00000000-000E-0000-0600-00001E010000}">
            <xm:f>CNGE_2023_M4_Secc1!$Y81=2</xm:f>
            <x14:dxf>
              <fill>
                <patternFill patternType="lightGray"/>
              </fill>
            </x14:dxf>
          </x14:cfRule>
          <xm:sqref>O776:AD776</xm:sqref>
        </x14:conditionalFormatting>
        <x14:conditionalFormatting xmlns:xm="http://schemas.microsoft.com/office/excel/2006/main">
          <x14:cfRule type="expression" priority="288" stopIfTrue="1" id="{00000000-000E-0000-0600-00001F010000}">
            <xm:f>CNGE_2023_M4_Secc1!$Y82=2</xm:f>
            <x14:dxf>
              <fill>
                <patternFill patternType="lightGray"/>
              </fill>
            </x14:dxf>
          </x14:cfRule>
          <xm:sqref>O777:AD777</xm:sqref>
        </x14:conditionalFormatting>
        <x14:conditionalFormatting xmlns:xm="http://schemas.microsoft.com/office/excel/2006/main">
          <x14:cfRule type="expression" priority="289" stopIfTrue="1" id="{00000000-000E-0000-0600-000020010000}">
            <xm:f>CNGE_2023_M4_Secc1!$Y83=2</xm:f>
            <x14:dxf>
              <fill>
                <patternFill patternType="lightGray"/>
              </fill>
            </x14:dxf>
          </x14:cfRule>
          <xm:sqref>O778:AD778</xm:sqref>
        </x14:conditionalFormatting>
        <x14:conditionalFormatting xmlns:xm="http://schemas.microsoft.com/office/excel/2006/main">
          <x14:cfRule type="expression" priority="290" stopIfTrue="1" id="{00000000-000E-0000-0600-000021010000}">
            <xm:f>CNGE_2023_M4_Secc1!$Y84=2</xm:f>
            <x14:dxf>
              <fill>
                <patternFill patternType="lightGray"/>
              </fill>
            </x14:dxf>
          </x14:cfRule>
          <xm:sqref>O779:AD779</xm:sqref>
        </x14:conditionalFormatting>
        <x14:conditionalFormatting xmlns:xm="http://schemas.microsoft.com/office/excel/2006/main">
          <x14:cfRule type="expression" priority="291" stopIfTrue="1" id="{00000000-000E-0000-0600-000022010000}">
            <xm:f>CNGE_2023_M4_Secc1!$Y85=2</xm:f>
            <x14:dxf>
              <fill>
                <patternFill patternType="lightGray"/>
              </fill>
            </x14:dxf>
          </x14:cfRule>
          <xm:sqref>O780:AD780</xm:sqref>
        </x14:conditionalFormatting>
        <x14:conditionalFormatting xmlns:xm="http://schemas.microsoft.com/office/excel/2006/main">
          <x14:cfRule type="expression" priority="292" stopIfTrue="1" id="{00000000-000E-0000-0600-000023010000}">
            <xm:f>CNGE_2023_M4_Secc1!$Y86=2</xm:f>
            <x14:dxf>
              <fill>
                <patternFill patternType="lightGray"/>
              </fill>
            </x14:dxf>
          </x14:cfRule>
          <xm:sqref>O781:AD781</xm:sqref>
        </x14:conditionalFormatting>
        <x14:conditionalFormatting xmlns:xm="http://schemas.microsoft.com/office/excel/2006/main">
          <x14:cfRule type="expression" priority="293" stopIfTrue="1" id="{00000000-000E-0000-0600-000024010000}">
            <xm:f>CNGE_2023_M4_Secc1!$Y87=2</xm:f>
            <x14:dxf>
              <fill>
                <patternFill patternType="lightGray"/>
              </fill>
            </x14:dxf>
          </x14:cfRule>
          <xm:sqref>O782:AD782</xm:sqref>
        </x14:conditionalFormatting>
        <x14:conditionalFormatting xmlns:xm="http://schemas.microsoft.com/office/excel/2006/main">
          <x14:cfRule type="expression" priority="294" stopIfTrue="1" id="{00000000-000E-0000-0600-000025010000}">
            <xm:f>CNGE_2023_M4_Secc1!$Y88=2</xm:f>
            <x14:dxf>
              <fill>
                <patternFill patternType="lightGray"/>
              </fill>
            </x14:dxf>
          </x14:cfRule>
          <xm:sqref>O783:AD783</xm:sqref>
        </x14:conditionalFormatting>
        <x14:conditionalFormatting xmlns:xm="http://schemas.microsoft.com/office/excel/2006/main">
          <x14:cfRule type="expression" priority="295" stopIfTrue="1" id="{00000000-000E-0000-0600-000026010000}">
            <xm:f>CNGE_2023_M4_Secc1!$Y89=2</xm:f>
            <x14:dxf>
              <fill>
                <patternFill patternType="lightGray"/>
              </fill>
            </x14:dxf>
          </x14:cfRule>
          <xm:sqref>O784:AD784</xm:sqref>
        </x14:conditionalFormatting>
        <x14:conditionalFormatting xmlns:xm="http://schemas.microsoft.com/office/excel/2006/main">
          <x14:cfRule type="expression" priority="296" stopIfTrue="1" id="{00000000-000E-0000-0600-000027010000}">
            <xm:f>CNGE_2023_M4_Secc1!$Y90=2</xm:f>
            <x14:dxf>
              <fill>
                <patternFill patternType="lightGray"/>
              </fill>
            </x14:dxf>
          </x14:cfRule>
          <xm:sqref>O785:AD785</xm:sqref>
        </x14:conditionalFormatting>
        <x14:conditionalFormatting xmlns:xm="http://schemas.microsoft.com/office/excel/2006/main">
          <x14:cfRule type="expression" priority="297" stopIfTrue="1" id="{00000000-000E-0000-0600-000028010000}">
            <xm:f>CNGE_2023_M4_Secc1!$Y91=2</xm:f>
            <x14:dxf>
              <fill>
                <patternFill patternType="lightGray"/>
              </fill>
            </x14:dxf>
          </x14:cfRule>
          <xm:sqref>O786:AD786</xm:sqref>
        </x14:conditionalFormatting>
        <x14:conditionalFormatting xmlns:xm="http://schemas.microsoft.com/office/excel/2006/main">
          <x14:cfRule type="expression" priority="298" stopIfTrue="1" id="{00000000-000E-0000-0600-000029010000}">
            <xm:f>CNGE_2023_M4_Secc1!$Y92=2</xm:f>
            <x14:dxf>
              <fill>
                <patternFill patternType="lightGray"/>
              </fill>
            </x14:dxf>
          </x14:cfRule>
          <xm:sqref>O787:AD787</xm:sqref>
        </x14:conditionalFormatting>
        <x14:conditionalFormatting xmlns:xm="http://schemas.microsoft.com/office/excel/2006/main">
          <x14:cfRule type="expression" priority="299" stopIfTrue="1" id="{00000000-000E-0000-0600-00002A010000}">
            <xm:f>CNGE_2023_M4_Secc1!$Y93=2</xm:f>
            <x14:dxf>
              <fill>
                <patternFill patternType="lightGray"/>
              </fill>
            </x14:dxf>
          </x14:cfRule>
          <xm:sqref>O788:AD788</xm:sqref>
        </x14:conditionalFormatting>
        <x14:conditionalFormatting xmlns:xm="http://schemas.microsoft.com/office/excel/2006/main">
          <x14:cfRule type="expression" priority="300" stopIfTrue="1" id="{00000000-000E-0000-0600-00002B010000}">
            <xm:f>CNGE_2023_M4_Secc1!$Y94=2</xm:f>
            <x14:dxf>
              <fill>
                <patternFill patternType="lightGray"/>
              </fill>
            </x14:dxf>
          </x14:cfRule>
          <xm:sqref>O789:AD789</xm:sqref>
        </x14:conditionalFormatting>
        <x14:conditionalFormatting xmlns:xm="http://schemas.microsoft.com/office/excel/2006/main">
          <x14:cfRule type="expression" priority="301" stopIfTrue="1" id="{00000000-000E-0000-0600-00002C010000}">
            <xm:f>CNGE_2023_M4_Secc1!$Y95=2</xm:f>
            <x14:dxf>
              <fill>
                <patternFill patternType="lightGray"/>
              </fill>
            </x14:dxf>
          </x14:cfRule>
          <xm:sqref>O790:AD790</xm:sqref>
        </x14:conditionalFormatting>
        <x14:conditionalFormatting xmlns:xm="http://schemas.microsoft.com/office/excel/2006/main">
          <x14:cfRule type="expression" priority="302" stopIfTrue="1" id="{00000000-000E-0000-0600-00002D010000}">
            <xm:f>CNGE_2023_M4_Secc1!$Y96=2</xm:f>
            <x14:dxf>
              <fill>
                <patternFill patternType="lightGray"/>
              </fill>
            </x14:dxf>
          </x14:cfRule>
          <xm:sqref>O791:AD791</xm:sqref>
        </x14:conditionalFormatting>
        <x14:conditionalFormatting xmlns:xm="http://schemas.microsoft.com/office/excel/2006/main">
          <x14:cfRule type="expression" priority="303" stopIfTrue="1" id="{00000000-000E-0000-0600-00002E010000}">
            <xm:f>CNGE_2023_M4_Secc1!$Y97=2</xm:f>
            <x14:dxf>
              <fill>
                <patternFill patternType="lightGray"/>
              </fill>
            </x14:dxf>
          </x14:cfRule>
          <xm:sqref>O792:AD792</xm:sqref>
        </x14:conditionalFormatting>
        <x14:conditionalFormatting xmlns:xm="http://schemas.microsoft.com/office/excel/2006/main">
          <x14:cfRule type="expression" priority="304" stopIfTrue="1" id="{00000000-000E-0000-0600-00002F010000}">
            <xm:f>CNGE_2023_M4_Secc1!$Y98=2</xm:f>
            <x14:dxf>
              <fill>
                <patternFill patternType="lightGray"/>
              </fill>
            </x14:dxf>
          </x14:cfRule>
          <xm:sqref>O793:AD793</xm:sqref>
        </x14:conditionalFormatting>
        <x14:conditionalFormatting xmlns:xm="http://schemas.microsoft.com/office/excel/2006/main">
          <x14:cfRule type="expression" priority="305" stopIfTrue="1" id="{00000000-000E-0000-0600-000030010000}">
            <xm:f>CNGE_2023_M4_Secc1!$Y99=2</xm:f>
            <x14:dxf>
              <fill>
                <patternFill patternType="lightGray"/>
              </fill>
            </x14:dxf>
          </x14:cfRule>
          <xm:sqref>O794:AD794</xm:sqref>
        </x14:conditionalFormatting>
        <x14:conditionalFormatting xmlns:xm="http://schemas.microsoft.com/office/excel/2006/main">
          <x14:cfRule type="expression" priority="306" stopIfTrue="1" id="{00000000-000E-0000-0600-000031010000}">
            <xm:f>CNGE_2023_M4_Secc1!$Y99=2</xm:f>
            <x14:dxf>
              <fill>
                <patternFill patternType="lightGray"/>
              </fill>
            </x14:dxf>
          </x14:cfRule>
          <xm:sqref>O795:AD795</xm:sqref>
        </x14:conditionalFormatting>
        <x14:conditionalFormatting xmlns:xm="http://schemas.microsoft.com/office/excel/2006/main">
          <x14:cfRule type="expression" priority="335" stopIfTrue="1" id="{00000000-000E-0000-0600-00004E010000}">
            <xm:f>OR(CNGE_2023_M4_Secc1!$M$503=2,CNGE_2023_M4_Secc1!$M$503=9)</xm:f>
            <x14:dxf>
              <fill>
                <patternFill patternType="lightGray"/>
              </fill>
            </x14:dxf>
          </x14:cfRule>
          <xm:sqref>M157:AD157</xm:sqref>
        </x14:conditionalFormatting>
        <x14:conditionalFormatting xmlns:xm="http://schemas.microsoft.com/office/excel/2006/main">
          <x14:cfRule type="expression" priority="336" stopIfTrue="1" id="{00000000-000E-0000-0600-00004F010000}">
            <xm:f>OR(CNGE_2023_M4_Secc1!$M$504=2,CNGE_2023_M4_Secc1!$M$504=9)</xm:f>
            <x14:dxf>
              <fill>
                <patternFill patternType="lightGray"/>
              </fill>
            </x14:dxf>
          </x14:cfRule>
          <xm:sqref>M158:AD158</xm:sqref>
        </x14:conditionalFormatting>
        <x14:conditionalFormatting xmlns:xm="http://schemas.microsoft.com/office/excel/2006/main">
          <x14:cfRule type="expression" priority="337" stopIfTrue="1" id="{00000000-000E-0000-0600-000050010000}">
            <xm:f>OR(CNGE_2023_M4_Secc1!$M$505=2,CNGE_2023_M4_Secc1!$M$505=9)</xm:f>
            <x14:dxf>
              <fill>
                <patternFill patternType="lightGray"/>
              </fill>
            </x14:dxf>
          </x14:cfRule>
          <xm:sqref>M159:AD159</xm:sqref>
        </x14:conditionalFormatting>
        <x14:conditionalFormatting xmlns:xm="http://schemas.microsoft.com/office/excel/2006/main">
          <x14:cfRule type="expression" priority="338" stopIfTrue="1" id="{00000000-000E-0000-0600-000051010000}">
            <xm:f>OR(CNGE_2023_M4_Secc1!$M$506=2,CNGE_2023_M4_Secc1!$M$506=9)</xm:f>
            <x14:dxf>
              <fill>
                <patternFill patternType="lightGray"/>
              </fill>
            </x14:dxf>
          </x14:cfRule>
          <xm:sqref>M160:AD160</xm:sqref>
        </x14:conditionalFormatting>
        <x14:conditionalFormatting xmlns:xm="http://schemas.microsoft.com/office/excel/2006/main">
          <x14:cfRule type="expression" priority="339" stopIfTrue="1" id="{00000000-000E-0000-0600-000052010000}">
            <xm:f>OR(CNGE_2023_M4_Secc1!$M$507=2,CNGE_2023_M4_Secc1!$M$507=9)</xm:f>
            <x14:dxf>
              <fill>
                <patternFill patternType="lightGray"/>
              </fill>
            </x14:dxf>
          </x14:cfRule>
          <xm:sqref>M161:AD161</xm:sqref>
        </x14:conditionalFormatting>
        <x14:conditionalFormatting xmlns:xm="http://schemas.microsoft.com/office/excel/2006/main">
          <x14:cfRule type="expression" priority="340" stopIfTrue="1" id="{00000000-000E-0000-0600-000053010000}">
            <xm:f>OR(CNGE_2023_M4_Secc1!$M$508=2,CNGE_2023_M4_Secc1!$M$508=9)</xm:f>
            <x14:dxf>
              <fill>
                <patternFill patternType="lightGray"/>
              </fill>
            </x14:dxf>
          </x14:cfRule>
          <xm:sqref>M162:AD162</xm:sqref>
        </x14:conditionalFormatting>
        <x14:conditionalFormatting xmlns:xm="http://schemas.microsoft.com/office/excel/2006/main">
          <x14:cfRule type="expression" priority="341" stopIfTrue="1" id="{00000000-000E-0000-0600-000054010000}">
            <xm:f>OR(CNGE_2023_M4_Secc1!$M$509=2,CNGE_2023_M4_Secc1!$M$509=9)</xm:f>
            <x14:dxf>
              <fill>
                <patternFill patternType="lightGray"/>
              </fill>
            </x14:dxf>
          </x14:cfRule>
          <xm:sqref>M163:AD163</xm:sqref>
        </x14:conditionalFormatting>
        <x14:conditionalFormatting xmlns:xm="http://schemas.microsoft.com/office/excel/2006/main">
          <x14:cfRule type="expression" priority="342" stopIfTrue="1" id="{00000000-000E-0000-0600-000055010000}">
            <xm:f>OR(CNGE_2023_M4_Secc1!$M$510=2,CNGE_2023_M4_Secc1!$M$510=9)</xm:f>
            <x14:dxf>
              <fill>
                <patternFill patternType="lightGray"/>
              </fill>
            </x14:dxf>
          </x14:cfRule>
          <xm:sqref>M164:AD164</xm:sqref>
        </x14:conditionalFormatting>
        <x14:conditionalFormatting xmlns:xm="http://schemas.microsoft.com/office/excel/2006/main">
          <x14:cfRule type="expression" priority="343" stopIfTrue="1" id="{00000000-000E-0000-0600-000056010000}">
            <xm:f>OR(CNGE_2023_M4_Secc1!$M$511=2,CNGE_2023_M4_Secc1!$M$511=9)</xm:f>
            <x14:dxf>
              <fill>
                <patternFill patternType="lightGray"/>
              </fill>
            </x14:dxf>
          </x14:cfRule>
          <xm:sqref>M165:AD165</xm:sqref>
        </x14:conditionalFormatting>
        <x14:conditionalFormatting xmlns:xm="http://schemas.microsoft.com/office/excel/2006/main">
          <x14:cfRule type="expression" priority="344" stopIfTrue="1" id="{00000000-000E-0000-0600-000057010000}">
            <xm:f>OR(CNGE_2023_M4_Secc1!$M$512=2,CNGE_2023_M4_Secc1!$M$512=9)</xm:f>
            <x14:dxf>
              <fill>
                <patternFill patternType="lightGray"/>
              </fill>
            </x14:dxf>
          </x14:cfRule>
          <xm:sqref>M166:AD166</xm:sqref>
        </x14:conditionalFormatting>
        <x14:conditionalFormatting xmlns:xm="http://schemas.microsoft.com/office/excel/2006/main">
          <x14:cfRule type="expression" priority="345" stopIfTrue="1" id="{00000000-000E-0000-0600-000058010000}">
            <xm:f>OR(CNGE_2023_M4_Secc1!$M$513=2,CNGE_2023_M4_Secc1!$M$513=9)</xm:f>
            <x14:dxf>
              <fill>
                <patternFill patternType="lightGray"/>
              </fill>
            </x14:dxf>
          </x14:cfRule>
          <xm:sqref>M167:AD167</xm:sqref>
        </x14:conditionalFormatting>
        <x14:conditionalFormatting xmlns:xm="http://schemas.microsoft.com/office/excel/2006/main">
          <x14:cfRule type="expression" priority="346" stopIfTrue="1" id="{00000000-000E-0000-0600-000059010000}">
            <xm:f>OR(CNGE_2023_M4_Secc1!$M$514=2,CNGE_2023_M4_Secc1!$M$514=9)</xm:f>
            <x14:dxf>
              <fill>
                <patternFill patternType="lightGray"/>
              </fill>
            </x14:dxf>
          </x14:cfRule>
          <xm:sqref>M168:AD168</xm:sqref>
        </x14:conditionalFormatting>
        <x14:conditionalFormatting xmlns:xm="http://schemas.microsoft.com/office/excel/2006/main">
          <x14:cfRule type="expression" priority="452" stopIfTrue="1" id="{00000000-000E-0000-0600-0000C3010000}">
            <xm:f>OR(CNGE_2023_M4_Secc1!$M$503=2,CNGE_2023_M4_Secc1!$M$503=9)</xm:f>
            <x14:dxf>
              <fill>
                <patternFill patternType="lightGray"/>
              </fill>
            </x14:dxf>
          </x14:cfRule>
          <xm:sqref>O196:AD196</xm:sqref>
        </x14:conditionalFormatting>
        <x14:conditionalFormatting xmlns:xm="http://schemas.microsoft.com/office/excel/2006/main">
          <x14:cfRule type="expression" priority="453" stopIfTrue="1" id="{00000000-000E-0000-0600-0000C4010000}">
            <xm:f>OR(CNGE_2023_M4_Secc1!$M$504=2,CNGE_2023_M4_Secc1!$M$504=9)</xm:f>
            <x14:dxf>
              <fill>
                <patternFill patternType="lightGray"/>
              </fill>
            </x14:dxf>
          </x14:cfRule>
          <xm:sqref>O197:AD197</xm:sqref>
        </x14:conditionalFormatting>
        <x14:conditionalFormatting xmlns:xm="http://schemas.microsoft.com/office/excel/2006/main">
          <x14:cfRule type="expression" priority="454" stopIfTrue="1" id="{00000000-000E-0000-0600-0000C5010000}">
            <xm:f>OR(CNGE_2023_M4_Secc1!$M$505=2,CNGE_2023_M4_Secc1!$M$505=9)</xm:f>
            <x14:dxf>
              <fill>
                <patternFill patternType="lightGray"/>
              </fill>
            </x14:dxf>
          </x14:cfRule>
          <xm:sqref>O198:AD198</xm:sqref>
        </x14:conditionalFormatting>
        <x14:conditionalFormatting xmlns:xm="http://schemas.microsoft.com/office/excel/2006/main">
          <x14:cfRule type="expression" priority="455" stopIfTrue="1" id="{00000000-000E-0000-0600-0000C6010000}">
            <xm:f>OR(CNGE_2023_M4_Secc1!$M$506=2,CNGE_2023_M4_Secc1!$M$506=9)</xm:f>
            <x14:dxf>
              <fill>
                <patternFill patternType="lightGray"/>
              </fill>
            </x14:dxf>
          </x14:cfRule>
          <xm:sqref>O199:AD199</xm:sqref>
        </x14:conditionalFormatting>
        <x14:conditionalFormatting xmlns:xm="http://schemas.microsoft.com/office/excel/2006/main">
          <x14:cfRule type="expression" priority="456" stopIfTrue="1" id="{00000000-000E-0000-0600-0000C7010000}">
            <xm:f>OR(CNGE_2023_M4_Secc1!$M$507=2,CNGE_2023_M4_Secc1!$M$507=9)</xm:f>
            <x14:dxf>
              <fill>
                <patternFill patternType="lightGray"/>
              </fill>
            </x14:dxf>
          </x14:cfRule>
          <xm:sqref>O200:AD200</xm:sqref>
        </x14:conditionalFormatting>
        <x14:conditionalFormatting xmlns:xm="http://schemas.microsoft.com/office/excel/2006/main">
          <x14:cfRule type="expression" priority="457" stopIfTrue="1" id="{00000000-000E-0000-0600-0000C8010000}">
            <xm:f>OR(CNGE_2023_M4_Secc1!$M$508=2,CNGE_2023_M4_Secc1!$M$508=9)</xm:f>
            <x14:dxf>
              <fill>
                <patternFill patternType="lightGray"/>
              </fill>
            </x14:dxf>
          </x14:cfRule>
          <xm:sqref>O201:AD201</xm:sqref>
        </x14:conditionalFormatting>
        <x14:conditionalFormatting xmlns:xm="http://schemas.microsoft.com/office/excel/2006/main">
          <x14:cfRule type="expression" priority="458" stopIfTrue="1" id="{00000000-000E-0000-0600-0000C9010000}">
            <xm:f>OR(CNGE_2023_M4_Secc1!$M$509=2,CNGE_2023_M4_Secc1!$M$509=9)</xm:f>
            <x14:dxf>
              <fill>
                <patternFill patternType="lightGray"/>
              </fill>
            </x14:dxf>
          </x14:cfRule>
          <xm:sqref>O202:AD202</xm:sqref>
        </x14:conditionalFormatting>
        <x14:conditionalFormatting xmlns:xm="http://schemas.microsoft.com/office/excel/2006/main">
          <x14:cfRule type="expression" priority="459" stopIfTrue="1" id="{00000000-000E-0000-0600-0000CA010000}">
            <xm:f>OR(CNGE_2023_M4_Secc1!$M$510=2,CNGE_2023_M4_Secc1!$M$510=9)</xm:f>
            <x14:dxf>
              <fill>
                <patternFill patternType="lightGray"/>
              </fill>
            </x14:dxf>
          </x14:cfRule>
          <xm:sqref>O203:AD203</xm:sqref>
        </x14:conditionalFormatting>
        <x14:conditionalFormatting xmlns:xm="http://schemas.microsoft.com/office/excel/2006/main">
          <x14:cfRule type="expression" priority="460" stopIfTrue="1" id="{00000000-000E-0000-0600-0000CB010000}">
            <xm:f>OR(CNGE_2023_M4_Secc1!$M$511=2,CNGE_2023_M4_Secc1!$M$511=9)</xm:f>
            <x14:dxf>
              <fill>
                <patternFill patternType="lightGray"/>
              </fill>
            </x14:dxf>
          </x14:cfRule>
          <xm:sqref>O204:AD204</xm:sqref>
        </x14:conditionalFormatting>
        <x14:conditionalFormatting xmlns:xm="http://schemas.microsoft.com/office/excel/2006/main">
          <x14:cfRule type="expression" priority="461" stopIfTrue="1" id="{00000000-000E-0000-0600-0000CC010000}">
            <xm:f>OR(CNGE_2023_M4_Secc1!$M$512=2,CNGE_2023_M4_Secc1!$M$512=9)</xm:f>
            <x14:dxf>
              <fill>
                <patternFill patternType="lightGray"/>
              </fill>
            </x14:dxf>
          </x14:cfRule>
          <xm:sqref>O205:AD205</xm:sqref>
        </x14:conditionalFormatting>
        <x14:conditionalFormatting xmlns:xm="http://schemas.microsoft.com/office/excel/2006/main">
          <x14:cfRule type="expression" priority="462" stopIfTrue="1" id="{00000000-000E-0000-0600-0000CD010000}">
            <xm:f>OR(CNGE_2023_M4_Secc1!$M$513=2,CNGE_2023_M4_Secc1!$M$513=9)</xm:f>
            <x14:dxf>
              <fill>
                <patternFill patternType="lightGray"/>
              </fill>
            </x14:dxf>
          </x14:cfRule>
          <xm:sqref>O206:AD206</xm:sqref>
        </x14:conditionalFormatting>
        <x14:conditionalFormatting xmlns:xm="http://schemas.microsoft.com/office/excel/2006/main">
          <x14:cfRule type="expression" priority="463" stopIfTrue="1" id="{00000000-000E-0000-0600-0000CE010000}">
            <xm:f>OR(CNGE_2023_M4_Secc1!$M$514=2,CNGE_2023_M4_Secc1!$M$514=9)</xm:f>
            <x14:dxf>
              <fill>
                <patternFill patternType="lightGray"/>
              </fill>
            </x14:dxf>
          </x14:cfRule>
          <xm:sqref>O207:AD207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T92"/>
  <sheetViews>
    <sheetView showGridLines="0" zoomScaleNormal="100" workbookViewId="0">
      <selection activeCell="O24" sqref="O24:Q24"/>
    </sheetView>
  </sheetViews>
  <sheetFormatPr baseColWidth="10" defaultColWidth="0" defaultRowHeight="15" customHeight="1" zeroHeight="1"/>
  <cols>
    <col min="1" max="1" width="5.7109375" style="1" customWidth="1"/>
    <col min="2" max="38" width="3.7109375" style="1" customWidth="1"/>
    <col min="39" max="39" width="5.7109375" style="1" customWidth="1"/>
    <col min="40" max="16384" width="11.42578125" style="1" hidden="1"/>
  </cols>
  <sheetData>
    <row r="1" spans="2:38" ht="173.25" customHeight="1">
      <c r="B1" s="233" t="s">
        <v>0</v>
      </c>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row>
    <row r="2" spans="2:38" ht="15" customHeight="1"/>
    <row r="3" spans="2:38" ht="45" customHeight="1">
      <c r="B3" s="234" t="s">
        <v>1</v>
      </c>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row>
    <row r="4" spans="2:38" ht="15" customHeight="1"/>
    <row r="5" spans="2:38" ht="60" customHeight="1">
      <c r="B5" s="234" t="s">
        <v>14</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row>
    <row r="6" spans="2:38" ht="15" customHeight="1"/>
    <row r="7" spans="2:38" ht="15" customHeight="1" thickBot="1">
      <c r="B7" s="3" t="s">
        <v>3</v>
      </c>
      <c r="C7" s="8"/>
      <c r="D7" s="8"/>
      <c r="E7" s="8"/>
      <c r="F7" s="8"/>
      <c r="G7" s="8"/>
      <c r="H7" s="8"/>
      <c r="I7" s="8"/>
      <c r="J7" s="8"/>
      <c r="K7" s="8"/>
      <c r="L7" s="8"/>
      <c r="M7" s="8"/>
      <c r="N7" s="3" t="s">
        <v>4</v>
      </c>
      <c r="O7" s="8"/>
      <c r="AI7" s="242" t="s">
        <v>2</v>
      </c>
      <c r="AJ7" s="231"/>
      <c r="AK7" s="231"/>
      <c r="AL7" s="231"/>
    </row>
    <row r="8" spans="2:38" ht="15" customHeight="1" thickBot="1">
      <c r="B8" s="236" t="str">
        <f>IF(Presentación!B8="","",Presentación!B8)</f>
        <v/>
      </c>
      <c r="C8" s="237"/>
      <c r="D8" s="237"/>
      <c r="E8" s="237"/>
      <c r="F8" s="237"/>
      <c r="G8" s="237"/>
      <c r="H8" s="237"/>
      <c r="I8" s="237"/>
      <c r="J8" s="237"/>
      <c r="K8" s="237"/>
      <c r="L8" s="238"/>
      <c r="M8" s="9"/>
      <c r="N8" s="236" t="str">
        <f>IF(Presentación!N8="","",Presentación!N8)</f>
        <v/>
      </c>
      <c r="O8" s="238"/>
    </row>
    <row r="9" spans="2:38" ht="15" customHeight="1"/>
    <row r="10" spans="2:38" ht="15" customHeight="1">
      <c r="AI10" s="401" t="s">
        <v>1202</v>
      </c>
      <c r="AJ10" s="231"/>
      <c r="AK10" s="231"/>
      <c r="AL10" s="231"/>
    </row>
    <row r="11" spans="2:38" ht="15" customHeight="1"/>
    <row r="12" spans="2:38" s="2" customFormat="1" ht="15" customHeight="1">
      <c r="B12" s="354" t="s">
        <v>1203</v>
      </c>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3"/>
    </row>
    <row r="13" spans="2:38" s="2" customFormat="1" ht="15" customHeight="1">
      <c r="B13" s="191"/>
      <c r="C13" s="273" t="s">
        <v>1204</v>
      </c>
      <c r="D13" s="231"/>
      <c r="E13" s="231"/>
      <c r="F13" s="231"/>
      <c r="G13" s="231"/>
      <c r="H13" s="231"/>
      <c r="I13" s="231"/>
      <c r="J13" s="231"/>
      <c r="K13" s="231"/>
      <c r="L13" s="231"/>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65"/>
    </row>
    <row r="14" spans="2:38" s="73" customFormat="1" ht="24" customHeight="1">
      <c r="B14" s="192"/>
      <c r="C14" s="273" t="s">
        <v>1205</v>
      </c>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65"/>
    </row>
    <row r="15" spans="2:38" s="73" customFormat="1" ht="15" customHeight="1">
      <c r="B15" s="193"/>
      <c r="C15" s="273" t="s">
        <v>1206</v>
      </c>
      <c r="D15" s="231"/>
      <c r="E15" s="231"/>
      <c r="F15" s="231"/>
      <c r="G15" s="231"/>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65"/>
    </row>
    <row r="16" spans="2:38" s="73" customFormat="1" ht="24" customHeight="1">
      <c r="B16" s="194"/>
      <c r="C16" s="273" t="s">
        <v>1207</v>
      </c>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65"/>
    </row>
    <row r="17" spans="2:46" s="73" customFormat="1" ht="24" customHeight="1">
      <c r="B17" s="194"/>
      <c r="C17" s="273" t="s">
        <v>1208</v>
      </c>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65"/>
    </row>
    <row r="18" spans="2:46" s="73" customFormat="1" ht="36" customHeight="1">
      <c r="B18" s="194"/>
      <c r="C18" s="273" t="s">
        <v>1209</v>
      </c>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65"/>
    </row>
    <row r="19" spans="2:46" s="73" customFormat="1" ht="24" customHeight="1">
      <c r="B19" s="194"/>
      <c r="C19" s="273" t="s">
        <v>1210</v>
      </c>
      <c r="D19" s="231"/>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65"/>
    </row>
    <row r="20" spans="2:46" s="73" customFormat="1" ht="48" customHeight="1">
      <c r="B20" s="195"/>
      <c r="C20" s="287" t="s">
        <v>1211</v>
      </c>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67"/>
    </row>
    <row r="21" spans="2:46" ht="15" customHeight="1"/>
    <row r="22" spans="2:46" s="2" customFormat="1" ht="156" customHeight="1">
      <c r="B22" s="142"/>
      <c r="C22" s="402" t="s">
        <v>279</v>
      </c>
      <c r="D22" s="262"/>
      <c r="E22" s="262"/>
      <c r="F22" s="262"/>
      <c r="G22" s="262"/>
      <c r="H22" s="324" t="s">
        <v>280</v>
      </c>
      <c r="I22" s="263"/>
      <c r="J22" s="324" t="s">
        <v>1212</v>
      </c>
      <c r="K22" s="262"/>
      <c r="L22" s="263"/>
      <c r="M22" s="248" t="s">
        <v>1213</v>
      </c>
      <c r="N22" s="249"/>
      <c r="O22" s="249"/>
      <c r="P22" s="249"/>
      <c r="Q22" s="250"/>
      <c r="R22" s="248" t="s">
        <v>1214</v>
      </c>
      <c r="S22" s="262"/>
      <c r="T22" s="263"/>
      <c r="U22" s="248" t="s">
        <v>1215</v>
      </c>
      <c r="V22" s="262"/>
      <c r="W22" s="263"/>
      <c r="X22" s="400" t="s">
        <v>1216</v>
      </c>
      <c r="Y22" s="248" t="s">
        <v>1217</v>
      </c>
      <c r="Z22" s="262"/>
      <c r="AA22" s="263"/>
      <c r="AB22" s="248" t="s">
        <v>1218</v>
      </c>
      <c r="AC22" s="262"/>
      <c r="AD22" s="263"/>
      <c r="AE22" s="248" t="s">
        <v>1219</v>
      </c>
      <c r="AF22" s="262"/>
      <c r="AG22" s="263"/>
      <c r="AH22" s="248" t="s">
        <v>1220</v>
      </c>
      <c r="AI22" s="262"/>
      <c r="AJ22" s="263"/>
      <c r="AK22" s="374" t="s">
        <v>1221</v>
      </c>
      <c r="AL22" s="263"/>
    </row>
    <row r="23" spans="2:46" s="2" customFormat="1" ht="15" customHeight="1">
      <c r="B23" s="142"/>
      <c r="C23" s="266"/>
      <c r="D23" s="252"/>
      <c r="E23" s="252"/>
      <c r="F23" s="252"/>
      <c r="G23" s="252"/>
      <c r="H23" s="266"/>
      <c r="I23" s="267"/>
      <c r="J23" s="266"/>
      <c r="K23" s="252"/>
      <c r="L23" s="267"/>
      <c r="M23" s="251" t="s">
        <v>1222</v>
      </c>
      <c r="N23" s="250"/>
      <c r="O23" s="251" t="s">
        <v>1223</v>
      </c>
      <c r="P23" s="249"/>
      <c r="Q23" s="250"/>
      <c r="R23" s="266"/>
      <c r="S23" s="252"/>
      <c r="T23" s="267"/>
      <c r="U23" s="266"/>
      <c r="V23" s="252"/>
      <c r="W23" s="267"/>
      <c r="X23" s="344"/>
      <c r="Y23" s="266"/>
      <c r="Z23" s="252"/>
      <c r="AA23" s="267"/>
      <c r="AB23" s="266"/>
      <c r="AC23" s="252"/>
      <c r="AD23" s="267"/>
      <c r="AE23" s="266"/>
      <c r="AF23" s="252"/>
      <c r="AG23" s="267"/>
      <c r="AH23" s="266"/>
      <c r="AI23" s="252"/>
      <c r="AJ23" s="267"/>
      <c r="AK23" s="266"/>
      <c r="AL23" s="267"/>
      <c r="AN23" t="s">
        <v>282</v>
      </c>
      <c r="AO23" t="s">
        <v>283</v>
      </c>
      <c r="AP23" t="s">
        <v>1224</v>
      </c>
      <c r="AQ23" t="s">
        <v>1225</v>
      </c>
      <c r="AR23" t="s">
        <v>1226</v>
      </c>
      <c r="AS23" t="s">
        <v>1227</v>
      </c>
      <c r="AT23" t="s">
        <v>1228</v>
      </c>
    </row>
    <row r="24" spans="2:46" s="2" customFormat="1" ht="15" customHeight="1">
      <c r="B24" s="134"/>
      <c r="C24" s="109" t="s">
        <v>209</v>
      </c>
      <c r="D24" s="321" t="str">
        <f>IF(CNGE_2023_M4_Secc1!D40="","",CNGE_2023_M4_Secc1!D40)</f>
        <v/>
      </c>
      <c r="E24" s="249"/>
      <c r="F24" s="249"/>
      <c r="G24" s="250"/>
      <c r="H24" s="261"/>
      <c r="I24" s="250"/>
      <c r="J24" s="261"/>
      <c r="K24" s="249"/>
      <c r="L24" s="250"/>
      <c r="M24" s="398" t="str">
        <f>IF(O24="","",VLOOKUP(O24,Presentación!$AL$3:$AM$574,2,FALSE))</f>
        <v/>
      </c>
      <c r="N24" s="399"/>
      <c r="O24" s="336"/>
      <c r="P24" s="249"/>
      <c r="Q24" s="250"/>
      <c r="R24" s="336"/>
      <c r="S24" s="249"/>
      <c r="T24" s="250"/>
      <c r="U24" s="261"/>
      <c r="V24" s="249"/>
      <c r="W24" s="250"/>
      <c r="X24" s="42" t="s">
        <v>1229</v>
      </c>
      <c r="Y24" s="261"/>
      <c r="Z24" s="249"/>
      <c r="AA24" s="250"/>
      <c r="AB24" s="261"/>
      <c r="AC24" s="249"/>
      <c r="AD24" s="250"/>
      <c r="AE24" s="261"/>
      <c r="AF24" s="249"/>
      <c r="AG24" s="250"/>
      <c r="AH24" s="261"/>
      <c r="AI24" s="249"/>
      <c r="AJ24" s="250"/>
      <c r="AK24" s="261"/>
      <c r="AL24" s="250"/>
      <c r="AN24">
        <f>IF(OR(AND(D24&lt;&gt;"",H24&lt;&gt;"",J24&lt;&gt;"",M24&lt;&gt;"",O24&lt;&gt;"",R24&lt;&gt;"",U24&lt;&gt;"",Y24&lt;&gt;"",AB24&lt;&gt;"",AE24&lt;&gt;"",AH24&lt;&gt;""),AND(D24="",H24="",J24="",M24="",O24="",R24="",U24="",Y24="",AB24="",AE24="",AH24="",AK24=""),AND(D24&lt;&gt;"",H24="",J24="",M24="",O24="",R24="",U24="",Y24="",AB24="",AE24="",AH24="",AK24&lt;&gt;"")),0,1)</f>
        <v>0</v>
      </c>
      <c r="AO24">
        <f t="shared" ref="AO24:AO55" si="0">IF(COUNTIF(D24:AL24,"NS"),1,0)</f>
        <v>0</v>
      </c>
      <c r="AP24">
        <f t="shared" ref="AP24:AP55" si="1">LEN(U24)</f>
        <v>0</v>
      </c>
      <c r="AQ24">
        <f t="shared" ref="AQ24:AQ55" si="2">LEN(Y24)</f>
        <v>0</v>
      </c>
      <c r="AR24">
        <f t="shared" ref="AR24:AR55" si="3">IF(AND(U24&lt;&gt;"NS",U24&lt;&gt;"NA",AP24&gt;8),1,0)</f>
        <v>0</v>
      </c>
      <c r="AS24">
        <f t="shared" ref="AS24:AS55" si="4">IF(AND(Y24&lt;&gt;"NS",Y24&lt;&gt;"NA",AQ24&gt;9),1,0)</f>
        <v>0</v>
      </c>
      <c r="AT24">
        <f t="shared" ref="AT24:AT55" si="5">IF(LEN(AH24)&gt;10,1,0)</f>
        <v>0</v>
      </c>
    </row>
    <row r="25" spans="2:46" s="2" customFormat="1" ht="15" customHeight="1">
      <c r="B25" s="134"/>
      <c r="C25" s="110" t="s">
        <v>210</v>
      </c>
      <c r="D25" s="321" t="str">
        <f>IF(CNGE_2023_M4_Secc1!D41="","",CNGE_2023_M4_Secc1!D41)</f>
        <v/>
      </c>
      <c r="E25" s="249"/>
      <c r="F25" s="249"/>
      <c r="G25" s="250"/>
      <c r="H25" s="261"/>
      <c r="I25" s="250"/>
      <c r="J25" s="261"/>
      <c r="K25" s="249"/>
      <c r="L25" s="250"/>
      <c r="M25" s="398" t="str">
        <f>IF(O25="","",VLOOKUP(O25,Presentación!$AL$3:$AM$574,2,FALSE))</f>
        <v/>
      </c>
      <c r="N25" s="399"/>
      <c r="O25" s="336"/>
      <c r="P25" s="249"/>
      <c r="Q25" s="250"/>
      <c r="R25" s="336"/>
      <c r="S25" s="249"/>
      <c r="T25" s="250"/>
      <c r="U25" s="261"/>
      <c r="V25" s="249"/>
      <c r="W25" s="250"/>
      <c r="X25" s="42" t="s">
        <v>1229</v>
      </c>
      <c r="Y25" s="261"/>
      <c r="Z25" s="249"/>
      <c r="AA25" s="250"/>
      <c r="AB25" s="261"/>
      <c r="AC25" s="249"/>
      <c r="AD25" s="250"/>
      <c r="AE25" s="261"/>
      <c r="AF25" s="249"/>
      <c r="AG25" s="250"/>
      <c r="AH25" s="261"/>
      <c r="AI25" s="249"/>
      <c r="AJ25" s="250"/>
      <c r="AK25" s="261"/>
      <c r="AL25" s="250"/>
      <c r="AN25">
        <f t="shared" ref="AN25:AN83" si="6">IF(OR(AND(D25&lt;&gt;"",H25&lt;&gt;"",J25&lt;&gt;"",M25&lt;&gt;"",O25&lt;&gt;"",R25&lt;&gt;"",U25&lt;&gt;"",Y25&lt;&gt;"",AB25&lt;&gt;"",AE25&lt;&gt;"",AH25&lt;&gt;""),AND(D25="",H25="",J25="",M25="",O25="",R25="",U25="",Y25="",AB25="",AE25="",AH25="",AK25=""),AND(D25&lt;&gt;"",H25="",J25="",M25="",O25="",R25="",U25="",Y25="",AB25="",AE25="",AH25="",AK25&lt;&gt;"")),0,1)</f>
        <v>0</v>
      </c>
      <c r="AO25">
        <f t="shared" si="0"/>
        <v>0</v>
      </c>
      <c r="AP25">
        <f t="shared" si="1"/>
        <v>0</v>
      </c>
      <c r="AQ25">
        <f t="shared" si="2"/>
        <v>0</v>
      </c>
      <c r="AR25">
        <f t="shared" si="3"/>
        <v>0</v>
      </c>
      <c r="AS25">
        <f t="shared" si="4"/>
        <v>0</v>
      </c>
      <c r="AT25">
        <f t="shared" si="5"/>
        <v>0</v>
      </c>
    </row>
    <row r="26" spans="2:46" s="2" customFormat="1" ht="15" customHeight="1">
      <c r="B26" s="134"/>
      <c r="C26" s="110" t="s">
        <v>212</v>
      </c>
      <c r="D26" s="321" t="str">
        <f>IF(CNGE_2023_M4_Secc1!D42="","",CNGE_2023_M4_Secc1!D42)</f>
        <v/>
      </c>
      <c r="E26" s="249"/>
      <c r="F26" s="249"/>
      <c r="G26" s="250"/>
      <c r="H26" s="261"/>
      <c r="I26" s="250"/>
      <c r="J26" s="261"/>
      <c r="K26" s="249"/>
      <c r="L26" s="250"/>
      <c r="M26" s="398" t="str">
        <f>IF(O26="","",VLOOKUP(O26,Presentación!$AL$3:$AM$574,2,FALSE))</f>
        <v/>
      </c>
      <c r="N26" s="399"/>
      <c r="O26" s="336"/>
      <c r="P26" s="249"/>
      <c r="Q26" s="250"/>
      <c r="R26" s="336"/>
      <c r="S26" s="249"/>
      <c r="T26" s="250"/>
      <c r="U26" s="261"/>
      <c r="V26" s="249"/>
      <c r="W26" s="250"/>
      <c r="X26" s="42" t="s">
        <v>1229</v>
      </c>
      <c r="Y26" s="261"/>
      <c r="Z26" s="249"/>
      <c r="AA26" s="250"/>
      <c r="AB26" s="261"/>
      <c r="AC26" s="249"/>
      <c r="AD26" s="250"/>
      <c r="AE26" s="261"/>
      <c r="AF26" s="249"/>
      <c r="AG26" s="250"/>
      <c r="AH26" s="261"/>
      <c r="AI26" s="249"/>
      <c r="AJ26" s="250"/>
      <c r="AK26" s="261"/>
      <c r="AL26" s="250"/>
      <c r="AN26">
        <f t="shared" si="6"/>
        <v>0</v>
      </c>
      <c r="AO26">
        <f t="shared" si="0"/>
        <v>0</v>
      </c>
      <c r="AP26">
        <f t="shared" si="1"/>
        <v>0</v>
      </c>
      <c r="AQ26">
        <f t="shared" si="2"/>
        <v>0</v>
      </c>
      <c r="AR26">
        <f t="shared" si="3"/>
        <v>0</v>
      </c>
      <c r="AS26">
        <f t="shared" si="4"/>
        <v>0</v>
      </c>
      <c r="AT26">
        <f t="shared" si="5"/>
        <v>0</v>
      </c>
    </row>
    <row r="27" spans="2:46" s="2" customFormat="1" ht="15" customHeight="1">
      <c r="B27" s="134"/>
      <c r="C27" s="110" t="s">
        <v>214</v>
      </c>
      <c r="D27" s="321" t="str">
        <f>IF(CNGE_2023_M4_Secc1!D43="","",CNGE_2023_M4_Secc1!D43)</f>
        <v/>
      </c>
      <c r="E27" s="249"/>
      <c r="F27" s="249"/>
      <c r="G27" s="250"/>
      <c r="H27" s="261"/>
      <c r="I27" s="250"/>
      <c r="J27" s="261"/>
      <c r="K27" s="249"/>
      <c r="L27" s="250"/>
      <c r="M27" s="398" t="str">
        <f>IF(O27="","",VLOOKUP(O27,Presentación!$AL$3:$AM$574,2,FALSE))</f>
        <v/>
      </c>
      <c r="N27" s="399"/>
      <c r="O27" s="336"/>
      <c r="P27" s="249"/>
      <c r="Q27" s="250"/>
      <c r="R27" s="336"/>
      <c r="S27" s="249"/>
      <c r="T27" s="250"/>
      <c r="U27" s="261"/>
      <c r="V27" s="249"/>
      <c r="W27" s="250"/>
      <c r="X27" s="42" t="s">
        <v>1229</v>
      </c>
      <c r="Y27" s="261"/>
      <c r="Z27" s="249"/>
      <c r="AA27" s="250"/>
      <c r="AB27" s="261"/>
      <c r="AC27" s="249"/>
      <c r="AD27" s="250"/>
      <c r="AE27" s="261"/>
      <c r="AF27" s="249"/>
      <c r="AG27" s="250"/>
      <c r="AH27" s="261"/>
      <c r="AI27" s="249"/>
      <c r="AJ27" s="250"/>
      <c r="AK27" s="261"/>
      <c r="AL27" s="250"/>
      <c r="AN27">
        <f t="shared" si="6"/>
        <v>0</v>
      </c>
      <c r="AO27">
        <f t="shared" si="0"/>
        <v>0</v>
      </c>
      <c r="AP27">
        <f t="shared" si="1"/>
        <v>0</v>
      </c>
      <c r="AQ27">
        <f t="shared" si="2"/>
        <v>0</v>
      </c>
      <c r="AR27">
        <f t="shared" si="3"/>
        <v>0</v>
      </c>
      <c r="AS27">
        <f t="shared" si="4"/>
        <v>0</v>
      </c>
      <c r="AT27">
        <f t="shared" si="5"/>
        <v>0</v>
      </c>
    </row>
    <row r="28" spans="2:46" s="2" customFormat="1" ht="15" customHeight="1">
      <c r="B28" s="134"/>
      <c r="C28" s="110" t="s">
        <v>215</v>
      </c>
      <c r="D28" s="321" t="str">
        <f>IF(CNGE_2023_M4_Secc1!D44="","",CNGE_2023_M4_Secc1!D44)</f>
        <v/>
      </c>
      <c r="E28" s="249"/>
      <c r="F28" s="249"/>
      <c r="G28" s="250"/>
      <c r="H28" s="261"/>
      <c r="I28" s="250"/>
      <c r="J28" s="261"/>
      <c r="K28" s="249"/>
      <c r="L28" s="250"/>
      <c r="M28" s="398" t="str">
        <f>IF(O28="","",VLOOKUP(O28,Presentación!$AL$3:$AM$574,2,FALSE))</f>
        <v/>
      </c>
      <c r="N28" s="399"/>
      <c r="O28" s="336"/>
      <c r="P28" s="249"/>
      <c r="Q28" s="250"/>
      <c r="R28" s="336"/>
      <c r="S28" s="249"/>
      <c r="T28" s="250"/>
      <c r="U28" s="261"/>
      <c r="V28" s="249"/>
      <c r="W28" s="250"/>
      <c r="X28" s="42" t="s">
        <v>1229</v>
      </c>
      <c r="Y28" s="261"/>
      <c r="Z28" s="249"/>
      <c r="AA28" s="250"/>
      <c r="AB28" s="261"/>
      <c r="AC28" s="249"/>
      <c r="AD28" s="250"/>
      <c r="AE28" s="261"/>
      <c r="AF28" s="249"/>
      <c r="AG28" s="250"/>
      <c r="AH28" s="261"/>
      <c r="AI28" s="249"/>
      <c r="AJ28" s="250"/>
      <c r="AK28" s="261"/>
      <c r="AL28" s="250"/>
      <c r="AN28">
        <f t="shared" si="6"/>
        <v>0</v>
      </c>
      <c r="AO28">
        <f t="shared" si="0"/>
        <v>0</v>
      </c>
      <c r="AP28">
        <f t="shared" si="1"/>
        <v>0</v>
      </c>
      <c r="AQ28">
        <f t="shared" si="2"/>
        <v>0</v>
      </c>
      <c r="AR28">
        <f t="shared" si="3"/>
        <v>0</v>
      </c>
      <c r="AS28">
        <f t="shared" si="4"/>
        <v>0</v>
      </c>
      <c r="AT28">
        <f t="shared" si="5"/>
        <v>0</v>
      </c>
    </row>
    <row r="29" spans="2:46" s="2" customFormat="1" ht="15" customHeight="1">
      <c r="B29" s="134"/>
      <c r="C29" s="110" t="s">
        <v>217</v>
      </c>
      <c r="D29" s="321" t="str">
        <f>IF(CNGE_2023_M4_Secc1!D45="","",CNGE_2023_M4_Secc1!D45)</f>
        <v/>
      </c>
      <c r="E29" s="249"/>
      <c r="F29" s="249"/>
      <c r="G29" s="250"/>
      <c r="H29" s="261"/>
      <c r="I29" s="250"/>
      <c r="J29" s="261"/>
      <c r="K29" s="249"/>
      <c r="L29" s="250"/>
      <c r="M29" s="398" t="str">
        <f>IF(O29="","",VLOOKUP(O29,Presentación!$AL$3:$AM$574,2,FALSE))</f>
        <v/>
      </c>
      <c r="N29" s="399"/>
      <c r="O29" s="336"/>
      <c r="P29" s="249"/>
      <c r="Q29" s="250"/>
      <c r="R29" s="336"/>
      <c r="S29" s="249"/>
      <c r="T29" s="250"/>
      <c r="U29" s="261"/>
      <c r="V29" s="249"/>
      <c r="W29" s="250"/>
      <c r="X29" s="42" t="s">
        <v>1229</v>
      </c>
      <c r="Y29" s="261"/>
      <c r="Z29" s="249"/>
      <c r="AA29" s="250"/>
      <c r="AB29" s="261"/>
      <c r="AC29" s="249"/>
      <c r="AD29" s="250"/>
      <c r="AE29" s="261"/>
      <c r="AF29" s="249"/>
      <c r="AG29" s="250"/>
      <c r="AH29" s="261"/>
      <c r="AI29" s="249"/>
      <c r="AJ29" s="250"/>
      <c r="AK29" s="261"/>
      <c r="AL29" s="250"/>
      <c r="AN29">
        <f t="shared" si="6"/>
        <v>0</v>
      </c>
      <c r="AO29">
        <f t="shared" si="0"/>
        <v>0</v>
      </c>
      <c r="AP29">
        <f t="shared" si="1"/>
        <v>0</v>
      </c>
      <c r="AQ29">
        <f t="shared" si="2"/>
        <v>0</v>
      </c>
      <c r="AR29">
        <f t="shared" si="3"/>
        <v>0</v>
      </c>
      <c r="AS29">
        <f t="shared" si="4"/>
        <v>0</v>
      </c>
      <c r="AT29">
        <f t="shared" si="5"/>
        <v>0</v>
      </c>
    </row>
    <row r="30" spans="2:46" s="2" customFormat="1" ht="15" customHeight="1">
      <c r="B30" s="134"/>
      <c r="C30" s="110" t="s">
        <v>219</v>
      </c>
      <c r="D30" s="321" t="str">
        <f>IF(CNGE_2023_M4_Secc1!D46="","",CNGE_2023_M4_Secc1!D46)</f>
        <v/>
      </c>
      <c r="E30" s="249"/>
      <c r="F30" s="249"/>
      <c r="G30" s="250"/>
      <c r="H30" s="261"/>
      <c r="I30" s="250"/>
      <c r="J30" s="261"/>
      <c r="K30" s="249"/>
      <c r="L30" s="250"/>
      <c r="M30" s="398" t="str">
        <f>IF(O30="","",VLOOKUP(O30,Presentación!$AL$3:$AM$574,2,FALSE))</f>
        <v/>
      </c>
      <c r="N30" s="399"/>
      <c r="O30" s="336"/>
      <c r="P30" s="249"/>
      <c r="Q30" s="250"/>
      <c r="R30" s="336"/>
      <c r="S30" s="249"/>
      <c r="T30" s="250"/>
      <c r="U30" s="261"/>
      <c r="V30" s="249"/>
      <c r="W30" s="250"/>
      <c r="X30" s="42" t="s">
        <v>1229</v>
      </c>
      <c r="Y30" s="261"/>
      <c r="Z30" s="249"/>
      <c r="AA30" s="250"/>
      <c r="AB30" s="261"/>
      <c r="AC30" s="249"/>
      <c r="AD30" s="250"/>
      <c r="AE30" s="261"/>
      <c r="AF30" s="249"/>
      <c r="AG30" s="250"/>
      <c r="AH30" s="261"/>
      <c r="AI30" s="249"/>
      <c r="AJ30" s="250"/>
      <c r="AK30" s="261"/>
      <c r="AL30" s="250"/>
      <c r="AN30">
        <f t="shared" si="6"/>
        <v>0</v>
      </c>
      <c r="AO30">
        <f t="shared" si="0"/>
        <v>0</v>
      </c>
      <c r="AP30">
        <f t="shared" si="1"/>
        <v>0</v>
      </c>
      <c r="AQ30">
        <f t="shared" si="2"/>
        <v>0</v>
      </c>
      <c r="AR30">
        <f t="shared" si="3"/>
        <v>0</v>
      </c>
      <c r="AS30">
        <f t="shared" si="4"/>
        <v>0</v>
      </c>
      <c r="AT30">
        <f t="shared" si="5"/>
        <v>0</v>
      </c>
    </row>
    <row r="31" spans="2:46" s="2" customFormat="1" ht="15" customHeight="1">
      <c r="B31" s="134"/>
      <c r="C31" s="110" t="s">
        <v>221</v>
      </c>
      <c r="D31" s="321" t="str">
        <f>IF(CNGE_2023_M4_Secc1!D47="","",CNGE_2023_M4_Secc1!D47)</f>
        <v/>
      </c>
      <c r="E31" s="249"/>
      <c r="F31" s="249"/>
      <c r="G31" s="250"/>
      <c r="H31" s="261"/>
      <c r="I31" s="250"/>
      <c r="J31" s="261"/>
      <c r="K31" s="249"/>
      <c r="L31" s="250"/>
      <c r="M31" s="398" t="str">
        <f>IF(O31="","",VLOOKUP(O31,Presentación!$AL$3:$AM$574,2,FALSE))</f>
        <v/>
      </c>
      <c r="N31" s="399"/>
      <c r="O31" s="336"/>
      <c r="P31" s="249"/>
      <c r="Q31" s="250"/>
      <c r="R31" s="336"/>
      <c r="S31" s="249"/>
      <c r="T31" s="250"/>
      <c r="U31" s="261"/>
      <c r="V31" s="249"/>
      <c r="W31" s="250"/>
      <c r="X31" s="42" t="s">
        <v>1229</v>
      </c>
      <c r="Y31" s="261"/>
      <c r="Z31" s="249"/>
      <c r="AA31" s="250"/>
      <c r="AB31" s="261"/>
      <c r="AC31" s="249"/>
      <c r="AD31" s="250"/>
      <c r="AE31" s="261"/>
      <c r="AF31" s="249"/>
      <c r="AG31" s="250"/>
      <c r="AH31" s="261"/>
      <c r="AI31" s="249"/>
      <c r="AJ31" s="250"/>
      <c r="AK31" s="261"/>
      <c r="AL31" s="250"/>
      <c r="AN31">
        <f t="shared" si="6"/>
        <v>0</v>
      </c>
      <c r="AO31">
        <f t="shared" si="0"/>
        <v>0</v>
      </c>
      <c r="AP31">
        <f t="shared" si="1"/>
        <v>0</v>
      </c>
      <c r="AQ31">
        <f t="shared" si="2"/>
        <v>0</v>
      </c>
      <c r="AR31">
        <f t="shared" si="3"/>
        <v>0</v>
      </c>
      <c r="AS31">
        <f t="shared" si="4"/>
        <v>0</v>
      </c>
      <c r="AT31">
        <f t="shared" si="5"/>
        <v>0</v>
      </c>
    </row>
    <row r="32" spans="2:46" s="2" customFormat="1" ht="15" customHeight="1">
      <c r="B32" s="134"/>
      <c r="C32" s="110" t="s">
        <v>223</v>
      </c>
      <c r="D32" s="321" t="str">
        <f>IF(CNGE_2023_M4_Secc1!D48="","",CNGE_2023_M4_Secc1!D48)</f>
        <v/>
      </c>
      <c r="E32" s="249"/>
      <c r="F32" s="249"/>
      <c r="G32" s="250"/>
      <c r="H32" s="261"/>
      <c r="I32" s="250"/>
      <c r="J32" s="261"/>
      <c r="K32" s="249"/>
      <c r="L32" s="250"/>
      <c r="M32" s="398" t="str">
        <f>IF(O32="","",VLOOKUP(O32,Presentación!$AL$3:$AM$574,2,FALSE))</f>
        <v/>
      </c>
      <c r="N32" s="399"/>
      <c r="O32" s="336"/>
      <c r="P32" s="249"/>
      <c r="Q32" s="250"/>
      <c r="R32" s="336"/>
      <c r="S32" s="249"/>
      <c r="T32" s="250"/>
      <c r="U32" s="261"/>
      <c r="V32" s="249"/>
      <c r="W32" s="250"/>
      <c r="X32" s="42" t="s">
        <v>1229</v>
      </c>
      <c r="Y32" s="261"/>
      <c r="Z32" s="249"/>
      <c r="AA32" s="250"/>
      <c r="AB32" s="261"/>
      <c r="AC32" s="249"/>
      <c r="AD32" s="250"/>
      <c r="AE32" s="261"/>
      <c r="AF32" s="249"/>
      <c r="AG32" s="250"/>
      <c r="AH32" s="261"/>
      <c r="AI32" s="249"/>
      <c r="AJ32" s="250"/>
      <c r="AK32" s="261"/>
      <c r="AL32" s="250"/>
      <c r="AN32">
        <f t="shared" si="6"/>
        <v>0</v>
      </c>
      <c r="AO32">
        <f t="shared" si="0"/>
        <v>0</v>
      </c>
      <c r="AP32">
        <f t="shared" si="1"/>
        <v>0</v>
      </c>
      <c r="AQ32">
        <f t="shared" si="2"/>
        <v>0</v>
      </c>
      <c r="AR32">
        <f t="shared" si="3"/>
        <v>0</v>
      </c>
      <c r="AS32">
        <f t="shared" si="4"/>
        <v>0</v>
      </c>
      <c r="AT32">
        <f t="shared" si="5"/>
        <v>0</v>
      </c>
    </row>
    <row r="33" spans="2:46" s="2" customFormat="1" ht="15" customHeight="1">
      <c r="B33" s="134"/>
      <c r="C33" s="110" t="s">
        <v>225</v>
      </c>
      <c r="D33" s="321" t="str">
        <f>IF(CNGE_2023_M4_Secc1!D49="","",CNGE_2023_M4_Secc1!D49)</f>
        <v/>
      </c>
      <c r="E33" s="249"/>
      <c r="F33" s="249"/>
      <c r="G33" s="250"/>
      <c r="H33" s="261"/>
      <c r="I33" s="250"/>
      <c r="J33" s="261"/>
      <c r="K33" s="249"/>
      <c r="L33" s="250"/>
      <c r="M33" s="398" t="str">
        <f>IF(O33="","",VLOOKUP(O33,Presentación!$AL$3:$AM$574,2,FALSE))</f>
        <v/>
      </c>
      <c r="N33" s="399"/>
      <c r="O33" s="336"/>
      <c r="P33" s="249"/>
      <c r="Q33" s="250"/>
      <c r="R33" s="336"/>
      <c r="S33" s="249"/>
      <c r="T33" s="250"/>
      <c r="U33" s="261"/>
      <c r="V33" s="249"/>
      <c r="W33" s="250"/>
      <c r="X33" s="42" t="s">
        <v>1229</v>
      </c>
      <c r="Y33" s="261"/>
      <c r="Z33" s="249"/>
      <c r="AA33" s="250"/>
      <c r="AB33" s="261"/>
      <c r="AC33" s="249"/>
      <c r="AD33" s="250"/>
      <c r="AE33" s="261"/>
      <c r="AF33" s="249"/>
      <c r="AG33" s="250"/>
      <c r="AH33" s="261"/>
      <c r="AI33" s="249"/>
      <c r="AJ33" s="250"/>
      <c r="AK33" s="261"/>
      <c r="AL33" s="250"/>
      <c r="AN33">
        <f t="shared" si="6"/>
        <v>0</v>
      </c>
      <c r="AO33">
        <f t="shared" si="0"/>
        <v>0</v>
      </c>
      <c r="AP33">
        <f t="shared" si="1"/>
        <v>0</v>
      </c>
      <c r="AQ33">
        <f t="shared" si="2"/>
        <v>0</v>
      </c>
      <c r="AR33">
        <f t="shared" si="3"/>
        <v>0</v>
      </c>
      <c r="AS33">
        <f t="shared" si="4"/>
        <v>0</v>
      </c>
      <c r="AT33">
        <f t="shared" si="5"/>
        <v>0</v>
      </c>
    </row>
    <row r="34" spans="2:46" s="2" customFormat="1" ht="15" customHeight="1">
      <c r="B34" s="134"/>
      <c r="C34" s="110" t="s">
        <v>227</v>
      </c>
      <c r="D34" s="321" t="str">
        <f>IF(CNGE_2023_M4_Secc1!D50="","",CNGE_2023_M4_Secc1!D50)</f>
        <v/>
      </c>
      <c r="E34" s="249"/>
      <c r="F34" s="249"/>
      <c r="G34" s="250"/>
      <c r="H34" s="261"/>
      <c r="I34" s="250"/>
      <c r="J34" s="261"/>
      <c r="K34" s="249"/>
      <c r="L34" s="250"/>
      <c r="M34" s="398" t="str">
        <f>IF(O34="","",VLOOKUP(O34,Presentación!$AL$3:$AM$574,2,FALSE))</f>
        <v/>
      </c>
      <c r="N34" s="399"/>
      <c r="O34" s="336"/>
      <c r="P34" s="249"/>
      <c r="Q34" s="250"/>
      <c r="R34" s="336"/>
      <c r="S34" s="249"/>
      <c r="T34" s="250"/>
      <c r="U34" s="261"/>
      <c r="V34" s="249"/>
      <c r="W34" s="250"/>
      <c r="X34" s="42" t="s">
        <v>1229</v>
      </c>
      <c r="Y34" s="261"/>
      <c r="Z34" s="249"/>
      <c r="AA34" s="250"/>
      <c r="AB34" s="261"/>
      <c r="AC34" s="249"/>
      <c r="AD34" s="250"/>
      <c r="AE34" s="261"/>
      <c r="AF34" s="249"/>
      <c r="AG34" s="250"/>
      <c r="AH34" s="261"/>
      <c r="AI34" s="249"/>
      <c r="AJ34" s="250"/>
      <c r="AK34" s="261"/>
      <c r="AL34" s="250"/>
      <c r="AN34">
        <f t="shared" si="6"/>
        <v>0</v>
      </c>
      <c r="AO34">
        <f t="shared" si="0"/>
        <v>0</v>
      </c>
      <c r="AP34">
        <f t="shared" si="1"/>
        <v>0</v>
      </c>
      <c r="AQ34">
        <f t="shared" si="2"/>
        <v>0</v>
      </c>
      <c r="AR34">
        <f t="shared" si="3"/>
        <v>0</v>
      </c>
      <c r="AS34">
        <f t="shared" si="4"/>
        <v>0</v>
      </c>
      <c r="AT34">
        <f t="shared" si="5"/>
        <v>0</v>
      </c>
    </row>
    <row r="35" spans="2:46" s="2" customFormat="1" ht="15" customHeight="1">
      <c r="B35" s="134"/>
      <c r="C35" s="110" t="s">
        <v>228</v>
      </c>
      <c r="D35" s="321" t="str">
        <f>IF(CNGE_2023_M4_Secc1!D51="","",CNGE_2023_M4_Secc1!D51)</f>
        <v/>
      </c>
      <c r="E35" s="249"/>
      <c r="F35" s="249"/>
      <c r="G35" s="250"/>
      <c r="H35" s="261"/>
      <c r="I35" s="250"/>
      <c r="J35" s="261"/>
      <c r="K35" s="249"/>
      <c r="L35" s="250"/>
      <c r="M35" s="398" t="str">
        <f>IF(O35="","",VLOOKUP(O35,Presentación!$AL$3:$AM$574,2,FALSE))</f>
        <v/>
      </c>
      <c r="N35" s="399"/>
      <c r="O35" s="336"/>
      <c r="P35" s="249"/>
      <c r="Q35" s="250"/>
      <c r="R35" s="336"/>
      <c r="S35" s="249"/>
      <c r="T35" s="250"/>
      <c r="U35" s="261"/>
      <c r="V35" s="249"/>
      <c r="W35" s="250"/>
      <c r="X35" s="42" t="s">
        <v>1229</v>
      </c>
      <c r="Y35" s="261"/>
      <c r="Z35" s="249"/>
      <c r="AA35" s="250"/>
      <c r="AB35" s="261"/>
      <c r="AC35" s="249"/>
      <c r="AD35" s="250"/>
      <c r="AE35" s="261"/>
      <c r="AF35" s="249"/>
      <c r="AG35" s="250"/>
      <c r="AH35" s="261"/>
      <c r="AI35" s="249"/>
      <c r="AJ35" s="250"/>
      <c r="AK35" s="261"/>
      <c r="AL35" s="250"/>
      <c r="AN35">
        <f t="shared" si="6"/>
        <v>0</v>
      </c>
      <c r="AO35">
        <f t="shared" si="0"/>
        <v>0</v>
      </c>
      <c r="AP35">
        <f t="shared" si="1"/>
        <v>0</v>
      </c>
      <c r="AQ35">
        <f t="shared" si="2"/>
        <v>0</v>
      </c>
      <c r="AR35">
        <f t="shared" si="3"/>
        <v>0</v>
      </c>
      <c r="AS35">
        <f t="shared" si="4"/>
        <v>0</v>
      </c>
      <c r="AT35">
        <f t="shared" si="5"/>
        <v>0</v>
      </c>
    </row>
    <row r="36" spans="2:46" s="2" customFormat="1" ht="15" customHeight="1">
      <c r="B36" s="134"/>
      <c r="C36" s="110" t="s">
        <v>229</v>
      </c>
      <c r="D36" s="321" t="str">
        <f>IF(CNGE_2023_M4_Secc1!D52="","",CNGE_2023_M4_Secc1!D52)</f>
        <v/>
      </c>
      <c r="E36" s="249"/>
      <c r="F36" s="249"/>
      <c r="G36" s="250"/>
      <c r="H36" s="261"/>
      <c r="I36" s="250"/>
      <c r="J36" s="261"/>
      <c r="K36" s="249"/>
      <c r="L36" s="250"/>
      <c r="M36" s="398" t="str">
        <f>IF(O36="","",VLOOKUP(O36,Presentación!$AL$3:$AM$574,2,FALSE))</f>
        <v/>
      </c>
      <c r="N36" s="399"/>
      <c r="O36" s="336"/>
      <c r="P36" s="249"/>
      <c r="Q36" s="250"/>
      <c r="R36" s="336"/>
      <c r="S36" s="249"/>
      <c r="T36" s="250"/>
      <c r="U36" s="261"/>
      <c r="V36" s="249"/>
      <c r="W36" s="250"/>
      <c r="X36" s="42" t="s">
        <v>1229</v>
      </c>
      <c r="Y36" s="261"/>
      <c r="Z36" s="249"/>
      <c r="AA36" s="250"/>
      <c r="AB36" s="261"/>
      <c r="AC36" s="249"/>
      <c r="AD36" s="250"/>
      <c r="AE36" s="261"/>
      <c r="AF36" s="249"/>
      <c r="AG36" s="250"/>
      <c r="AH36" s="261"/>
      <c r="AI36" s="249"/>
      <c r="AJ36" s="250"/>
      <c r="AK36" s="261"/>
      <c r="AL36" s="250"/>
      <c r="AN36">
        <f t="shared" si="6"/>
        <v>0</v>
      </c>
      <c r="AO36">
        <f t="shared" si="0"/>
        <v>0</v>
      </c>
      <c r="AP36">
        <f t="shared" si="1"/>
        <v>0</v>
      </c>
      <c r="AQ36">
        <f t="shared" si="2"/>
        <v>0</v>
      </c>
      <c r="AR36">
        <f t="shared" si="3"/>
        <v>0</v>
      </c>
      <c r="AS36">
        <f t="shared" si="4"/>
        <v>0</v>
      </c>
      <c r="AT36">
        <f t="shared" si="5"/>
        <v>0</v>
      </c>
    </row>
    <row r="37" spans="2:46" s="2" customFormat="1" ht="15" customHeight="1">
      <c r="B37" s="134"/>
      <c r="C37" s="110" t="s">
        <v>230</v>
      </c>
      <c r="D37" s="321" t="str">
        <f>IF(CNGE_2023_M4_Secc1!D53="","",CNGE_2023_M4_Secc1!D53)</f>
        <v/>
      </c>
      <c r="E37" s="249"/>
      <c r="F37" s="249"/>
      <c r="G37" s="250"/>
      <c r="H37" s="261"/>
      <c r="I37" s="250"/>
      <c r="J37" s="261"/>
      <c r="K37" s="249"/>
      <c r="L37" s="250"/>
      <c r="M37" s="398" t="str">
        <f>IF(O37="","",VLOOKUP(O37,Presentación!$AL$3:$AM$574,2,FALSE))</f>
        <v/>
      </c>
      <c r="N37" s="399"/>
      <c r="O37" s="336"/>
      <c r="P37" s="249"/>
      <c r="Q37" s="250"/>
      <c r="R37" s="336"/>
      <c r="S37" s="249"/>
      <c r="T37" s="250"/>
      <c r="U37" s="261"/>
      <c r="V37" s="249"/>
      <c r="W37" s="250"/>
      <c r="X37" s="42" t="s">
        <v>1229</v>
      </c>
      <c r="Y37" s="261"/>
      <c r="Z37" s="249"/>
      <c r="AA37" s="250"/>
      <c r="AB37" s="261"/>
      <c r="AC37" s="249"/>
      <c r="AD37" s="250"/>
      <c r="AE37" s="261"/>
      <c r="AF37" s="249"/>
      <c r="AG37" s="250"/>
      <c r="AH37" s="261"/>
      <c r="AI37" s="249"/>
      <c r="AJ37" s="250"/>
      <c r="AK37" s="261"/>
      <c r="AL37" s="250"/>
      <c r="AN37">
        <f t="shared" si="6"/>
        <v>0</v>
      </c>
      <c r="AO37">
        <f t="shared" si="0"/>
        <v>0</v>
      </c>
      <c r="AP37">
        <f t="shared" si="1"/>
        <v>0</v>
      </c>
      <c r="AQ37">
        <f t="shared" si="2"/>
        <v>0</v>
      </c>
      <c r="AR37">
        <f t="shared" si="3"/>
        <v>0</v>
      </c>
      <c r="AS37">
        <f t="shared" si="4"/>
        <v>0</v>
      </c>
      <c r="AT37">
        <f t="shared" si="5"/>
        <v>0</v>
      </c>
    </row>
    <row r="38" spans="2:46" s="2" customFormat="1" ht="15" customHeight="1">
      <c r="B38" s="134"/>
      <c r="C38" s="110" t="s">
        <v>231</v>
      </c>
      <c r="D38" s="321" t="str">
        <f>IF(CNGE_2023_M4_Secc1!D54="","",CNGE_2023_M4_Secc1!D54)</f>
        <v/>
      </c>
      <c r="E38" s="249"/>
      <c r="F38" s="249"/>
      <c r="G38" s="250"/>
      <c r="H38" s="261"/>
      <c r="I38" s="250"/>
      <c r="J38" s="261"/>
      <c r="K38" s="249"/>
      <c r="L38" s="250"/>
      <c r="M38" s="398" t="str">
        <f>IF(O38="","",VLOOKUP(O38,Presentación!$AL$3:$AM$574,2,FALSE))</f>
        <v/>
      </c>
      <c r="N38" s="399"/>
      <c r="O38" s="336"/>
      <c r="P38" s="249"/>
      <c r="Q38" s="250"/>
      <c r="R38" s="336"/>
      <c r="S38" s="249"/>
      <c r="T38" s="250"/>
      <c r="U38" s="261"/>
      <c r="V38" s="249"/>
      <c r="W38" s="250"/>
      <c r="X38" s="42" t="s">
        <v>1229</v>
      </c>
      <c r="Y38" s="261"/>
      <c r="Z38" s="249"/>
      <c r="AA38" s="250"/>
      <c r="AB38" s="261"/>
      <c r="AC38" s="249"/>
      <c r="AD38" s="250"/>
      <c r="AE38" s="261"/>
      <c r="AF38" s="249"/>
      <c r="AG38" s="250"/>
      <c r="AH38" s="261"/>
      <c r="AI38" s="249"/>
      <c r="AJ38" s="250"/>
      <c r="AK38" s="261"/>
      <c r="AL38" s="250"/>
      <c r="AN38">
        <f t="shared" si="6"/>
        <v>0</v>
      </c>
      <c r="AO38">
        <f t="shared" si="0"/>
        <v>0</v>
      </c>
      <c r="AP38">
        <f t="shared" si="1"/>
        <v>0</v>
      </c>
      <c r="AQ38">
        <f t="shared" si="2"/>
        <v>0</v>
      </c>
      <c r="AR38">
        <f t="shared" si="3"/>
        <v>0</v>
      </c>
      <c r="AS38">
        <f t="shared" si="4"/>
        <v>0</v>
      </c>
      <c r="AT38">
        <f t="shared" si="5"/>
        <v>0</v>
      </c>
    </row>
    <row r="39" spans="2:46" s="2" customFormat="1" ht="15" customHeight="1">
      <c r="B39" s="134"/>
      <c r="C39" s="110" t="s">
        <v>232</v>
      </c>
      <c r="D39" s="321" t="str">
        <f>IF(CNGE_2023_M4_Secc1!D55="","",CNGE_2023_M4_Secc1!D55)</f>
        <v/>
      </c>
      <c r="E39" s="249"/>
      <c r="F39" s="249"/>
      <c r="G39" s="250"/>
      <c r="H39" s="261"/>
      <c r="I39" s="250"/>
      <c r="J39" s="261"/>
      <c r="K39" s="249"/>
      <c r="L39" s="250"/>
      <c r="M39" s="398" t="str">
        <f>IF(O39="","",VLOOKUP(O39,Presentación!$AL$3:$AM$574,2,FALSE))</f>
        <v/>
      </c>
      <c r="N39" s="399"/>
      <c r="O39" s="336"/>
      <c r="P39" s="249"/>
      <c r="Q39" s="250"/>
      <c r="R39" s="336"/>
      <c r="S39" s="249"/>
      <c r="T39" s="250"/>
      <c r="U39" s="261"/>
      <c r="V39" s="249"/>
      <c r="W39" s="250"/>
      <c r="X39" s="42" t="s">
        <v>1229</v>
      </c>
      <c r="Y39" s="261"/>
      <c r="Z39" s="249"/>
      <c r="AA39" s="250"/>
      <c r="AB39" s="261"/>
      <c r="AC39" s="249"/>
      <c r="AD39" s="250"/>
      <c r="AE39" s="261"/>
      <c r="AF39" s="249"/>
      <c r="AG39" s="250"/>
      <c r="AH39" s="261"/>
      <c r="AI39" s="249"/>
      <c r="AJ39" s="250"/>
      <c r="AK39" s="261"/>
      <c r="AL39" s="250"/>
      <c r="AN39">
        <f t="shared" si="6"/>
        <v>0</v>
      </c>
      <c r="AO39">
        <f t="shared" si="0"/>
        <v>0</v>
      </c>
      <c r="AP39">
        <f t="shared" si="1"/>
        <v>0</v>
      </c>
      <c r="AQ39">
        <f t="shared" si="2"/>
        <v>0</v>
      </c>
      <c r="AR39">
        <f t="shared" si="3"/>
        <v>0</v>
      </c>
      <c r="AS39">
        <f t="shared" si="4"/>
        <v>0</v>
      </c>
      <c r="AT39">
        <f t="shared" si="5"/>
        <v>0</v>
      </c>
    </row>
    <row r="40" spans="2:46" s="2" customFormat="1" ht="15" customHeight="1">
      <c r="B40" s="134"/>
      <c r="C40" s="110" t="s">
        <v>233</v>
      </c>
      <c r="D40" s="321" t="str">
        <f>IF(CNGE_2023_M4_Secc1!D56="","",CNGE_2023_M4_Secc1!D56)</f>
        <v/>
      </c>
      <c r="E40" s="249"/>
      <c r="F40" s="249"/>
      <c r="G40" s="250"/>
      <c r="H40" s="261"/>
      <c r="I40" s="250"/>
      <c r="J40" s="261"/>
      <c r="K40" s="249"/>
      <c r="L40" s="250"/>
      <c r="M40" s="398" t="str">
        <f>IF(O40="","",VLOOKUP(O40,Presentación!$AL$3:$AM$574,2,FALSE))</f>
        <v/>
      </c>
      <c r="N40" s="399"/>
      <c r="O40" s="336"/>
      <c r="P40" s="249"/>
      <c r="Q40" s="250"/>
      <c r="R40" s="336"/>
      <c r="S40" s="249"/>
      <c r="T40" s="250"/>
      <c r="U40" s="261"/>
      <c r="V40" s="249"/>
      <c r="W40" s="250"/>
      <c r="X40" s="42" t="s">
        <v>1229</v>
      </c>
      <c r="Y40" s="261"/>
      <c r="Z40" s="249"/>
      <c r="AA40" s="250"/>
      <c r="AB40" s="261"/>
      <c r="AC40" s="249"/>
      <c r="AD40" s="250"/>
      <c r="AE40" s="261"/>
      <c r="AF40" s="249"/>
      <c r="AG40" s="250"/>
      <c r="AH40" s="261"/>
      <c r="AI40" s="249"/>
      <c r="AJ40" s="250"/>
      <c r="AK40" s="261"/>
      <c r="AL40" s="250"/>
      <c r="AN40">
        <f t="shared" si="6"/>
        <v>0</v>
      </c>
      <c r="AO40">
        <f t="shared" si="0"/>
        <v>0</v>
      </c>
      <c r="AP40">
        <f t="shared" si="1"/>
        <v>0</v>
      </c>
      <c r="AQ40">
        <f t="shared" si="2"/>
        <v>0</v>
      </c>
      <c r="AR40">
        <f t="shared" si="3"/>
        <v>0</v>
      </c>
      <c r="AS40">
        <f t="shared" si="4"/>
        <v>0</v>
      </c>
      <c r="AT40">
        <f t="shared" si="5"/>
        <v>0</v>
      </c>
    </row>
    <row r="41" spans="2:46" s="2" customFormat="1" ht="15" customHeight="1">
      <c r="B41" s="134"/>
      <c r="C41" s="110" t="s">
        <v>234</v>
      </c>
      <c r="D41" s="321" t="str">
        <f>IF(CNGE_2023_M4_Secc1!D57="","",CNGE_2023_M4_Secc1!D57)</f>
        <v/>
      </c>
      <c r="E41" s="249"/>
      <c r="F41" s="249"/>
      <c r="G41" s="250"/>
      <c r="H41" s="261"/>
      <c r="I41" s="250"/>
      <c r="J41" s="261"/>
      <c r="K41" s="249"/>
      <c r="L41" s="250"/>
      <c r="M41" s="398" t="str">
        <f>IF(O41="","",VLOOKUP(O41,Presentación!$AL$3:$AM$574,2,FALSE))</f>
        <v/>
      </c>
      <c r="N41" s="399"/>
      <c r="O41" s="336"/>
      <c r="P41" s="249"/>
      <c r="Q41" s="250"/>
      <c r="R41" s="336"/>
      <c r="S41" s="249"/>
      <c r="T41" s="250"/>
      <c r="U41" s="261"/>
      <c r="V41" s="249"/>
      <c r="W41" s="250"/>
      <c r="X41" s="42" t="s">
        <v>1229</v>
      </c>
      <c r="Y41" s="261"/>
      <c r="Z41" s="249"/>
      <c r="AA41" s="250"/>
      <c r="AB41" s="261"/>
      <c r="AC41" s="249"/>
      <c r="AD41" s="250"/>
      <c r="AE41" s="261"/>
      <c r="AF41" s="249"/>
      <c r="AG41" s="250"/>
      <c r="AH41" s="261"/>
      <c r="AI41" s="249"/>
      <c r="AJ41" s="250"/>
      <c r="AK41" s="261"/>
      <c r="AL41" s="250"/>
      <c r="AN41">
        <f t="shared" si="6"/>
        <v>0</v>
      </c>
      <c r="AO41">
        <f t="shared" si="0"/>
        <v>0</v>
      </c>
      <c r="AP41">
        <f t="shared" si="1"/>
        <v>0</v>
      </c>
      <c r="AQ41">
        <f t="shared" si="2"/>
        <v>0</v>
      </c>
      <c r="AR41">
        <f t="shared" si="3"/>
        <v>0</v>
      </c>
      <c r="AS41">
        <f t="shared" si="4"/>
        <v>0</v>
      </c>
      <c r="AT41">
        <f t="shared" si="5"/>
        <v>0</v>
      </c>
    </row>
    <row r="42" spans="2:46" s="2" customFormat="1" ht="15" customHeight="1">
      <c r="B42" s="134"/>
      <c r="C42" s="110" t="s">
        <v>235</v>
      </c>
      <c r="D42" s="321" t="str">
        <f>IF(CNGE_2023_M4_Secc1!D58="","",CNGE_2023_M4_Secc1!D58)</f>
        <v/>
      </c>
      <c r="E42" s="249"/>
      <c r="F42" s="249"/>
      <c r="G42" s="250"/>
      <c r="H42" s="261"/>
      <c r="I42" s="250"/>
      <c r="J42" s="261"/>
      <c r="K42" s="249"/>
      <c r="L42" s="250"/>
      <c r="M42" s="398" t="str">
        <f>IF(O42="","",VLOOKUP(O42,Presentación!$AL$3:$AM$574,2,FALSE))</f>
        <v/>
      </c>
      <c r="N42" s="399"/>
      <c r="O42" s="336"/>
      <c r="P42" s="249"/>
      <c r="Q42" s="250"/>
      <c r="R42" s="336"/>
      <c r="S42" s="249"/>
      <c r="T42" s="250"/>
      <c r="U42" s="261"/>
      <c r="V42" s="249"/>
      <c r="W42" s="250"/>
      <c r="X42" s="42" t="s">
        <v>1229</v>
      </c>
      <c r="Y42" s="261"/>
      <c r="Z42" s="249"/>
      <c r="AA42" s="250"/>
      <c r="AB42" s="261"/>
      <c r="AC42" s="249"/>
      <c r="AD42" s="250"/>
      <c r="AE42" s="261"/>
      <c r="AF42" s="249"/>
      <c r="AG42" s="250"/>
      <c r="AH42" s="261"/>
      <c r="AI42" s="249"/>
      <c r="AJ42" s="250"/>
      <c r="AK42" s="261"/>
      <c r="AL42" s="250"/>
      <c r="AN42">
        <f t="shared" si="6"/>
        <v>0</v>
      </c>
      <c r="AO42">
        <f t="shared" si="0"/>
        <v>0</v>
      </c>
      <c r="AP42">
        <f t="shared" si="1"/>
        <v>0</v>
      </c>
      <c r="AQ42">
        <f t="shared" si="2"/>
        <v>0</v>
      </c>
      <c r="AR42">
        <f t="shared" si="3"/>
        <v>0</v>
      </c>
      <c r="AS42">
        <f t="shared" si="4"/>
        <v>0</v>
      </c>
      <c r="AT42">
        <f t="shared" si="5"/>
        <v>0</v>
      </c>
    </row>
    <row r="43" spans="2:46" s="2" customFormat="1" ht="15" customHeight="1">
      <c r="B43" s="134"/>
      <c r="C43" s="110" t="s">
        <v>236</v>
      </c>
      <c r="D43" s="321" t="str">
        <f>IF(CNGE_2023_M4_Secc1!D59="","",CNGE_2023_M4_Secc1!D59)</f>
        <v/>
      </c>
      <c r="E43" s="249"/>
      <c r="F43" s="249"/>
      <c r="G43" s="250"/>
      <c r="H43" s="261"/>
      <c r="I43" s="250"/>
      <c r="J43" s="261"/>
      <c r="K43" s="249"/>
      <c r="L43" s="250"/>
      <c r="M43" s="398" t="str">
        <f>IF(O43="","",VLOOKUP(O43,Presentación!$AL$3:$AM$574,2,FALSE))</f>
        <v/>
      </c>
      <c r="N43" s="399"/>
      <c r="O43" s="336"/>
      <c r="P43" s="249"/>
      <c r="Q43" s="250"/>
      <c r="R43" s="336"/>
      <c r="S43" s="249"/>
      <c r="T43" s="250"/>
      <c r="U43" s="261"/>
      <c r="V43" s="249"/>
      <c r="W43" s="250"/>
      <c r="X43" s="42" t="s">
        <v>1229</v>
      </c>
      <c r="Y43" s="261"/>
      <c r="Z43" s="249"/>
      <c r="AA43" s="250"/>
      <c r="AB43" s="261"/>
      <c r="AC43" s="249"/>
      <c r="AD43" s="250"/>
      <c r="AE43" s="261"/>
      <c r="AF43" s="249"/>
      <c r="AG43" s="250"/>
      <c r="AH43" s="261"/>
      <c r="AI43" s="249"/>
      <c r="AJ43" s="250"/>
      <c r="AK43" s="261"/>
      <c r="AL43" s="250"/>
      <c r="AN43">
        <f t="shared" si="6"/>
        <v>0</v>
      </c>
      <c r="AO43">
        <f t="shared" si="0"/>
        <v>0</v>
      </c>
      <c r="AP43">
        <f t="shared" si="1"/>
        <v>0</v>
      </c>
      <c r="AQ43">
        <f t="shared" si="2"/>
        <v>0</v>
      </c>
      <c r="AR43">
        <f t="shared" si="3"/>
        <v>0</v>
      </c>
      <c r="AS43">
        <f t="shared" si="4"/>
        <v>0</v>
      </c>
      <c r="AT43">
        <f t="shared" si="5"/>
        <v>0</v>
      </c>
    </row>
    <row r="44" spans="2:46" s="2" customFormat="1" ht="15" customHeight="1">
      <c r="B44" s="134"/>
      <c r="C44" s="110" t="s">
        <v>237</v>
      </c>
      <c r="D44" s="321" t="str">
        <f>IF(CNGE_2023_M4_Secc1!D60="","",CNGE_2023_M4_Secc1!D60)</f>
        <v/>
      </c>
      <c r="E44" s="249"/>
      <c r="F44" s="249"/>
      <c r="G44" s="250"/>
      <c r="H44" s="261"/>
      <c r="I44" s="250"/>
      <c r="J44" s="261"/>
      <c r="K44" s="249"/>
      <c r="L44" s="250"/>
      <c r="M44" s="398" t="str">
        <f>IF(O44="","",VLOOKUP(O44,Presentación!$AL$3:$AM$574,2,FALSE))</f>
        <v/>
      </c>
      <c r="N44" s="399"/>
      <c r="O44" s="336"/>
      <c r="P44" s="249"/>
      <c r="Q44" s="250"/>
      <c r="R44" s="336"/>
      <c r="S44" s="249"/>
      <c r="T44" s="250"/>
      <c r="U44" s="261"/>
      <c r="V44" s="249"/>
      <c r="W44" s="250"/>
      <c r="X44" s="42" t="s">
        <v>1229</v>
      </c>
      <c r="Y44" s="261"/>
      <c r="Z44" s="249"/>
      <c r="AA44" s="250"/>
      <c r="AB44" s="261"/>
      <c r="AC44" s="249"/>
      <c r="AD44" s="250"/>
      <c r="AE44" s="261"/>
      <c r="AF44" s="249"/>
      <c r="AG44" s="250"/>
      <c r="AH44" s="261"/>
      <c r="AI44" s="249"/>
      <c r="AJ44" s="250"/>
      <c r="AK44" s="261"/>
      <c r="AL44" s="250"/>
      <c r="AN44">
        <f t="shared" si="6"/>
        <v>0</v>
      </c>
      <c r="AO44">
        <f t="shared" si="0"/>
        <v>0</v>
      </c>
      <c r="AP44">
        <f t="shared" si="1"/>
        <v>0</v>
      </c>
      <c r="AQ44">
        <f t="shared" si="2"/>
        <v>0</v>
      </c>
      <c r="AR44">
        <f t="shared" si="3"/>
        <v>0</v>
      </c>
      <c r="AS44">
        <f t="shared" si="4"/>
        <v>0</v>
      </c>
      <c r="AT44">
        <f t="shared" si="5"/>
        <v>0</v>
      </c>
    </row>
    <row r="45" spans="2:46" s="2" customFormat="1" ht="15" customHeight="1">
      <c r="B45" s="134"/>
      <c r="C45" s="110" t="s">
        <v>238</v>
      </c>
      <c r="D45" s="321" t="str">
        <f>IF(CNGE_2023_M4_Secc1!D61="","",CNGE_2023_M4_Secc1!D61)</f>
        <v/>
      </c>
      <c r="E45" s="249"/>
      <c r="F45" s="249"/>
      <c r="G45" s="250"/>
      <c r="H45" s="261"/>
      <c r="I45" s="250"/>
      <c r="J45" s="261"/>
      <c r="K45" s="249"/>
      <c r="L45" s="250"/>
      <c r="M45" s="398" t="str">
        <f>IF(O45="","",VLOOKUP(O45,Presentación!$AL$3:$AM$574,2,FALSE))</f>
        <v/>
      </c>
      <c r="N45" s="399"/>
      <c r="O45" s="336"/>
      <c r="P45" s="249"/>
      <c r="Q45" s="250"/>
      <c r="R45" s="336"/>
      <c r="S45" s="249"/>
      <c r="T45" s="250"/>
      <c r="U45" s="261"/>
      <c r="V45" s="249"/>
      <c r="W45" s="250"/>
      <c r="X45" s="42" t="s">
        <v>1229</v>
      </c>
      <c r="Y45" s="261"/>
      <c r="Z45" s="249"/>
      <c r="AA45" s="250"/>
      <c r="AB45" s="261"/>
      <c r="AC45" s="249"/>
      <c r="AD45" s="250"/>
      <c r="AE45" s="261"/>
      <c r="AF45" s="249"/>
      <c r="AG45" s="250"/>
      <c r="AH45" s="261"/>
      <c r="AI45" s="249"/>
      <c r="AJ45" s="250"/>
      <c r="AK45" s="261"/>
      <c r="AL45" s="250"/>
      <c r="AN45">
        <f t="shared" si="6"/>
        <v>0</v>
      </c>
      <c r="AO45">
        <f t="shared" si="0"/>
        <v>0</v>
      </c>
      <c r="AP45">
        <f t="shared" si="1"/>
        <v>0</v>
      </c>
      <c r="AQ45">
        <f t="shared" si="2"/>
        <v>0</v>
      </c>
      <c r="AR45">
        <f t="shared" si="3"/>
        <v>0</v>
      </c>
      <c r="AS45">
        <f t="shared" si="4"/>
        <v>0</v>
      </c>
      <c r="AT45">
        <f t="shared" si="5"/>
        <v>0</v>
      </c>
    </row>
    <row r="46" spans="2:46" s="2" customFormat="1" ht="15" customHeight="1">
      <c r="B46" s="134"/>
      <c r="C46" s="110" t="s">
        <v>239</v>
      </c>
      <c r="D46" s="321" t="str">
        <f>IF(CNGE_2023_M4_Secc1!D62="","",CNGE_2023_M4_Secc1!D62)</f>
        <v/>
      </c>
      <c r="E46" s="249"/>
      <c r="F46" s="249"/>
      <c r="G46" s="250"/>
      <c r="H46" s="261"/>
      <c r="I46" s="250"/>
      <c r="J46" s="261"/>
      <c r="K46" s="249"/>
      <c r="L46" s="250"/>
      <c r="M46" s="398" t="str">
        <f>IF(O46="","",VLOOKUP(O46,Presentación!$AL$3:$AM$574,2,FALSE))</f>
        <v/>
      </c>
      <c r="N46" s="399"/>
      <c r="O46" s="336"/>
      <c r="P46" s="249"/>
      <c r="Q46" s="250"/>
      <c r="R46" s="336"/>
      <c r="S46" s="249"/>
      <c r="T46" s="250"/>
      <c r="U46" s="261"/>
      <c r="V46" s="249"/>
      <c r="W46" s="250"/>
      <c r="X46" s="42" t="s">
        <v>1229</v>
      </c>
      <c r="Y46" s="261"/>
      <c r="Z46" s="249"/>
      <c r="AA46" s="250"/>
      <c r="AB46" s="261"/>
      <c r="AC46" s="249"/>
      <c r="AD46" s="250"/>
      <c r="AE46" s="261"/>
      <c r="AF46" s="249"/>
      <c r="AG46" s="250"/>
      <c r="AH46" s="261"/>
      <c r="AI46" s="249"/>
      <c r="AJ46" s="250"/>
      <c r="AK46" s="261"/>
      <c r="AL46" s="250"/>
      <c r="AN46">
        <f t="shared" si="6"/>
        <v>0</v>
      </c>
      <c r="AO46">
        <f t="shared" si="0"/>
        <v>0</v>
      </c>
      <c r="AP46">
        <f t="shared" si="1"/>
        <v>0</v>
      </c>
      <c r="AQ46">
        <f t="shared" si="2"/>
        <v>0</v>
      </c>
      <c r="AR46">
        <f t="shared" si="3"/>
        <v>0</v>
      </c>
      <c r="AS46">
        <f t="shared" si="4"/>
        <v>0</v>
      </c>
      <c r="AT46">
        <f t="shared" si="5"/>
        <v>0</v>
      </c>
    </row>
    <row r="47" spans="2:46" s="2" customFormat="1" ht="15" customHeight="1">
      <c r="B47" s="134"/>
      <c r="C47" s="110" t="s">
        <v>240</v>
      </c>
      <c r="D47" s="321" t="str">
        <f>IF(CNGE_2023_M4_Secc1!D63="","",CNGE_2023_M4_Secc1!D63)</f>
        <v/>
      </c>
      <c r="E47" s="249"/>
      <c r="F47" s="249"/>
      <c r="G47" s="250"/>
      <c r="H47" s="261"/>
      <c r="I47" s="250"/>
      <c r="J47" s="261"/>
      <c r="K47" s="249"/>
      <c r="L47" s="250"/>
      <c r="M47" s="398" t="str">
        <f>IF(O47="","",VLOOKUP(O47,Presentación!$AL$3:$AM$574,2,FALSE))</f>
        <v/>
      </c>
      <c r="N47" s="399"/>
      <c r="O47" s="336"/>
      <c r="P47" s="249"/>
      <c r="Q47" s="250"/>
      <c r="R47" s="336"/>
      <c r="S47" s="249"/>
      <c r="T47" s="250"/>
      <c r="U47" s="261"/>
      <c r="V47" s="249"/>
      <c r="W47" s="250"/>
      <c r="X47" s="42" t="s">
        <v>1229</v>
      </c>
      <c r="Y47" s="261"/>
      <c r="Z47" s="249"/>
      <c r="AA47" s="250"/>
      <c r="AB47" s="261"/>
      <c r="AC47" s="249"/>
      <c r="AD47" s="250"/>
      <c r="AE47" s="261"/>
      <c r="AF47" s="249"/>
      <c r="AG47" s="250"/>
      <c r="AH47" s="261"/>
      <c r="AI47" s="249"/>
      <c r="AJ47" s="250"/>
      <c r="AK47" s="261"/>
      <c r="AL47" s="250"/>
      <c r="AN47">
        <f t="shared" si="6"/>
        <v>0</v>
      </c>
      <c r="AO47">
        <f t="shared" si="0"/>
        <v>0</v>
      </c>
      <c r="AP47">
        <f t="shared" si="1"/>
        <v>0</v>
      </c>
      <c r="AQ47">
        <f t="shared" si="2"/>
        <v>0</v>
      </c>
      <c r="AR47">
        <f t="shared" si="3"/>
        <v>0</v>
      </c>
      <c r="AS47">
        <f t="shared" si="4"/>
        <v>0</v>
      </c>
      <c r="AT47">
        <f t="shared" si="5"/>
        <v>0</v>
      </c>
    </row>
    <row r="48" spans="2:46" s="2" customFormat="1" ht="15" customHeight="1">
      <c r="B48" s="134"/>
      <c r="C48" s="110" t="s">
        <v>241</v>
      </c>
      <c r="D48" s="321" t="str">
        <f>IF(CNGE_2023_M4_Secc1!D64="","",CNGE_2023_M4_Secc1!D64)</f>
        <v/>
      </c>
      <c r="E48" s="249"/>
      <c r="F48" s="249"/>
      <c r="G48" s="250"/>
      <c r="H48" s="261"/>
      <c r="I48" s="250"/>
      <c r="J48" s="261"/>
      <c r="K48" s="249"/>
      <c r="L48" s="250"/>
      <c r="M48" s="398" t="str">
        <f>IF(O48="","",VLOOKUP(O48,Presentación!$AL$3:$AM$574,2,FALSE))</f>
        <v/>
      </c>
      <c r="N48" s="399"/>
      <c r="O48" s="336"/>
      <c r="P48" s="249"/>
      <c r="Q48" s="250"/>
      <c r="R48" s="336"/>
      <c r="S48" s="249"/>
      <c r="T48" s="250"/>
      <c r="U48" s="261"/>
      <c r="V48" s="249"/>
      <c r="W48" s="250"/>
      <c r="X48" s="42" t="s">
        <v>1229</v>
      </c>
      <c r="Y48" s="261"/>
      <c r="Z48" s="249"/>
      <c r="AA48" s="250"/>
      <c r="AB48" s="261"/>
      <c r="AC48" s="249"/>
      <c r="AD48" s="250"/>
      <c r="AE48" s="261"/>
      <c r="AF48" s="249"/>
      <c r="AG48" s="250"/>
      <c r="AH48" s="261"/>
      <c r="AI48" s="249"/>
      <c r="AJ48" s="250"/>
      <c r="AK48" s="261"/>
      <c r="AL48" s="250"/>
      <c r="AN48">
        <f t="shared" si="6"/>
        <v>0</v>
      </c>
      <c r="AO48">
        <f t="shared" si="0"/>
        <v>0</v>
      </c>
      <c r="AP48">
        <f t="shared" si="1"/>
        <v>0</v>
      </c>
      <c r="AQ48">
        <f t="shared" si="2"/>
        <v>0</v>
      </c>
      <c r="AR48">
        <f t="shared" si="3"/>
        <v>0</v>
      </c>
      <c r="AS48">
        <f t="shared" si="4"/>
        <v>0</v>
      </c>
      <c r="AT48">
        <f t="shared" si="5"/>
        <v>0</v>
      </c>
    </row>
    <row r="49" spans="2:46" s="2" customFormat="1" ht="15" customHeight="1">
      <c r="B49" s="134"/>
      <c r="C49" s="110" t="s">
        <v>242</v>
      </c>
      <c r="D49" s="321" t="str">
        <f>IF(CNGE_2023_M4_Secc1!D65="","",CNGE_2023_M4_Secc1!D65)</f>
        <v/>
      </c>
      <c r="E49" s="249"/>
      <c r="F49" s="249"/>
      <c r="G49" s="250"/>
      <c r="H49" s="261"/>
      <c r="I49" s="250"/>
      <c r="J49" s="261"/>
      <c r="K49" s="249"/>
      <c r="L49" s="250"/>
      <c r="M49" s="398" t="str">
        <f>IF(O49="","",VLOOKUP(O49,Presentación!$AL$3:$AM$574,2,FALSE))</f>
        <v/>
      </c>
      <c r="N49" s="399"/>
      <c r="O49" s="336"/>
      <c r="P49" s="249"/>
      <c r="Q49" s="250"/>
      <c r="R49" s="336"/>
      <c r="S49" s="249"/>
      <c r="T49" s="250"/>
      <c r="U49" s="261"/>
      <c r="V49" s="249"/>
      <c r="W49" s="250"/>
      <c r="X49" s="42" t="s">
        <v>1229</v>
      </c>
      <c r="Y49" s="261"/>
      <c r="Z49" s="249"/>
      <c r="AA49" s="250"/>
      <c r="AB49" s="261"/>
      <c r="AC49" s="249"/>
      <c r="AD49" s="250"/>
      <c r="AE49" s="261"/>
      <c r="AF49" s="249"/>
      <c r="AG49" s="250"/>
      <c r="AH49" s="261"/>
      <c r="AI49" s="249"/>
      <c r="AJ49" s="250"/>
      <c r="AK49" s="261"/>
      <c r="AL49" s="250"/>
      <c r="AN49">
        <f t="shared" si="6"/>
        <v>0</v>
      </c>
      <c r="AO49">
        <f t="shared" si="0"/>
        <v>0</v>
      </c>
      <c r="AP49">
        <f t="shared" si="1"/>
        <v>0</v>
      </c>
      <c r="AQ49">
        <f t="shared" si="2"/>
        <v>0</v>
      </c>
      <c r="AR49">
        <f t="shared" si="3"/>
        <v>0</v>
      </c>
      <c r="AS49">
        <f t="shared" si="4"/>
        <v>0</v>
      </c>
      <c r="AT49">
        <f t="shared" si="5"/>
        <v>0</v>
      </c>
    </row>
    <row r="50" spans="2:46" s="2" customFormat="1" ht="15" customHeight="1">
      <c r="B50" s="134"/>
      <c r="C50" s="110" t="s">
        <v>243</v>
      </c>
      <c r="D50" s="321" t="str">
        <f>IF(CNGE_2023_M4_Secc1!D66="","",CNGE_2023_M4_Secc1!D66)</f>
        <v/>
      </c>
      <c r="E50" s="249"/>
      <c r="F50" s="249"/>
      <c r="G50" s="250"/>
      <c r="H50" s="261"/>
      <c r="I50" s="250"/>
      <c r="J50" s="261"/>
      <c r="K50" s="249"/>
      <c r="L50" s="250"/>
      <c r="M50" s="398" t="str">
        <f>IF(O50="","",VLOOKUP(O50,Presentación!$AL$3:$AM$574,2,FALSE))</f>
        <v/>
      </c>
      <c r="N50" s="399"/>
      <c r="O50" s="336"/>
      <c r="P50" s="249"/>
      <c r="Q50" s="250"/>
      <c r="R50" s="336"/>
      <c r="S50" s="249"/>
      <c r="T50" s="250"/>
      <c r="U50" s="261"/>
      <c r="V50" s="249"/>
      <c r="W50" s="250"/>
      <c r="X50" s="42" t="s">
        <v>1229</v>
      </c>
      <c r="Y50" s="261"/>
      <c r="Z50" s="249"/>
      <c r="AA50" s="250"/>
      <c r="AB50" s="261"/>
      <c r="AC50" s="249"/>
      <c r="AD50" s="250"/>
      <c r="AE50" s="261"/>
      <c r="AF50" s="249"/>
      <c r="AG50" s="250"/>
      <c r="AH50" s="261"/>
      <c r="AI50" s="249"/>
      <c r="AJ50" s="250"/>
      <c r="AK50" s="261"/>
      <c r="AL50" s="250"/>
      <c r="AN50">
        <f t="shared" si="6"/>
        <v>0</v>
      </c>
      <c r="AO50">
        <f t="shared" si="0"/>
        <v>0</v>
      </c>
      <c r="AP50">
        <f t="shared" si="1"/>
        <v>0</v>
      </c>
      <c r="AQ50">
        <f t="shared" si="2"/>
        <v>0</v>
      </c>
      <c r="AR50">
        <f t="shared" si="3"/>
        <v>0</v>
      </c>
      <c r="AS50">
        <f t="shared" si="4"/>
        <v>0</v>
      </c>
      <c r="AT50">
        <f t="shared" si="5"/>
        <v>0</v>
      </c>
    </row>
    <row r="51" spans="2:46" s="2" customFormat="1" ht="15" customHeight="1">
      <c r="B51" s="134"/>
      <c r="C51" s="110" t="s">
        <v>244</v>
      </c>
      <c r="D51" s="321" t="str">
        <f>IF(CNGE_2023_M4_Secc1!D67="","",CNGE_2023_M4_Secc1!D67)</f>
        <v/>
      </c>
      <c r="E51" s="249"/>
      <c r="F51" s="249"/>
      <c r="G51" s="250"/>
      <c r="H51" s="261"/>
      <c r="I51" s="250"/>
      <c r="J51" s="261"/>
      <c r="K51" s="249"/>
      <c r="L51" s="250"/>
      <c r="M51" s="398" t="str">
        <f>IF(O51="","",VLOOKUP(O51,Presentación!$AL$3:$AM$574,2,FALSE))</f>
        <v/>
      </c>
      <c r="N51" s="399"/>
      <c r="O51" s="336"/>
      <c r="P51" s="249"/>
      <c r="Q51" s="250"/>
      <c r="R51" s="336"/>
      <c r="S51" s="249"/>
      <c r="T51" s="250"/>
      <c r="U51" s="261"/>
      <c r="V51" s="249"/>
      <c r="W51" s="250"/>
      <c r="X51" s="42" t="s">
        <v>1229</v>
      </c>
      <c r="Y51" s="261"/>
      <c r="Z51" s="249"/>
      <c r="AA51" s="250"/>
      <c r="AB51" s="261"/>
      <c r="AC51" s="249"/>
      <c r="AD51" s="250"/>
      <c r="AE51" s="261"/>
      <c r="AF51" s="249"/>
      <c r="AG51" s="250"/>
      <c r="AH51" s="261"/>
      <c r="AI51" s="249"/>
      <c r="AJ51" s="250"/>
      <c r="AK51" s="261"/>
      <c r="AL51" s="250"/>
      <c r="AN51">
        <f t="shared" si="6"/>
        <v>0</v>
      </c>
      <c r="AO51">
        <f t="shared" si="0"/>
        <v>0</v>
      </c>
      <c r="AP51">
        <f t="shared" si="1"/>
        <v>0</v>
      </c>
      <c r="AQ51">
        <f t="shared" si="2"/>
        <v>0</v>
      </c>
      <c r="AR51">
        <f t="shared" si="3"/>
        <v>0</v>
      </c>
      <c r="AS51">
        <f t="shared" si="4"/>
        <v>0</v>
      </c>
      <c r="AT51">
        <f t="shared" si="5"/>
        <v>0</v>
      </c>
    </row>
    <row r="52" spans="2:46" s="2" customFormat="1" ht="15" customHeight="1">
      <c r="B52" s="134"/>
      <c r="C52" s="110" t="s">
        <v>245</v>
      </c>
      <c r="D52" s="321" t="str">
        <f>IF(CNGE_2023_M4_Secc1!D68="","",CNGE_2023_M4_Secc1!D68)</f>
        <v/>
      </c>
      <c r="E52" s="249"/>
      <c r="F52" s="249"/>
      <c r="G52" s="250"/>
      <c r="H52" s="261"/>
      <c r="I52" s="250"/>
      <c r="J52" s="261"/>
      <c r="K52" s="249"/>
      <c r="L52" s="250"/>
      <c r="M52" s="398" t="str">
        <f>IF(O52="","",VLOOKUP(O52,Presentación!$AL$3:$AM$574,2,FALSE))</f>
        <v/>
      </c>
      <c r="N52" s="399"/>
      <c r="O52" s="336"/>
      <c r="P52" s="249"/>
      <c r="Q52" s="250"/>
      <c r="R52" s="336"/>
      <c r="S52" s="249"/>
      <c r="T52" s="250"/>
      <c r="U52" s="261"/>
      <c r="V52" s="249"/>
      <c r="W52" s="250"/>
      <c r="X52" s="42" t="s">
        <v>1229</v>
      </c>
      <c r="Y52" s="261"/>
      <c r="Z52" s="249"/>
      <c r="AA52" s="250"/>
      <c r="AB52" s="261"/>
      <c r="AC52" s="249"/>
      <c r="AD52" s="250"/>
      <c r="AE52" s="261"/>
      <c r="AF52" s="249"/>
      <c r="AG52" s="250"/>
      <c r="AH52" s="261"/>
      <c r="AI52" s="249"/>
      <c r="AJ52" s="250"/>
      <c r="AK52" s="261"/>
      <c r="AL52" s="250"/>
      <c r="AN52">
        <f t="shared" si="6"/>
        <v>0</v>
      </c>
      <c r="AO52">
        <f t="shared" si="0"/>
        <v>0</v>
      </c>
      <c r="AP52">
        <f t="shared" si="1"/>
        <v>0</v>
      </c>
      <c r="AQ52">
        <f t="shared" si="2"/>
        <v>0</v>
      </c>
      <c r="AR52">
        <f t="shared" si="3"/>
        <v>0</v>
      </c>
      <c r="AS52">
        <f t="shared" si="4"/>
        <v>0</v>
      </c>
      <c r="AT52">
        <f t="shared" si="5"/>
        <v>0</v>
      </c>
    </row>
    <row r="53" spans="2:46" s="2" customFormat="1" ht="15" customHeight="1">
      <c r="B53" s="134"/>
      <c r="C53" s="110" t="s">
        <v>246</v>
      </c>
      <c r="D53" s="321" t="str">
        <f>IF(CNGE_2023_M4_Secc1!D69="","",CNGE_2023_M4_Secc1!D69)</f>
        <v/>
      </c>
      <c r="E53" s="249"/>
      <c r="F53" s="249"/>
      <c r="G53" s="250"/>
      <c r="H53" s="261"/>
      <c r="I53" s="250"/>
      <c r="J53" s="261"/>
      <c r="K53" s="249"/>
      <c r="L53" s="250"/>
      <c r="M53" s="398" t="str">
        <f>IF(O53="","",VLOOKUP(O53,Presentación!$AL$3:$AM$574,2,FALSE))</f>
        <v/>
      </c>
      <c r="N53" s="399"/>
      <c r="O53" s="336"/>
      <c r="P53" s="249"/>
      <c r="Q53" s="250"/>
      <c r="R53" s="336"/>
      <c r="S53" s="249"/>
      <c r="T53" s="250"/>
      <c r="U53" s="261"/>
      <c r="V53" s="249"/>
      <c r="W53" s="250"/>
      <c r="X53" s="42" t="s">
        <v>1229</v>
      </c>
      <c r="Y53" s="261"/>
      <c r="Z53" s="249"/>
      <c r="AA53" s="250"/>
      <c r="AB53" s="261"/>
      <c r="AC53" s="249"/>
      <c r="AD53" s="250"/>
      <c r="AE53" s="261"/>
      <c r="AF53" s="249"/>
      <c r="AG53" s="250"/>
      <c r="AH53" s="261"/>
      <c r="AI53" s="249"/>
      <c r="AJ53" s="250"/>
      <c r="AK53" s="261"/>
      <c r="AL53" s="250"/>
      <c r="AN53">
        <f t="shared" si="6"/>
        <v>0</v>
      </c>
      <c r="AO53">
        <f t="shared" si="0"/>
        <v>0</v>
      </c>
      <c r="AP53">
        <f t="shared" si="1"/>
        <v>0</v>
      </c>
      <c r="AQ53">
        <f t="shared" si="2"/>
        <v>0</v>
      </c>
      <c r="AR53">
        <f t="shared" si="3"/>
        <v>0</v>
      </c>
      <c r="AS53">
        <f t="shared" si="4"/>
        <v>0</v>
      </c>
      <c r="AT53">
        <f t="shared" si="5"/>
        <v>0</v>
      </c>
    </row>
    <row r="54" spans="2:46" s="2" customFormat="1" ht="15" customHeight="1">
      <c r="B54" s="134"/>
      <c r="C54" s="110" t="s">
        <v>247</v>
      </c>
      <c r="D54" s="321" t="str">
        <f>IF(CNGE_2023_M4_Secc1!D70="","",CNGE_2023_M4_Secc1!D70)</f>
        <v/>
      </c>
      <c r="E54" s="249"/>
      <c r="F54" s="249"/>
      <c r="G54" s="250"/>
      <c r="H54" s="261"/>
      <c r="I54" s="250"/>
      <c r="J54" s="261"/>
      <c r="K54" s="249"/>
      <c r="L54" s="250"/>
      <c r="M54" s="398" t="str">
        <f>IF(O54="","",VLOOKUP(O54,Presentación!$AL$3:$AM$574,2,FALSE))</f>
        <v/>
      </c>
      <c r="N54" s="399"/>
      <c r="O54" s="336"/>
      <c r="P54" s="249"/>
      <c r="Q54" s="250"/>
      <c r="R54" s="336"/>
      <c r="S54" s="249"/>
      <c r="T54" s="250"/>
      <c r="U54" s="261"/>
      <c r="V54" s="249"/>
      <c r="W54" s="250"/>
      <c r="X54" s="42" t="s">
        <v>1229</v>
      </c>
      <c r="Y54" s="261"/>
      <c r="Z54" s="249"/>
      <c r="AA54" s="250"/>
      <c r="AB54" s="261"/>
      <c r="AC54" s="249"/>
      <c r="AD54" s="250"/>
      <c r="AE54" s="261"/>
      <c r="AF54" s="249"/>
      <c r="AG54" s="250"/>
      <c r="AH54" s="261"/>
      <c r="AI54" s="249"/>
      <c r="AJ54" s="250"/>
      <c r="AK54" s="261"/>
      <c r="AL54" s="250"/>
      <c r="AN54">
        <f t="shared" si="6"/>
        <v>0</v>
      </c>
      <c r="AO54">
        <f t="shared" si="0"/>
        <v>0</v>
      </c>
      <c r="AP54">
        <f t="shared" si="1"/>
        <v>0</v>
      </c>
      <c r="AQ54">
        <f t="shared" si="2"/>
        <v>0</v>
      </c>
      <c r="AR54">
        <f t="shared" si="3"/>
        <v>0</v>
      </c>
      <c r="AS54">
        <f t="shared" si="4"/>
        <v>0</v>
      </c>
      <c r="AT54">
        <f t="shared" si="5"/>
        <v>0</v>
      </c>
    </row>
    <row r="55" spans="2:46" s="2" customFormat="1" ht="15" customHeight="1">
      <c r="B55" s="134"/>
      <c r="C55" s="110" t="s">
        <v>248</v>
      </c>
      <c r="D55" s="321" t="str">
        <f>IF(CNGE_2023_M4_Secc1!D71="","",CNGE_2023_M4_Secc1!D71)</f>
        <v/>
      </c>
      <c r="E55" s="249"/>
      <c r="F55" s="249"/>
      <c r="G55" s="250"/>
      <c r="H55" s="261"/>
      <c r="I55" s="250"/>
      <c r="J55" s="261"/>
      <c r="K55" s="249"/>
      <c r="L55" s="250"/>
      <c r="M55" s="398" t="str">
        <f>IF(O55="","",VLOOKUP(O55,Presentación!$AL$3:$AM$574,2,FALSE))</f>
        <v/>
      </c>
      <c r="N55" s="399"/>
      <c r="O55" s="336"/>
      <c r="P55" s="249"/>
      <c r="Q55" s="250"/>
      <c r="R55" s="336"/>
      <c r="S55" s="249"/>
      <c r="T55" s="250"/>
      <c r="U55" s="261"/>
      <c r="V55" s="249"/>
      <c r="W55" s="250"/>
      <c r="X55" s="42" t="s">
        <v>1229</v>
      </c>
      <c r="Y55" s="261"/>
      <c r="Z55" s="249"/>
      <c r="AA55" s="250"/>
      <c r="AB55" s="261"/>
      <c r="AC55" s="249"/>
      <c r="AD55" s="250"/>
      <c r="AE55" s="261"/>
      <c r="AF55" s="249"/>
      <c r="AG55" s="250"/>
      <c r="AH55" s="261"/>
      <c r="AI55" s="249"/>
      <c r="AJ55" s="250"/>
      <c r="AK55" s="261"/>
      <c r="AL55" s="250"/>
      <c r="AN55">
        <f t="shared" si="6"/>
        <v>0</v>
      </c>
      <c r="AO55">
        <f t="shared" si="0"/>
        <v>0</v>
      </c>
      <c r="AP55">
        <f t="shared" si="1"/>
        <v>0</v>
      </c>
      <c r="AQ55">
        <f t="shared" si="2"/>
        <v>0</v>
      </c>
      <c r="AR55">
        <f t="shared" si="3"/>
        <v>0</v>
      </c>
      <c r="AS55">
        <f t="shared" si="4"/>
        <v>0</v>
      </c>
      <c r="AT55">
        <f t="shared" si="5"/>
        <v>0</v>
      </c>
    </row>
    <row r="56" spans="2:46" s="2" customFormat="1" ht="15" customHeight="1">
      <c r="B56" s="134"/>
      <c r="C56" s="110" t="s">
        <v>249</v>
      </c>
      <c r="D56" s="321" t="str">
        <f>IF(CNGE_2023_M4_Secc1!D72="","",CNGE_2023_M4_Secc1!D72)</f>
        <v/>
      </c>
      <c r="E56" s="249"/>
      <c r="F56" s="249"/>
      <c r="G56" s="250"/>
      <c r="H56" s="261"/>
      <c r="I56" s="250"/>
      <c r="J56" s="261"/>
      <c r="K56" s="249"/>
      <c r="L56" s="250"/>
      <c r="M56" s="398" t="str">
        <f>IF(O56="","",VLOOKUP(O56,Presentación!$AL$3:$AM$574,2,FALSE))</f>
        <v/>
      </c>
      <c r="N56" s="399"/>
      <c r="O56" s="336"/>
      <c r="P56" s="249"/>
      <c r="Q56" s="250"/>
      <c r="R56" s="336"/>
      <c r="S56" s="249"/>
      <c r="T56" s="250"/>
      <c r="U56" s="261"/>
      <c r="V56" s="249"/>
      <c r="W56" s="250"/>
      <c r="X56" s="42" t="s">
        <v>1229</v>
      </c>
      <c r="Y56" s="261"/>
      <c r="Z56" s="249"/>
      <c r="AA56" s="250"/>
      <c r="AB56" s="261"/>
      <c r="AC56" s="249"/>
      <c r="AD56" s="250"/>
      <c r="AE56" s="261"/>
      <c r="AF56" s="249"/>
      <c r="AG56" s="250"/>
      <c r="AH56" s="261"/>
      <c r="AI56" s="249"/>
      <c r="AJ56" s="250"/>
      <c r="AK56" s="261"/>
      <c r="AL56" s="250"/>
      <c r="AN56">
        <f t="shared" si="6"/>
        <v>0</v>
      </c>
      <c r="AO56">
        <f t="shared" ref="AO56:AO83" si="7">IF(COUNTIF(D56:AL56,"NS"),1,0)</f>
        <v>0</v>
      </c>
      <c r="AP56">
        <f t="shared" ref="AP56:AP83" si="8">LEN(U56)</f>
        <v>0</v>
      </c>
      <c r="AQ56">
        <f t="shared" ref="AQ56:AQ83" si="9">LEN(Y56)</f>
        <v>0</v>
      </c>
      <c r="AR56">
        <f t="shared" ref="AR56:AR83" si="10">IF(AND(U56&lt;&gt;"NS",U56&lt;&gt;"NA",AP56&gt;8),1,0)</f>
        <v>0</v>
      </c>
      <c r="AS56">
        <f t="shared" ref="AS56:AS83" si="11">IF(AND(Y56&lt;&gt;"NS",Y56&lt;&gt;"NA",AQ56&gt;9),1,0)</f>
        <v>0</v>
      </c>
      <c r="AT56">
        <f t="shared" ref="AT56:AT83" si="12">IF(LEN(AH56)&gt;10,1,0)</f>
        <v>0</v>
      </c>
    </row>
    <row r="57" spans="2:46" s="2" customFormat="1" ht="15" customHeight="1">
      <c r="B57" s="134"/>
      <c r="C57" s="110" t="s">
        <v>250</v>
      </c>
      <c r="D57" s="321" t="str">
        <f>IF(CNGE_2023_M4_Secc1!D73="","",CNGE_2023_M4_Secc1!D73)</f>
        <v/>
      </c>
      <c r="E57" s="249"/>
      <c r="F57" s="249"/>
      <c r="G57" s="250"/>
      <c r="H57" s="261"/>
      <c r="I57" s="250"/>
      <c r="J57" s="261"/>
      <c r="K57" s="249"/>
      <c r="L57" s="250"/>
      <c r="M57" s="398" t="str">
        <f>IF(O57="","",VLOOKUP(O57,Presentación!$AL$3:$AM$574,2,FALSE))</f>
        <v/>
      </c>
      <c r="N57" s="399"/>
      <c r="O57" s="336"/>
      <c r="P57" s="249"/>
      <c r="Q57" s="250"/>
      <c r="R57" s="336"/>
      <c r="S57" s="249"/>
      <c r="T57" s="250"/>
      <c r="U57" s="261"/>
      <c r="V57" s="249"/>
      <c r="W57" s="250"/>
      <c r="X57" s="42" t="s">
        <v>1229</v>
      </c>
      <c r="Y57" s="261"/>
      <c r="Z57" s="249"/>
      <c r="AA57" s="250"/>
      <c r="AB57" s="261"/>
      <c r="AC57" s="249"/>
      <c r="AD57" s="250"/>
      <c r="AE57" s="261"/>
      <c r="AF57" s="249"/>
      <c r="AG57" s="250"/>
      <c r="AH57" s="261"/>
      <c r="AI57" s="249"/>
      <c r="AJ57" s="250"/>
      <c r="AK57" s="261"/>
      <c r="AL57" s="250"/>
      <c r="AN57">
        <f t="shared" si="6"/>
        <v>0</v>
      </c>
      <c r="AO57">
        <f t="shared" si="7"/>
        <v>0</v>
      </c>
      <c r="AP57">
        <f t="shared" si="8"/>
        <v>0</v>
      </c>
      <c r="AQ57">
        <f t="shared" si="9"/>
        <v>0</v>
      </c>
      <c r="AR57">
        <f t="shared" si="10"/>
        <v>0</v>
      </c>
      <c r="AS57">
        <f t="shared" si="11"/>
        <v>0</v>
      </c>
      <c r="AT57">
        <f t="shared" si="12"/>
        <v>0</v>
      </c>
    </row>
    <row r="58" spans="2:46" s="2" customFormat="1" ht="15" customHeight="1">
      <c r="B58" s="134"/>
      <c r="C58" s="110" t="s">
        <v>251</v>
      </c>
      <c r="D58" s="321" t="str">
        <f>IF(CNGE_2023_M4_Secc1!D74="","",CNGE_2023_M4_Secc1!D74)</f>
        <v/>
      </c>
      <c r="E58" s="249"/>
      <c r="F58" s="249"/>
      <c r="G58" s="250"/>
      <c r="H58" s="261"/>
      <c r="I58" s="250"/>
      <c r="J58" s="261"/>
      <c r="K58" s="249"/>
      <c r="L58" s="250"/>
      <c r="M58" s="398" t="str">
        <f>IF(O58="","",VLOOKUP(O58,Presentación!$AL$3:$AM$574,2,FALSE))</f>
        <v/>
      </c>
      <c r="N58" s="399"/>
      <c r="O58" s="336"/>
      <c r="P58" s="249"/>
      <c r="Q58" s="250"/>
      <c r="R58" s="336"/>
      <c r="S58" s="249"/>
      <c r="T58" s="250"/>
      <c r="U58" s="261"/>
      <c r="V58" s="249"/>
      <c r="W58" s="250"/>
      <c r="X58" s="42" t="s">
        <v>1229</v>
      </c>
      <c r="Y58" s="261"/>
      <c r="Z58" s="249"/>
      <c r="AA58" s="250"/>
      <c r="AB58" s="261"/>
      <c r="AC58" s="249"/>
      <c r="AD58" s="250"/>
      <c r="AE58" s="261"/>
      <c r="AF58" s="249"/>
      <c r="AG58" s="250"/>
      <c r="AH58" s="261"/>
      <c r="AI58" s="249"/>
      <c r="AJ58" s="250"/>
      <c r="AK58" s="261"/>
      <c r="AL58" s="250"/>
      <c r="AN58">
        <f t="shared" si="6"/>
        <v>0</v>
      </c>
      <c r="AO58">
        <f t="shared" si="7"/>
        <v>0</v>
      </c>
      <c r="AP58">
        <f t="shared" si="8"/>
        <v>0</v>
      </c>
      <c r="AQ58">
        <f t="shared" si="9"/>
        <v>0</v>
      </c>
      <c r="AR58">
        <f t="shared" si="10"/>
        <v>0</v>
      </c>
      <c r="AS58">
        <f t="shared" si="11"/>
        <v>0</v>
      </c>
      <c r="AT58">
        <f t="shared" si="12"/>
        <v>0</v>
      </c>
    </row>
    <row r="59" spans="2:46" s="2" customFormat="1" ht="15" customHeight="1">
      <c r="B59" s="134"/>
      <c r="C59" s="110" t="s">
        <v>284</v>
      </c>
      <c r="D59" s="321" t="str">
        <f>IF(CNGE_2023_M4_Secc1!D75="","",CNGE_2023_M4_Secc1!D75)</f>
        <v/>
      </c>
      <c r="E59" s="249"/>
      <c r="F59" s="249"/>
      <c r="G59" s="250"/>
      <c r="H59" s="261"/>
      <c r="I59" s="250"/>
      <c r="J59" s="261"/>
      <c r="K59" s="249"/>
      <c r="L59" s="250"/>
      <c r="M59" s="398" t="str">
        <f>IF(O59="","",VLOOKUP(O59,Presentación!$AL$3:$AM$574,2,FALSE))</f>
        <v/>
      </c>
      <c r="N59" s="399"/>
      <c r="O59" s="336"/>
      <c r="P59" s="249"/>
      <c r="Q59" s="250"/>
      <c r="R59" s="336"/>
      <c r="S59" s="249"/>
      <c r="T59" s="250"/>
      <c r="U59" s="261"/>
      <c r="V59" s="249"/>
      <c r="W59" s="250"/>
      <c r="X59" s="42" t="s">
        <v>1229</v>
      </c>
      <c r="Y59" s="261"/>
      <c r="Z59" s="249"/>
      <c r="AA59" s="250"/>
      <c r="AB59" s="261"/>
      <c r="AC59" s="249"/>
      <c r="AD59" s="250"/>
      <c r="AE59" s="261"/>
      <c r="AF59" s="249"/>
      <c r="AG59" s="250"/>
      <c r="AH59" s="261"/>
      <c r="AI59" s="249"/>
      <c r="AJ59" s="250"/>
      <c r="AK59" s="261"/>
      <c r="AL59" s="250"/>
      <c r="AN59">
        <f t="shared" si="6"/>
        <v>0</v>
      </c>
      <c r="AO59">
        <f t="shared" si="7"/>
        <v>0</v>
      </c>
      <c r="AP59">
        <f t="shared" si="8"/>
        <v>0</v>
      </c>
      <c r="AQ59">
        <f t="shared" si="9"/>
        <v>0</v>
      </c>
      <c r="AR59">
        <f t="shared" si="10"/>
        <v>0</v>
      </c>
      <c r="AS59">
        <f t="shared" si="11"/>
        <v>0</v>
      </c>
      <c r="AT59">
        <f t="shared" si="12"/>
        <v>0</v>
      </c>
    </row>
    <row r="60" spans="2:46" s="2" customFormat="1" ht="15" customHeight="1">
      <c r="B60" s="134"/>
      <c r="C60" s="110" t="s">
        <v>285</v>
      </c>
      <c r="D60" s="321" t="str">
        <f>IF(CNGE_2023_M4_Secc1!D76="","",CNGE_2023_M4_Secc1!D76)</f>
        <v/>
      </c>
      <c r="E60" s="249"/>
      <c r="F60" s="249"/>
      <c r="G60" s="250"/>
      <c r="H60" s="261"/>
      <c r="I60" s="250"/>
      <c r="J60" s="261"/>
      <c r="K60" s="249"/>
      <c r="L60" s="250"/>
      <c r="M60" s="398" t="str">
        <f>IF(O60="","",VLOOKUP(O60,Presentación!$AL$3:$AM$574,2,FALSE))</f>
        <v/>
      </c>
      <c r="N60" s="399"/>
      <c r="O60" s="336"/>
      <c r="P60" s="249"/>
      <c r="Q60" s="250"/>
      <c r="R60" s="336"/>
      <c r="S60" s="249"/>
      <c r="T60" s="250"/>
      <c r="U60" s="261"/>
      <c r="V60" s="249"/>
      <c r="W60" s="250"/>
      <c r="X60" s="42" t="s">
        <v>1229</v>
      </c>
      <c r="Y60" s="261"/>
      <c r="Z60" s="249"/>
      <c r="AA60" s="250"/>
      <c r="AB60" s="261"/>
      <c r="AC60" s="249"/>
      <c r="AD60" s="250"/>
      <c r="AE60" s="261"/>
      <c r="AF60" s="249"/>
      <c r="AG60" s="250"/>
      <c r="AH60" s="261"/>
      <c r="AI60" s="249"/>
      <c r="AJ60" s="250"/>
      <c r="AK60" s="261"/>
      <c r="AL60" s="250"/>
      <c r="AN60">
        <f t="shared" si="6"/>
        <v>0</v>
      </c>
      <c r="AO60">
        <f t="shared" si="7"/>
        <v>0</v>
      </c>
      <c r="AP60">
        <f t="shared" si="8"/>
        <v>0</v>
      </c>
      <c r="AQ60">
        <f t="shared" si="9"/>
        <v>0</v>
      </c>
      <c r="AR60">
        <f t="shared" si="10"/>
        <v>0</v>
      </c>
      <c r="AS60">
        <f t="shared" si="11"/>
        <v>0</v>
      </c>
      <c r="AT60">
        <f t="shared" si="12"/>
        <v>0</v>
      </c>
    </row>
    <row r="61" spans="2:46" s="2" customFormat="1" ht="15" customHeight="1">
      <c r="B61" s="134"/>
      <c r="C61" s="110" t="s">
        <v>286</v>
      </c>
      <c r="D61" s="321" t="str">
        <f>IF(CNGE_2023_M4_Secc1!D77="","",CNGE_2023_M4_Secc1!D77)</f>
        <v/>
      </c>
      <c r="E61" s="249"/>
      <c r="F61" s="249"/>
      <c r="G61" s="250"/>
      <c r="H61" s="261"/>
      <c r="I61" s="250"/>
      <c r="J61" s="261"/>
      <c r="K61" s="249"/>
      <c r="L61" s="250"/>
      <c r="M61" s="398" t="str">
        <f>IF(O61="","",VLOOKUP(O61,Presentación!$AL$3:$AM$574,2,FALSE))</f>
        <v/>
      </c>
      <c r="N61" s="399"/>
      <c r="O61" s="336"/>
      <c r="P61" s="249"/>
      <c r="Q61" s="250"/>
      <c r="R61" s="336"/>
      <c r="S61" s="249"/>
      <c r="T61" s="250"/>
      <c r="U61" s="261"/>
      <c r="V61" s="249"/>
      <c r="W61" s="250"/>
      <c r="X61" s="42" t="s">
        <v>1229</v>
      </c>
      <c r="Y61" s="261"/>
      <c r="Z61" s="249"/>
      <c r="AA61" s="250"/>
      <c r="AB61" s="261"/>
      <c r="AC61" s="249"/>
      <c r="AD61" s="250"/>
      <c r="AE61" s="261"/>
      <c r="AF61" s="249"/>
      <c r="AG61" s="250"/>
      <c r="AH61" s="261"/>
      <c r="AI61" s="249"/>
      <c r="AJ61" s="250"/>
      <c r="AK61" s="261"/>
      <c r="AL61" s="250"/>
      <c r="AN61">
        <f t="shared" si="6"/>
        <v>0</v>
      </c>
      <c r="AO61">
        <f t="shared" si="7"/>
        <v>0</v>
      </c>
      <c r="AP61">
        <f t="shared" si="8"/>
        <v>0</v>
      </c>
      <c r="AQ61">
        <f t="shared" si="9"/>
        <v>0</v>
      </c>
      <c r="AR61">
        <f t="shared" si="10"/>
        <v>0</v>
      </c>
      <c r="AS61">
        <f t="shared" si="11"/>
        <v>0</v>
      </c>
      <c r="AT61">
        <f t="shared" si="12"/>
        <v>0</v>
      </c>
    </row>
    <row r="62" spans="2:46" s="2" customFormat="1" ht="15" customHeight="1">
      <c r="B62" s="134"/>
      <c r="C62" s="110" t="s">
        <v>287</v>
      </c>
      <c r="D62" s="321" t="str">
        <f>IF(CNGE_2023_M4_Secc1!D78="","",CNGE_2023_M4_Secc1!D78)</f>
        <v/>
      </c>
      <c r="E62" s="249"/>
      <c r="F62" s="249"/>
      <c r="G62" s="250"/>
      <c r="H62" s="261"/>
      <c r="I62" s="250"/>
      <c r="J62" s="261"/>
      <c r="K62" s="249"/>
      <c r="L62" s="250"/>
      <c r="M62" s="398" t="str">
        <f>IF(O62="","",VLOOKUP(O62,Presentación!$AL$3:$AM$574,2,FALSE))</f>
        <v/>
      </c>
      <c r="N62" s="399"/>
      <c r="O62" s="336"/>
      <c r="P62" s="249"/>
      <c r="Q62" s="250"/>
      <c r="R62" s="336"/>
      <c r="S62" s="249"/>
      <c r="T62" s="250"/>
      <c r="U62" s="261"/>
      <c r="V62" s="249"/>
      <c r="W62" s="250"/>
      <c r="X62" s="42" t="s">
        <v>1229</v>
      </c>
      <c r="Y62" s="261"/>
      <c r="Z62" s="249"/>
      <c r="AA62" s="250"/>
      <c r="AB62" s="261"/>
      <c r="AC62" s="249"/>
      <c r="AD62" s="250"/>
      <c r="AE62" s="261"/>
      <c r="AF62" s="249"/>
      <c r="AG62" s="250"/>
      <c r="AH62" s="261"/>
      <c r="AI62" s="249"/>
      <c r="AJ62" s="250"/>
      <c r="AK62" s="261"/>
      <c r="AL62" s="250"/>
      <c r="AN62">
        <f t="shared" si="6"/>
        <v>0</v>
      </c>
      <c r="AO62">
        <f t="shared" si="7"/>
        <v>0</v>
      </c>
      <c r="AP62">
        <f t="shared" si="8"/>
        <v>0</v>
      </c>
      <c r="AQ62">
        <f t="shared" si="9"/>
        <v>0</v>
      </c>
      <c r="AR62">
        <f t="shared" si="10"/>
        <v>0</v>
      </c>
      <c r="AS62">
        <f t="shared" si="11"/>
        <v>0</v>
      </c>
      <c r="AT62">
        <f t="shared" si="12"/>
        <v>0</v>
      </c>
    </row>
    <row r="63" spans="2:46" s="2" customFormat="1" ht="15" customHeight="1">
      <c r="B63" s="134"/>
      <c r="C63" s="110" t="s">
        <v>288</v>
      </c>
      <c r="D63" s="321" t="str">
        <f>IF(CNGE_2023_M4_Secc1!D79="","",CNGE_2023_M4_Secc1!D79)</f>
        <v/>
      </c>
      <c r="E63" s="249"/>
      <c r="F63" s="249"/>
      <c r="G63" s="250"/>
      <c r="H63" s="261"/>
      <c r="I63" s="250"/>
      <c r="J63" s="261"/>
      <c r="K63" s="249"/>
      <c r="L63" s="250"/>
      <c r="M63" s="398" t="str">
        <f>IF(O63="","",VLOOKUP(O63,Presentación!$AL$3:$AM$574,2,FALSE))</f>
        <v/>
      </c>
      <c r="N63" s="399"/>
      <c r="O63" s="336"/>
      <c r="P63" s="249"/>
      <c r="Q63" s="250"/>
      <c r="R63" s="336"/>
      <c r="S63" s="249"/>
      <c r="T63" s="250"/>
      <c r="U63" s="261"/>
      <c r="V63" s="249"/>
      <c r="W63" s="250"/>
      <c r="X63" s="42" t="s">
        <v>1229</v>
      </c>
      <c r="Y63" s="261"/>
      <c r="Z63" s="249"/>
      <c r="AA63" s="250"/>
      <c r="AB63" s="261"/>
      <c r="AC63" s="249"/>
      <c r="AD63" s="250"/>
      <c r="AE63" s="261"/>
      <c r="AF63" s="249"/>
      <c r="AG63" s="250"/>
      <c r="AH63" s="261"/>
      <c r="AI63" s="249"/>
      <c r="AJ63" s="250"/>
      <c r="AK63" s="261"/>
      <c r="AL63" s="250"/>
      <c r="AN63">
        <f t="shared" si="6"/>
        <v>0</v>
      </c>
      <c r="AO63">
        <f t="shared" si="7"/>
        <v>0</v>
      </c>
      <c r="AP63">
        <f t="shared" si="8"/>
        <v>0</v>
      </c>
      <c r="AQ63">
        <f t="shared" si="9"/>
        <v>0</v>
      </c>
      <c r="AR63">
        <f t="shared" si="10"/>
        <v>0</v>
      </c>
      <c r="AS63">
        <f t="shared" si="11"/>
        <v>0</v>
      </c>
      <c r="AT63">
        <f t="shared" si="12"/>
        <v>0</v>
      </c>
    </row>
    <row r="64" spans="2:46" s="2" customFormat="1" ht="15" customHeight="1">
      <c r="B64" s="134"/>
      <c r="C64" s="110" t="s">
        <v>289</v>
      </c>
      <c r="D64" s="321" t="str">
        <f>IF(CNGE_2023_M4_Secc1!D80="","",CNGE_2023_M4_Secc1!D80)</f>
        <v/>
      </c>
      <c r="E64" s="249"/>
      <c r="F64" s="249"/>
      <c r="G64" s="250"/>
      <c r="H64" s="261"/>
      <c r="I64" s="250"/>
      <c r="J64" s="261"/>
      <c r="K64" s="249"/>
      <c r="L64" s="250"/>
      <c r="M64" s="398" t="str">
        <f>IF(O64="","",VLOOKUP(O64,Presentación!$AL$3:$AM$574,2,FALSE))</f>
        <v/>
      </c>
      <c r="N64" s="399"/>
      <c r="O64" s="336"/>
      <c r="P64" s="249"/>
      <c r="Q64" s="250"/>
      <c r="R64" s="336"/>
      <c r="S64" s="249"/>
      <c r="T64" s="250"/>
      <c r="U64" s="261"/>
      <c r="V64" s="249"/>
      <c r="W64" s="250"/>
      <c r="X64" s="42" t="s">
        <v>1229</v>
      </c>
      <c r="Y64" s="261"/>
      <c r="Z64" s="249"/>
      <c r="AA64" s="250"/>
      <c r="AB64" s="261"/>
      <c r="AC64" s="249"/>
      <c r="AD64" s="250"/>
      <c r="AE64" s="261"/>
      <c r="AF64" s="249"/>
      <c r="AG64" s="250"/>
      <c r="AH64" s="261"/>
      <c r="AI64" s="249"/>
      <c r="AJ64" s="250"/>
      <c r="AK64" s="261"/>
      <c r="AL64" s="250"/>
      <c r="AN64">
        <f t="shared" si="6"/>
        <v>0</v>
      </c>
      <c r="AO64">
        <f t="shared" si="7"/>
        <v>0</v>
      </c>
      <c r="AP64">
        <f t="shared" si="8"/>
        <v>0</v>
      </c>
      <c r="AQ64">
        <f t="shared" si="9"/>
        <v>0</v>
      </c>
      <c r="AR64">
        <f t="shared" si="10"/>
        <v>0</v>
      </c>
      <c r="AS64">
        <f t="shared" si="11"/>
        <v>0</v>
      </c>
      <c r="AT64">
        <f t="shared" si="12"/>
        <v>0</v>
      </c>
    </row>
    <row r="65" spans="2:46" s="2" customFormat="1" ht="15" customHeight="1">
      <c r="B65" s="134"/>
      <c r="C65" s="110" t="s">
        <v>290</v>
      </c>
      <c r="D65" s="321" t="str">
        <f>IF(CNGE_2023_M4_Secc1!D81="","",CNGE_2023_M4_Secc1!D81)</f>
        <v/>
      </c>
      <c r="E65" s="249"/>
      <c r="F65" s="249"/>
      <c r="G65" s="250"/>
      <c r="H65" s="261"/>
      <c r="I65" s="250"/>
      <c r="J65" s="261"/>
      <c r="K65" s="249"/>
      <c r="L65" s="250"/>
      <c r="M65" s="398" t="str">
        <f>IF(O65="","",VLOOKUP(O65,Presentación!$AL$3:$AM$574,2,FALSE))</f>
        <v/>
      </c>
      <c r="N65" s="399"/>
      <c r="O65" s="336"/>
      <c r="P65" s="249"/>
      <c r="Q65" s="250"/>
      <c r="R65" s="336"/>
      <c r="S65" s="249"/>
      <c r="T65" s="250"/>
      <c r="U65" s="261"/>
      <c r="V65" s="249"/>
      <c r="W65" s="250"/>
      <c r="X65" s="42" t="s">
        <v>1229</v>
      </c>
      <c r="Y65" s="261"/>
      <c r="Z65" s="249"/>
      <c r="AA65" s="250"/>
      <c r="AB65" s="261"/>
      <c r="AC65" s="249"/>
      <c r="AD65" s="250"/>
      <c r="AE65" s="261"/>
      <c r="AF65" s="249"/>
      <c r="AG65" s="250"/>
      <c r="AH65" s="261"/>
      <c r="AI65" s="249"/>
      <c r="AJ65" s="250"/>
      <c r="AK65" s="261"/>
      <c r="AL65" s="250"/>
      <c r="AN65">
        <f t="shared" si="6"/>
        <v>0</v>
      </c>
      <c r="AO65">
        <f t="shared" si="7"/>
        <v>0</v>
      </c>
      <c r="AP65">
        <f t="shared" si="8"/>
        <v>0</v>
      </c>
      <c r="AQ65">
        <f t="shared" si="9"/>
        <v>0</v>
      </c>
      <c r="AR65">
        <f t="shared" si="10"/>
        <v>0</v>
      </c>
      <c r="AS65">
        <f t="shared" si="11"/>
        <v>0</v>
      </c>
      <c r="AT65">
        <f t="shared" si="12"/>
        <v>0</v>
      </c>
    </row>
    <row r="66" spans="2:46" s="2" customFormat="1" ht="15" customHeight="1">
      <c r="B66" s="134"/>
      <c r="C66" s="110" t="s">
        <v>291</v>
      </c>
      <c r="D66" s="321" t="str">
        <f>IF(CNGE_2023_M4_Secc1!D82="","",CNGE_2023_M4_Secc1!D82)</f>
        <v/>
      </c>
      <c r="E66" s="249"/>
      <c r="F66" s="249"/>
      <c r="G66" s="250"/>
      <c r="H66" s="261"/>
      <c r="I66" s="250"/>
      <c r="J66" s="261"/>
      <c r="K66" s="249"/>
      <c r="L66" s="250"/>
      <c r="M66" s="398" t="str">
        <f>IF(O66="","",VLOOKUP(O66,Presentación!$AL$3:$AM$574,2,FALSE))</f>
        <v/>
      </c>
      <c r="N66" s="399"/>
      <c r="O66" s="336"/>
      <c r="P66" s="249"/>
      <c r="Q66" s="250"/>
      <c r="R66" s="336"/>
      <c r="S66" s="249"/>
      <c r="T66" s="250"/>
      <c r="U66" s="261"/>
      <c r="V66" s="249"/>
      <c r="W66" s="250"/>
      <c r="X66" s="42" t="s">
        <v>1229</v>
      </c>
      <c r="Y66" s="261"/>
      <c r="Z66" s="249"/>
      <c r="AA66" s="250"/>
      <c r="AB66" s="261"/>
      <c r="AC66" s="249"/>
      <c r="AD66" s="250"/>
      <c r="AE66" s="261"/>
      <c r="AF66" s="249"/>
      <c r="AG66" s="250"/>
      <c r="AH66" s="261"/>
      <c r="AI66" s="249"/>
      <c r="AJ66" s="250"/>
      <c r="AK66" s="261"/>
      <c r="AL66" s="250"/>
      <c r="AN66">
        <f t="shared" si="6"/>
        <v>0</v>
      </c>
      <c r="AO66">
        <f t="shared" si="7"/>
        <v>0</v>
      </c>
      <c r="AP66">
        <f t="shared" si="8"/>
        <v>0</v>
      </c>
      <c r="AQ66">
        <f t="shared" si="9"/>
        <v>0</v>
      </c>
      <c r="AR66">
        <f t="shared" si="10"/>
        <v>0</v>
      </c>
      <c r="AS66">
        <f t="shared" si="11"/>
        <v>0</v>
      </c>
      <c r="AT66">
        <f t="shared" si="12"/>
        <v>0</v>
      </c>
    </row>
    <row r="67" spans="2:46" s="2" customFormat="1" ht="15" customHeight="1">
      <c r="B67" s="134"/>
      <c r="C67" s="110" t="s">
        <v>292</v>
      </c>
      <c r="D67" s="321" t="str">
        <f>IF(CNGE_2023_M4_Secc1!D83="","",CNGE_2023_M4_Secc1!D83)</f>
        <v/>
      </c>
      <c r="E67" s="249"/>
      <c r="F67" s="249"/>
      <c r="G67" s="250"/>
      <c r="H67" s="261"/>
      <c r="I67" s="250"/>
      <c r="J67" s="261"/>
      <c r="K67" s="249"/>
      <c r="L67" s="250"/>
      <c r="M67" s="398" t="str">
        <f>IF(O67="","",VLOOKUP(O67,Presentación!$AL$3:$AM$574,2,FALSE))</f>
        <v/>
      </c>
      <c r="N67" s="399"/>
      <c r="O67" s="336"/>
      <c r="P67" s="249"/>
      <c r="Q67" s="250"/>
      <c r="R67" s="336"/>
      <c r="S67" s="249"/>
      <c r="T67" s="250"/>
      <c r="U67" s="261"/>
      <c r="V67" s="249"/>
      <c r="W67" s="250"/>
      <c r="X67" s="42" t="s">
        <v>1229</v>
      </c>
      <c r="Y67" s="261"/>
      <c r="Z67" s="249"/>
      <c r="AA67" s="250"/>
      <c r="AB67" s="261"/>
      <c r="AC67" s="249"/>
      <c r="AD67" s="250"/>
      <c r="AE67" s="261"/>
      <c r="AF67" s="249"/>
      <c r="AG67" s="250"/>
      <c r="AH67" s="261"/>
      <c r="AI67" s="249"/>
      <c r="AJ67" s="250"/>
      <c r="AK67" s="261"/>
      <c r="AL67" s="250"/>
      <c r="AN67">
        <f t="shared" si="6"/>
        <v>0</v>
      </c>
      <c r="AO67">
        <f t="shared" si="7"/>
        <v>0</v>
      </c>
      <c r="AP67">
        <f t="shared" si="8"/>
        <v>0</v>
      </c>
      <c r="AQ67">
        <f t="shared" si="9"/>
        <v>0</v>
      </c>
      <c r="AR67">
        <f t="shared" si="10"/>
        <v>0</v>
      </c>
      <c r="AS67">
        <f t="shared" si="11"/>
        <v>0</v>
      </c>
      <c r="AT67">
        <f t="shared" si="12"/>
        <v>0</v>
      </c>
    </row>
    <row r="68" spans="2:46" s="2" customFormat="1" ht="15" customHeight="1">
      <c r="B68" s="134"/>
      <c r="C68" s="110" t="s">
        <v>293</v>
      </c>
      <c r="D68" s="321" t="str">
        <f>IF(CNGE_2023_M4_Secc1!D84="","",CNGE_2023_M4_Secc1!D84)</f>
        <v/>
      </c>
      <c r="E68" s="249"/>
      <c r="F68" s="249"/>
      <c r="G68" s="250"/>
      <c r="H68" s="261"/>
      <c r="I68" s="250"/>
      <c r="J68" s="261"/>
      <c r="K68" s="249"/>
      <c r="L68" s="250"/>
      <c r="M68" s="398" t="str">
        <f>IF(O68="","",VLOOKUP(O68,Presentación!$AL$3:$AM$574,2,FALSE))</f>
        <v/>
      </c>
      <c r="N68" s="399"/>
      <c r="O68" s="336"/>
      <c r="P68" s="249"/>
      <c r="Q68" s="250"/>
      <c r="R68" s="336"/>
      <c r="S68" s="249"/>
      <c r="T68" s="250"/>
      <c r="U68" s="261"/>
      <c r="V68" s="249"/>
      <c r="W68" s="250"/>
      <c r="X68" s="42" t="s">
        <v>1229</v>
      </c>
      <c r="Y68" s="261"/>
      <c r="Z68" s="249"/>
      <c r="AA68" s="250"/>
      <c r="AB68" s="261"/>
      <c r="AC68" s="249"/>
      <c r="AD68" s="250"/>
      <c r="AE68" s="261"/>
      <c r="AF68" s="249"/>
      <c r="AG68" s="250"/>
      <c r="AH68" s="261"/>
      <c r="AI68" s="249"/>
      <c r="AJ68" s="250"/>
      <c r="AK68" s="261"/>
      <c r="AL68" s="250"/>
      <c r="AN68">
        <f t="shared" si="6"/>
        <v>0</v>
      </c>
      <c r="AO68">
        <f t="shared" si="7"/>
        <v>0</v>
      </c>
      <c r="AP68">
        <f t="shared" si="8"/>
        <v>0</v>
      </c>
      <c r="AQ68">
        <f t="shared" si="9"/>
        <v>0</v>
      </c>
      <c r="AR68">
        <f t="shared" si="10"/>
        <v>0</v>
      </c>
      <c r="AS68">
        <f t="shared" si="11"/>
        <v>0</v>
      </c>
      <c r="AT68">
        <f t="shared" si="12"/>
        <v>0</v>
      </c>
    </row>
    <row r="69" spans="2:46" s="2" customFormat="1" ht="15" customHeight="1">
      <c r="B69" s="134"/>
      <c r="C69" s="110" t="s">
        <v>294</v>
      </c>
      <c r="D69" s="321" t="str">
        <f>IF(CNGE_2023_M4_Secc1!D85="","",CNGE_2023_M4_Secc1!D85)</f>
        <v/>
      </c>
      <c r="E69" s="249"/>
      <c r="F69" s="249"/>
      <c r="G69" s="250"/>
      <c r="H69" s="261"/>
      <c r="I69" s="250"/>
      <c r="J69" s="261"/>
      <c r="K69" s="249"/>
      <c r="L69" s="250"/>
      <c r="M69" s="398" t="str">
        <f>IF(O69="","",VLOOKUP(O69,Presentación!$AL$3:$AM$574,2,FALSE))</f>
        <v/>
      </c>
      <c r="N69" s="399"/>
      <c r="O69" s="336"/>
      <c r="P69" s="249"/>
      <c r="Q69" s="250"/>
      <c r="R69" s="336"/>
      <c r="S69" s="249"/>
      <c r="T69" s="250"/>
      <c r="U69" s="261"/>
      <c r="V69" s="249"/>
      <c r="W69" s="250"/>
      <c r="X69" s="42" t="s">
        <v>1229</v>
      </c>
      <c r="Y69" s="261"/>
      <c r="Z69" s="249"/>
      <c r="AA69" s="250"/>
      <c r="AB69" s="261"/>
      <c r="AC69" s="249"/>
      <c r="AD69" s="250"/>
      <c r="AE69" s="261"/>
      <c r="AF69" s="249"/>
      <c r="AG69" s="250"/>
      <c r="AH69" s="261"/>
      <c r="AI69" s="249"/>
      <c r="AJ69" s="250"/>
      <c r="AK69" s="261"/>
      <c r="AL69" s="250"/>
      <c r="AN69">
        <f t="shared" si="6"/>
        <v>0</v>
      </c>
      <c r="AO69">
        <f t="shared" si="7"/>
        <v>0</v>
      </c>
      <c r="AP69">
        <f t="shared" si="8"/>
        <v>0</v>
      </c>
      <c r="AQ69">
        <f t="shared" si="9"/>
        <v>0</v>
      </c>
      <c r="AR69">
        <f t="shared" si="10"/>
        <v>0</v>
      </c>
      <c r="AS69">
        <f t="shared" si="11"/>
        <v>0</v>
      </c>
      <c r="AT69">
        <f t="shared" si="12"/>
        <v>0</v>
      </c>
    </row>
    <row r="70" spans="2:46" s="2" customFormat="1" ht="15" customHeight="1">
      <c r="B70" s="134"/>
      <c r="C70" s="110" t="s">
        <v>295</v>
      </c>
      <c r="D70" s="321" t="str">
        <f>IF(CNGE_2023_M4_Secc1!D86="","",CNGE_2023_M4_Secc1!D86)</f>
        <v/>
      </c>
      <c r="E70" s="249"/>
      <c r="F70" s="249"/>
      <c r="G70" s="250"/>
      <c r="H70" s="261"/>
      <c r="I70" s="250"/>
      <c r="J70" s="261"/>
      <c r="K70" s="249"/>
      <c r="L70" s="250"/>
      <c r="M70" s="398" t="str">
        <f>IF(O70="","",VLOOKUP(O70,Presentación!$AL$3:$AM$574,2,FALSE))</f>
        <v/>
      </c>
      <c r="N70" s="399"/>
      <c r="O70" s="336"/>
      <c r="P70" s="249"/>
      <c r="Q70" s="250"/>
      <c r="R70" s="336"/>
      <c r="S70" s="249"/>
      <c r="T70" s="250"/>
      <c r="U70" s="261"/>
      <c r="V70" s="249"/>
      <c r="W70" s="250"/>
      <c r="X70" s="42" t="s">
        <v>1229</v>
      </c>
      <c r="Y70" s="261"/>
      <c r="Z70" s="249"/>
      <c r="AA70" s="250"/>
      <c r="AB70" s="261"/>
      <c r="AC70" s="249"/>
      <c r="AD70" s="250"/>
      <c r="AE70" s="261"/>
      <c r="AF70" s="249"/>
      <c r="AG70" s="250"/>
      <c r="AH70" s="261"/>
      <c r="AI70" s="249"/>
      <c r="AJ70" s="250"/>
      <c r="AK70" s="261"/>
      <c r="AL70" s="250"/>
      <c r="AN70">
        <f t="shared" si="6"/>
        <v>0</v>
      </c>
      <c r="AO70">
        <f t="shared" si="7"/>
        <v>0</v>
      </c>
      <c r="AP70">
        <f t="shared" si="8"/>
        <v>0</v>
      </c>
      <c r="AQ70">
        <f t="shared" si="9"/>
        <v>0</v>
      </c>
      <c r="AR70">
        <f t="shared" si="10"/>
        <v>0</v>
      </c>
      <c r="AS70">
        <f t="shared" si="11"/>
        <v>0</v>
      </c>
      <c r="AT70">
        <f t="shared" si="12"/>
        <v>0</v>
      </c>
    </row>
    <row r="71" spans="2:46" s="2" customFormat="1" ht="15" customHeight="1">
      <c r="B71" s="134"/>
      <c r="C71" s="110" t="s">
        <v>296</v>
      </c>
      <c r="D71" s="321" t="str">
        <f>IF(CNGE_2023_M4_Secc1!D87="","",CNGE_2023_M4_Secc1!D87)</f>
        <v/>
      </c>
      <c r="E71" s="249"/>
      <c r="F71" s="249"/>
      <c r="G71" s="250"/>
      <c r="H71" s="261"/>
      <c r="I71" s="250"/>
      <c r="J71" s="261"/>
      <c r="K71" s="249"/>
      <c r="L71" s="250"/>
      <c r="M71" s="398" t="str">
        <f>IF(O71="","",VLOOKUP(O71,Presentación!$AL$3:$AM$574,2,FALSE))</f>
        <v/>
      </c>
      <c r="N71" s="399"/>
      <c r="O71" s="336"/>
      <c r="P71" s="249"/>
      <c r="Q71" s="250"/>
      <c r="R71" s="336"/>
      <c r="S71" s="249"/>
      <c r="T71" s="250"/>
      <c r="U71" s="261"/>
      <c r="V71" s="249"/>
      <c r="W71" s="250"/>
      <c r="X71" s="42" t="s">
        <v>1229</v>
      </c>
      <c r="Y71" s="261"/>
      <c r="Z71" s="249"/>
      <c r="AA71" s="250"/>
      <c r="AB71" s="261"/>
      <c r="AC71" s="249"/>
      <c r="AD71" s="250"/>
      <c r="AE71" s="261"/>
      <c r="AF71" s="249"/>
      <c r="AG71" s="250"/>
      <c r="AH71" s="261"/>
      <c r="AI71" s="249"/>
      <c r="AJ71" s="250"/>
      <c r="AK71" s="261"/>
      <c r="AL71" s="250"/>
      <c r="AN71">
        <f t="shared" si="6"/>
        <v>0</v>
      </c>
      <c r="AO71">
        <f t="shared" si="7"/>
        <v>0</v>
      </c>
      <c r="AP71">
        <f t="shared" si="8"/>
        <v>0</v>
      </c>
      <c r="AQ71">
        <f t="shared" si="9"/>
        <v>0</v>
      </c>
      <c r="AR71">
        <f t="shared" si="10"/>
        <v>0</v>
      </c>
      <c r="AS71">
        <f t="shared" si="11"/>
        <v>0</v>
      </c>
      <c r="AT71">
        <f t="shared" si="12"/>
        <v>0</v>
      </c>
    </row>
    <row r="72" spans="2:46" s="2" customFormat="1" ht="15" customHeight="1">
      <c r="B72" s="134"/>
      <c r="C72" s="110" t="s">
        <v>297</v>
      </c>
      <c r="D72" s="321" t="str">
        <f>IF(CNGE_2023_M4_Secc1!D88="","",CNGE_2023_M4_Secc1!D88)</f>
        <v/>
      </c>
      <c r="E72" s="249"/>
      <c r="F72" s="249"/>
      <c r="G72" s="250"/>
      <c r="H72" s="261"/>
      <c r="I72" s="250"/>
      <c r="J72" s="261"/>
      <c r="K72" s="249"/>
      <c r="L72" s="250"/>
      <c r="M72" s="398" t="str">
        <f>IF(O72="","",VLOOKUP(O72,Presentación!$AL$3:$AM$574,2,FALSE))</f>
        <v/>
      </c>
      <c r="N72" s="399"/>
      <c r="O72" s="336"/>
      <c r="P72" s="249"/>
      <c r="Q72" s="250"/>
      <c r="R72" s="336"/>
      <c r="S72" s="249"/>
      <c r="T72" s="250"/>
      <c r="U72" s="261"/>
      <c r="V72" s="249"/>
      <c r="W72" s="250"/>
      <c r="X72" s="42" t="s">
        <v>1229</v>
      </c>
      <c r="Y72" s="261"/>
      <c r="Z72" s="249"/>
      <c r="AA72" s="250"/>
      <c r="AB72" s="261"/>
      <c r="AC72" s="249"/>
      <c r="AD72" s="250"/>
      <c r="AE72" s="261"/>
      <c r="AF72" s="249"/>
      <c r="AG72" s="250"/>
      <c r="AH72" s="261"/>
      <c r="AI72" s="249"/>
      <c r="AJ72" s="250"/>
      <c r="AK72" s="261"/>
      <c r="AL72" s="250"/>
      <c r="AN72">
        <f t="shared" si="6"/>
        <v>0</v>
      </c>
      <c r="AO72">
        <f t="shared" si="7"/>
        <v>0</v>
      </c>
      <c r="AP72">
        <f t="shared" si="8"/>
        <v>0</v>
      </c>
      <c r="AQ72">
        <f t="shared" si="9"/>
        <v>0</v>
      </c>
      <c r="AR72">
        <f t="shared" si="10"/>
        <v>0</v>
      </c>
      <c r="AS72">
        <f t="shared" si="11"/>
        <v>0</v>
      </c>
      <c r="AT72">
        <f t="shared" si="12"/>
        <v>0</v>
      </c>
    </row>
    <row r="73" spans="2:46" s="2" customFormat="1" ht="15" customHeight="1">
      <c r="B73" s="134"/>
      <c r="C73" s="110" t="s">
        <v>298</v>
      </c>
      <c r="D73" s="321" t="str">
        <f>IF(CNGE_2023_M4_Secc1!D89="","",CNGE_2023_M4_Secc1!D89)</f>
        <v/>
      </c>
      <c r="E73" s="249"/>
      <c r="F73" s="249"/>
      <c r="G73" s="250"/>
      <c r="H73" s="261"/>
      <c r="I73" s="250"/>
      <c r="J73" s="261"/>
      <c r="K73" s="249"/>
      <c r="L73" s="250"/>
      <c r="M73" s="398" t="str">
        <f>IF(O73="","",VLOOKUP(O73,Presentación!$AL$3:$AM$574,2,FALSE))</f>
        <v/>
      </c>
      <c r="N73" s="399"/>
      <c r="O73" s="336"/>
      <c r="P73" s="249"/>
      <c r="Q73" s="250"/>
      <c r="R73" s="336"/>
      <c r="S73" s="249"/>
      <c r="T73" s="250"/>
      <c r="U73" s="261"/>
      <c r="V73" s="249"/>
      <c r="W73" s="250"/>
      <c r="X73" s="42" t="s">
        <v>1229</v>
      </c>
      <c r="Y73" s="261"/>
      <c r="Z73" s="249"/>
      <c r="AA73" s="250"/>
      <c r="AB73" s="261"/>
      <c r="AC73" s="249"/>
      <c r="AD73" s="250"/>
      <c r="AE73" s="261"/>
      <c r="AF73" s="249"/>
      <c r="AG73" s="250"/>
      <c r="AH73" s="261"/>
      <c r="AI73" s="249"/>
      <c r="AJ73" s="250"/>
      <c r="AK73" s="261"/>
      <c r="AL73" s="250"/>
      <c r="AN73">
        <f t="shared" si="6"/>
        <v>0</v>
      </c>
      <c r="AO73">
        <f t="shared" si="7"/>
        <v>0</v>
      </c>
      <c r="AP73">
        <f t="shared" si="8"/>
        <v>0</v>
      </c>
      <c r="AQ73">
        <f t="shared" si="9"/>
        <v>0</v>
      </c>
      <c r="AR73">
        <f t="shared" si="10"/>
        <v>0</v>
      </c>
      <c r="AS73">
        <f t="shared" si="11"/>
        <v>0</v>
      </c>
      <c r="AT73">
        <f t="shared" si="12"/>
        <v>0</v>
      </c>
    </row>
    <row r="74" spans="2:46" s="2" customFormat="1" ht="15" customHeight="1">
      <c r="B74" s="134"/>
      <c r="C74" s="110" t="s">
        <v>299</v>
      </c>
      <c r="D74" s="321" t="str">
        <f>IF(CNGE_2023_M4_Secc1!D90="","",CNGE_2023_M4_Secc1!D90)</f>
        <v/>
      </c>
      <c r="E74" s="249"/>
      <c r="F74" s="249"/>
      <c r="G74" s="250"/>
      <c r="H74" s="261"/>
      <c r="I74" s="250"/>
      <c r="J74" s="261"/>
      <c r="K74" s="249"/>
      <c r="L74" s="250"/>
      <c r="M74" s="398" t="str">
        <f>IF(O74="","",VLOOKUP(O74,Presentación!$AL$3:$AM$574,2,FALSE))</f>
        <v/>
      </c>
      <c r="N74" s="399"/>
      <c r="O74" s="336"/>
      <c r="P74" s="249"/>
      <c r="Q74" s="250"/>
      <c r="R74" s="336"/>
      <c r="S74" s="249"/>
      <c r="T74" s="250"/>
      <c r="U74" s="261"/>
      <c r="V74" s="249"/>
      <c r="W74" s="250"/>
      <c r="X74" s="42" t="s">
        <v>1229</v>
      </c>
      <c r="Y74" s="261"/>
      <c r="Z74" s="249"/>
      <c r="AA74" s="250"/>
      <c r="AB74" s="261"/>
      <c r="AC74" s="249"/>
      <c r="AD74" s="250"/>
      <c r="AE74" s="261"/>
      <c r="AF74" s="249"/>
      <c r="AG74" s="250"/>
      <c r="AH74" s="261"/>
      <c r="AI74" s="249"/>
      <c r="AJ74" s="250"/>
      <c r="AK74" s="261"/>
      <c r="AL74" s="250"/>
      <c r="AN74">
        <f t="shared" si="6"/>
        <v>0</v>
      </c>
      <c r="AO74">
        <f t="shared" si="7"/>
        <v>0</v>
      </c>
      <c r="AP74">
        <f t="shared" si="8"/>
        <v>0</v>
      </c>
      <c r="AQ74">
        <f t="shared" si="9"/>
        <v>0</v>
      </c>
      <c r="AR74">
        <f t="shared" si="10"/>
        <v>0</v>
      </c>
      <c r="AS74">
        <f t="shared" si="11"/>
        <v>0</v>
      </c>
      <c r="AT74">
        <f t="shared" si="12"/>
        <v>0</v>
      </c>
    </row>
    <row r="75" spans="2:46" s="2" customFormat="1" ht="15" customHeight="1">
      <c r="B75" s="134"/>
      <c r="C75" s="110" t="s">
        <v>300</v>
      </c>
      <c r="D75" s="321" t="str">
        <f>IF(CNGE_2023_M4_Secc1!D91="","",CNGE_2023_M4_Secc1!D91)</f>
        <v/>
      </c>
      <c r="E75" s="249"/>
      <c r="F75" s="249"/>
      <c r="G75" s="250"/>
      <c r="H75" s="261"/>
      <c r="I75" s="250"/>
      <c r="J75" s="261"/>
      <c r="K75" s="249"/>
      <c r="L75" s="250"/>
      <c r="M75" s="398" t="str">
        <f>IF(O75="","",VLOOKUP(O75,Presentación!$AL$3:$AM$574,2,FALSE))</f>
        <v/>
      </c>
      <c r="N75" s="399"/>
      <c r="O75" s="336"/>
      <c r="P75" s="249"/>
      <c r="Q75" s="250"/>
      <c r="R75" s="336"/>
      <c r="S75" s="249"/>
      <c r="T75" s="250"/>
      <c r="U75" s="261"/>
      <c r="V75" s="249"/>
      <c r="W75" s="250"/>
      <c r="X75" s="42" t="s">
        <v>1229</v>
      </c>
      <c r="Y75" s="261"/>
      <c r="Z75" s="249"/>
      <c r="AA75" s="250"/>
      <c r="AB75" s="261"/>
      <c r="AC75" s="249"/>
      <c r="AD75" s="250"/>
      <c r="AE75" s="261"/>
      <c r="AF75" s="249"/>
      <c r="AG75" s="250"/>
      <c r="AH75" s="261"/>
      <c r="AI75" s="249"/>
      <c r="AJ75" s="250"/>
      <c r="AK75" s="261"/>
      <c r="AL75" s="250"/>
      <c r="AN75">
        <f t="shared" si="6"/>
        <v>0</v>
      </c>
      <c r="AO75">
        <f t="shared" si="7"/>
        <v>0</v>
      </c>
      <c r="AP75">
        <f t="shared" si="8"/>
        <v>0</v>
      </c>
      <c r="AQ75">
        <f t="shared" si="9"/>
        <v>0</v>
      </c>
      <c r="AR75">
        <f t="shared" si="10"/>
        <v>0</v>
      </c>
      <c r="AS75">
        <f t="shared" si="11"/>
        <v>0</v>
      </c>
      <c r="AT75">
        <f t="shared" si="12"/>
        <v>0</v>
      </c>
    </row>
    <row r="76" spans="2:46" s="2" customFormat="1" ht="15" customHeight="1">
      <c r="B76" s="134"/>
      <c r="C76" s="110" t="s">
        <v>301</v>
      </c>
      <c r="D76" s="321" t="str">
        <f>IF(CNGE_2023_M4_Secc1!D92="","",CNGE_2023_M4_Secc1!D92)</f>
        <v/>
      </c>
      <c r="E76" s="249"/>
      <c r="F76" s="249"/>
      <c r="G76" s="250"/>
      <c r="H76" s="261"/>
      <c r="I76" s="250"/>
      <c r="J76" s="261"/>
      <c r="K76" s="249"/>
      <c r="L76" s="250"/>
      <c r="M76" s="398" t="str">
        <f>IF(O76="","",VLOOKUP(O76,Presentación!$AL$3:$AM$574,2,FALSE))</f>
        <v/>
      </c>
      <c r="N76" s="399"/>
      <c r="O76" s="336"/>
      <c r="P76" s="249"/>
      <c r="Q76" s="250"/>
      <c r="R76" s="336"/>
      <c r="S76" s="249"/>
      <c r="T76" s="250"/>
      <c r="U76" s="261"/>
      <c r="V76" s="249"/>
      <c r="W76" s="250"/>
      <c r="X76" s="42" t="s">
        <v>1229</v>
      </c>
      <c r="Y76" s="261"/>
      <c r="Z76" s="249"/>
      <c r="AA76" s="250"/>
      <c r="AB76" s="261"/>
      <c r="AC76" s="249"/>
      <c r="AD76" s="250"/>
      <c r="AE76" s="261"/>
      <c r="AF76" s="249"/>
      <c r="AG76" s="250"/>
      <c r="AH76" s="261"/>
      <c r="AI76" s="249"/>
      <c r="AJ76" s="250"/>
      <c r="AK76" s="261"/>
      <c r="AL76" s="250"/>
      <c r="AN76">
        <f t="shared" si="6"/>
        <v>0</v>
      </c>
      <c r="AO76">
        <f t="shared" si="7"/>
        <v>0</v>
      </c>
      <c r="AP76">
        <f t="shared" si="8"/>
        <v>0</v>
      </c>
      <c r="AQ76">
        <f t="shared" si="9"/>
        <v>0</v>
      </c>
      <c r="AR76">
        <f t="shared" si="10"/>
        <v>0</v>
      </c>
      <c r="AS76">
        <f t="shared" si="11"/>
        <v>0</v>
      </c>
      <c r="AT76">
        <f t="shared" si="12"/>
        <v>0</v>
      </c>
    </row>
    <row r="77" spans="2:46" s="2" customFormat="1" ht="15" customHeight="1">
      <c r="B77" s="134"/>
      <c r="C77" s="110" t="s">
        <v>302</v>
      </c>
      <c r="D77" s="321" t="str">
        <f>IF(CNGE_2023_M4_Secc1!D93="","",CNGE_2023_M4_Secc1!D93)</f>
        <v/>
      </c>
      <c r="E77" s="249"/>
      <c r="F77" s="249"/>
      <c r="G77" s="250"/>
      <c r="H77" s="261"/>
      <c r="I77" s="250"/>
      <c r="J77" s="261"/>
      <c r="K77" s="249"/>
      <c r="L77" s="250"/>
      <c r="M77" s="398" t="str">
        <f>IF(O77="","",VLOOKUP(O77,Presentación!$AL$3:$AM$574,2,FALSE))</f>
        <v/>
      </c>
      <c r="N77" s="399"/>
      <c r="O77" s="336"/>
      <c r="P77" s="249"/>
      <c r="Q77" s="250"/>
      <c r="R77" s="336"/>
      <c r="S77" s="249"/>
      <c r="T77" s="250"/>
      <c r="U77" s="261"/>
      <c r="V77" s="249"/>
      <c r="W77" s="250"/>
      <c r="X77" s="42" t="s">
        <v>1229</v>
      </c>
      <c r="Y77" s="261"/>
      <c r="Z77" s="249"/>
      <c r="AA77" s="250"/>
      <c r="AB77" s="261"/>
      <c r="AC77" s="249"/>
      <c r="AD77" s="250"/>
      <c r="AE77" s="261"/>
      <c r="AF77" s="249"/>
      <c r="AG77" s="250"/>
      <c r="AH77" s="261"/>
      <c r="AI77" s="249"/>
      <c r="AJ77" s="250"/>
      <c r="AK77" s="261"/>
      <c r="AL77" s="250"/>
      <c r="AN77">
        <f t="shared" si="6"/>
        <v>0</v>
      </c>
      <c r="AO77">
        <f t="shared" si="7"/>
        <v>0</v>
      </c>
      <c r="AP77">
        <f t="shared" si="8"/>
        <v>0</v>
      </c>
      <c r="AQ77">
        <f t="shared" si="9"/>
        <v>0</v>
      </c>
      <c r="AR77">
        <f t="shared" si="10"/>
        <v>0</v>
      </c>
      <c r="AS77">
        <f t="shared" si="11"/>
        <v>0</v>
      </c>
      <c r="AT77">
        <f t="shared" si="12"/>
        <v>0</v>
      </c>
    </row>
    <row r="78" spans="2:46" s="2" customFormat="1" ht="15" customHeight="1">
      <c r="B78" s="134"/>
      <c r="C78" s="110" t="s">
        <v>303</v>
      </c>
      <c r="D78" s="321" t="str">
        <f>IF(CNGE_2023_M4_Secc1!D94="","",CNGE_2023_M4_Secc1!D94)</f>
        <v/>
      </c>
      <c r="E78" s="249"/>
      <c r="F78" s="249"/>
      <c r="G78" s="250"/>
      <c r="H78" s="261"/>
      <c r="I78" s="250"/>
      <c r="J78" s="261"/>
      <c r="K78" s="249"/>
      <c r="L78" s="250"/>
      <c r="M78" s="398" t="str">
        <f>IF(O78="","",VLOOKUP(O78,Presentación!$AL$3:$AM$574,2,FALSE))</f>
        <v/>
      </c>
      <c r="N78" s="399"/>
      <c r="O78" s="336"/>
      <c r="P78" s="249"/>
      <c r="Q78" s="250"/>
      <c r="R78" s="336"/>
      <c r="S78" s="249"/>
      <c r="T78" s="250"/>
      <c r="U78" s="261"/>
      <c r="V78" s="249"/>
      <c r="W78" s="250"/>
      <c r="X78" s="42" t="s">
        <v>1229</v>
      </c>
      <c r="Y78" s="261"/>
      <c r="Z78" s="249"/>
      <c r="AA78" s="250"/>
      <c r="AB78" s="261"/>
      <c r="AC78" s="249"/>
      <c r="AD78" s="250"/>
      <c r="AE78" s="261"/>
      <c r="AF78" s="249"/>
      <c r="AG78" s="250"/>
      <c r="AH78" s="261"/>
      <c r="AI78" s="249"/>
      <c r="AJ78" s="250"/>
      <c r="AK78" s="261"/>
      <c r="AL78" s="250"/>
      <c r="AN78">
        <f t="shared" si="6"/>
        <v>0</v>
      </c>
      <c r="AO78">
        <f t="shared" si="7"/>
        <v>0</v>
      </c>
      <c r="AP78">
        <f t="shared" si="8"/>
        <v>0</v>
      </c>
      <c r="AQ78">
        <f t="shared" si="9"/>
        <v>0</v>
      </c>
      <c r="AR78">
        <f t="shared" si="10"/>
        <v>0</v>
      </c>
      <c r="AS78">
        <f t="shared" si="11"/>
        <v>0</v>
      </c>
      <c r="AT78">
        <f t="shared" si="12"/>
        <v>0</v>
      </c>
    </row>
    <row r="79" spans="2:46" s="2" customFormat="1" ht="15" customHeight="1">
      <c r="B79" s="134"/>
      <c r="C79" s="110" t="s">
        <v>304</v>
      </c>
      <c r="D79" s="321" t="str">
        <f>IF(CNGE_2023_M4_Secc1!D95="","",CNGE_2023_M4_Secc1!D95)</f>
        <v/>
      </c>
      <c r="E79" s="249"/>
      <c r="F79" s="249"/>
      <c r="G79" s="250"/>
      <c r="H79" s="261"/>
      <c r="I79" s="250"/>
      <c r="J79" s="261"/>
      <c r="K79" s="249"/>
      <c r="L79" s="250"/>
      <c r="M79" s="398" t="str">
        <f>IF(O79="","",VLOOKUP(O79,Presentación!$AL$3:$AM$574,2,FALSE))</f>
        <v/>
      </c>
      <c r="N79" s="399"/>
      <c r="O79" s="336"/>
      <c r="P79" s="249"/>
      <c r="Q79" s="250"/>
      <c r="R79" s="336"/>
      <c r="S79" s="249"/>
      <c r="T79" s="250"/>
      <c r="U79" s="261"/>
      <c r="V79" s="249"/>
      <c r="W79" s="250"/>
      <c r="X79" s="42" t="s">
        <v>1229</v>
      </c>
      <c r="Y79" s="261"/>
      <c r="Z79" s="249"/>
      <c r="AA79" s="250"/>
      <c r="AB79" s="261"/>
      <c r="AC79" s="249"/>
      <c r="AD79" s="250"/>
      <c r="AE79" s="261"/>
      <c r="AF79" s="249"/>
      <c r="AG79" s="250"/>
      <c r="AH79" s="261"/>
      <c r="AI79" s="249"/>
      <c r="AJ79" s="250"/>
      <c r="AK79" s="261"/>
      <c r="AL79" s="250"/>
      <c r="AN79">
        <f t="shared" si="6"/>
        <v>0</v>
      </c>
      <c r="AO79">
        <f t="shared" si="7"/>
        <v>0</v>
      </c>
      <c r="AP79">
        <f t="shared" si="8"/>
        <v>0</v>
      </c>
      <c r="AQ79">
        <f t="shared" si="9"/>
        <v>0</v>
      </c>
      <c r="AR79">
        <f t="shared" si="10"/>
        <v>0</v>
      </c>
      <c r="AS79">
        <f t="shared" si="11"/>
        <v>0</v>
      </c>
      <c r="AT79">
        <f t="shared" si="12"/>
        <v>0</v>
      </c>
    </row>
    <row r="80" spans="2:46" s="2" customFormat="1" ht="15" customHeight="1">
      <c r="B80" s="134"/>
      <c r="C80" s="110" t="s">
        <v>305</v>
      </c>
      <c r="D80" s="321" t="str">
        <f>IF(CNGE_2023_M4_Secc1!D96="","",CNGE_2023_M4_Secc1!D96)</f>
        <v/>
      </c>
      <c r="E80" s="249"/>
      <c r="F80" s="249"/>
      <c r="G80" s="250"/>
      <c r="H80" s="261"/>
      <c r="I80" s="250"/>
      <c r="J80" s="261"/>
      <c r="K80" s="249"/>
      <c r="L80" s="250"/>
      <c r="M80" s="398" t="str">
        <f>IF(O80="","",VLOOKUP(O80,Presentación!$AL$3:$AM$574,2,FALSE))</f>
        <v/>
      </c>
      <c r="N80" s="399"/>
      <c r="O80" s="336"/>
      <c r="P80" s="249"/>
      <c r="Q80" s="250"/>
      <c r="R80" s="336"/>
      <c r="S80" s="249"/>
      <c r="T80" s="250"/>
      <c r="U80" s="261"/>
      <c r="V80" s="249"/>
      <c r="W80" s="250"/>
      <c r="X80" s="42" t="s">
        <v>1229</v>
      </c>
      <c r="Y80" s="261"/>
      <c r="Z80" s="249"/>
      <c r="AA80" s="250"/>
      <c r="AB80" s="261"/>
      <c r="AC80" s="249"/>
      <c r="AD80" s="250"/>
      <c r="AE80" s="261"/>
      <c r="AF80" s="249"/>
      <c r="AG80" s="250"/>
      <c r="AH80" s="261"/>
      <c r="AI80" s="249"/>
      <c r="AJ80" s="250"/>
      <c r="AK80" s="261"/>
      <c r="AL80" s="250"/>
      <c r="AN80">
        <f t="shared" si="6"/>
        <v>0</v>
      </c>
      <c r="AO80">
        <f t="shared" si="7"/>
        <v>0</v>
      </c>
      <c r="AP80">
        <f t="shared" si="8"/>
        <v>0</v>
      </c>
      <c r="AQ80">
        <f t="shared" si="9"/>
        <v>0</v>
      </c>
      <c r="AR80">
        <f t="shared" si="10"/>
        <v>0</v>
      </c>
      <c r="AS80">
        <f t="shared" si="11"/>
        <v>0</v>
      </c>
      <c r="AT80">
        <f t="shared" si="12"/>
        <v>0</v>
      </c>
    </row>
    <row r="81" spans="2:46" s="2" customFormat="1" ht="15" customHeight="1">
      <c r="B81" s="134"/>
      <c r="C81" s="110" t="s">
        <v>306</v>
      </c>
      <c r="D81" s="321" t="str">
        <f>IF(CNGE_2023_M4_Secc1!D97="","",CNGE_2023_M4_Secc1!D97)</f>
        <v/>
      </c>
      <c r="E81" s="249"/>
      <c r="F81" s="249"/>
      <c r="G81" s="250"/>
      <c r="H81" s="261"/>
      <c r="I81" s="250"/>
      <c r="J81" s="261"/>
      <c r="K81" s="249"/>
      <c r="L81" s="250"/>
      <c r="M81" s="398" t="str">
        <f>IF(O81="","",VLOOKUP(O81,Presentación!$AL$3:$AM$574,2,FALSE))</f>
        <v/>
      </c>
      <c r="N81" s="399"/>
      <c r="O81" s="336"/>
      <c r="P81" s="249"/>
      <c r="Q81" s="250"/>
      <c r="R81" s="336"/>
      <c r="S81" s="249"/>
      <c r="T81" s="250"/>
      <c r="U81" s="261"/>
      <c r="V81" s="249"/>
      <c r="W81" s="250"/>
      <c r="X81" s="42" t="s">
        <v>1229</v>
      </c>
      <c r="Y81" s="261"/>
      <c r="Z81" s="249"/>
      <c r="AA81" s="250"/>
      <c r="AB81" s="261"/>
      <c r="AC81" s="249"/>
      <c r="AD81" s="250"/>
      <c r="AE81" s="261"/>
      <c r="AF81" s="249"/>
      <c r="AG81" s="250"/>
      <c r="AH81" s="261"/>
      <c r="AI81" s="249"/>
      <c r="AJ81" s="250"/>
      <c r="AK81" s="261"/>
      <c r="AL81" s="250"/>
      <c r="AN81">
        <f t="shared" si="6"/>
        <v>0</v>
      </c>
      <c r="AO81">
        <f t="shared" si="7"/>
        <v>0</v>
      </c>
      <c r="AP81">
        <f t="shared" si="8"/>
        <v>0</v>
      </c>
      <c r="AQ81">
        <f t="shared" si="9"/>
        <v>0</v>
      </c>
      <c r="AR81">
        <f t="shared" si="10"/>
        <v>0</v>
      </c>
      <c r="AS81">
        <f t="shared" si="11"/>
        <v>0</v>
      </c>
      <c r="AT81">
        <f t="shared" si="12"/>
        <v>0</v>
      </c>
    </row>
    <row r="82" spans="2:46" s="2" customFormat="1" ht="15" customHeight="1">
      <c r="B82" s="134"/>
      <c r="C82" s="110" t="s">
        <v>307</v>
      </c>
      <c r="D82" s="321" t="str">
        <f>IF(CNGE_2023_M4_Secc1!D98="","",CNGE_2023_M4_Secc1!D98)</f>
        <v/>
      </c>
      <c r="E82" s="249"/>
      <c r="F82" s="249"/>
      <c r="G82" s="250"/>
      <c r="H82" s="261"/>
      <c r="I82" s="250"/>
      <c r="J82" s="261"/>
      <c r="K82" s="249"/>
      <c r="L82" s="250"/>
      <c r="M82" s="398" t="str">
        <f>IF(O82="","",VLOOKUP(O82,Presentación!$AL$3:$AM$574,2,FALSE))</f>
        <v/>
      </c>
      <c r="N82" s="399"/>
      <c r="O82" s="336"/>
      <c r="P82" s="249"/>
      <c r="Q82" s="250"/>
      <c r="R82" s="336"/>
      <c r="S82" s="249"/>
      <c r="T82" s="250"/>
      <c r="U82" s="261"/>
      <c r="V82" s="249"/>
      <c r="W82" s="250"/>
      <c r="X82" s="42" t="s">
        <v>1229</v>
      </c>
      <c r="Y82" s="261"/>
      <c r="Z82" s="249"/>
      <c r="AA82" s="250"/>
      <c r="AB82" s="261"/>
      <c r="AC82" s="249"/>
      <c r="AD82" s="250"/>
      <c r="AE82" s="261"/>
      <c r="AF82" s="249"/>
      <c r="AG82" s="250"/>
      <c r="AH82" s="261"/>
      <c r="AI82" s="249"/>
      <c r="AJ82" s="250"/>
      <c r="AK82" s="261"/>
      <c r="AL82" s="250"/>
      <c r="AN82">
        <f t="shared" si="6"/>
        <v>0</v>
      </c>
      <c r="AO82">
        <f t="shared" si="7"/>
        <v>0</v>
      </c>
      <c r="AP82">
        <f t="shared" si="8"/>
        <v>0</v>
      </c>
      <c r="AQ82">
        <f t="shared" si="9"/>
        <v>0</v>
      </c>
      <c r="AR82">
        <f t="shared" si="10"/>
        <v>0</v>
      </c>
      <c r="AS82">
        <f t="shared" si="11"/>
        <v>0</v>
      </c>
      <c r="AT82">
        <f t="shared" si="12"/>
        <v>0</v>
      </c>
    </row>
    <row r="83" spans="2:46" s="2" customFormat="1" ht="15" customHeight="1">
      <c r="B83" s="134"/>
      <c r="C83" s="110" t="s">
        <v>308</v>
      </c>
      <c r="D83" s="321" t="str">
        <f>IF(CNGE_2023_M4_Secc1!D99="","",CNGE_2023_M4_Secc1!D99)</f>
        <v/>
      </c>
      <c r="E83" s="249"/>
      <c r="F83" s="249"/>
      <c r="G83" s="250"/>
      <c r="H83" s="261"/>
      <c r="I83" s="250"/>
      <c r="J83" s="261"/>
      <c r="K83" s="249"/>
      <c r="L83" s="250"/>
      <c r="M83" s="398" t="str">
        <f>IF(O83="","",VLOOKUP(O83,Presentación!$AL$3:$AM$574,2,FALSE))</f>
        <v/>
      </c>
      <c r="N83" s="399"/>
      <c r="O83" s="336"/>
      <c r="P83" s="249"/>
      <c r="Q83" s="250"/>
      <c r="R83" s="336"/>
      <c r="S83" s="249"/>
      <c r="T83" s="250"/>
      <c r="U83" s="261"/>
      <c r="V83" s="249"/>
      <c r="W83" s="250"/>
      <c r="X83" s="42" t="s">
        <v>1229</v>
      </c>
      <c r="Y83" s="261"/>
      <c r="Z83" s="249"/>
      <c r="AA83" s="250"/>
      <c r="AB83" s="261"/>
      <c r="AC83" s="249"/>
      <c r="AD83" s="250"/>
      <c r="AE83" s="261"/>
      <c r="AF83" s="249"/>
      <c r="AG83" s="250"/>
      <c r="AH83" s="261"/>
      <c r="AI83" s="249"/>
      <c r="AJ83" s="250"/>
      <c r="AK83" s="261"/>
      <c r="AL83" s="250"/>
      <c r="AN83">
        <f t="shared" si="6"/>
        <v>0</v>
      </c>
      <c r="AO83">
        <f t="shared" si="7"/>
        <v>0</v>
      </c>
      <c r="AP83">
        <f t="shared" si="8"/>
        <v>0</v>
      </c>
      <c r="AQ83">
        <f t="shared" si="9"/>
        <v>0</v>
      </c>
      <c r="AR83">
        <f t="shared" si="10"/>
        <v>0</v>
      </c>
      <c r="AS83">
        <f t="shared" si="11"/>
        <v>0</v>
      </c>
      <c r="AT83">
        <f t="shared" si="12"/>
        <v>0</v>
      </c>
    </row>
    <row r="84" spans="2:46" ht="15" customHeight="1">
      <c r="AN84">
        <f>SUM(AN24:AN83)</f>
        <v>0</v>
      </c>
      <c r="AO84">
        <f>SUM(AO24:AO83)</f>
        <v>0</v>
      </c>
      <c r="AR84">
        <f>SUM(AR24:AR83)</f>
        <v>0</v>
      </c>
      <c r="AS84">
        <f>SUM(AS24:AS83)</f>
        <v>0</v>
      </c>
      <c r="AT84">
        <f>SUM(AT24:AT83)</f>
        <v>0</v>
      </c>
    </row>
    <row r="85" spans="2:46" s="2" customFormat="1" ht="24" customHeight="1">
      <c r="C85" s="333" t="s">
        <v>310</v>
      </c>
      <c r="D85" s="231"/>
      <c r="E85" s="231"/>
      <c r="F85" s="231"/>
      <c r="G85" s="231"/>
      <c r="H85" s="231"/>
      <c r="I85" s="231"/>
      <c r="J85" s="231"/>
      <c r="K85" s="231"/>
      <c r="L85" s="231"/>
      <c r="M85" s="231"/>
      <c r="N85" s="231"/>
      <c r="O85" s="231"/>
      <c r="P85" s="231"/>
      <c r="Q85" s="231"/>
      <c r="R85" s="231"/>
      <c r="S85" s="231"/>
      <c r="T85" s="231"/>
      <c r="U85" s="231"/>
      <c r="V85" s="231"/>
      <c r="W85" s="231"/>
      <c r="X85" s="231"/>
      <c r="Y85" s="231"/>
      <c r="Z85" s="231"/>
      <c r="AA85" s="231"/>
      <c r="AB85" s="231"/>
      <c r="AC85" s="231"/>
      <c r="AD85" s="231"/>
      <c r="AE85" s="231"/>
      <c r="AF85" s="231"/>
      <c r="AG85" s="231"/>
      <c r="AH85" s="231"/>
      <c r="AI85" s="231"/>
      <c r="AJ85" s="231"/>
      <c r="AK85" s="231"/>
      <c r="AL85" s="231"/>
    </row>
    <row r="86" spans="2:46" s="2" customFormat="1" ht="60" customHeight="1">
      <c r="C86" s="336"/>
      <c r="D86" s="249"/>
      <c r="E86" s="249"/>
      <c r="F86" s="249"/>
      <c r="G86" s="249"/>
      <c r="H86" s="249"/>
      <c r="I86" s="249"/>
      <c r="J86" s="249"/>
      <c r="K86" s="249"/>
      <c r="L86" s="249"/>
      <c r="M86" s="249"/>
      <c r="N86" s="249"/>
      <c r="O86" s="249"/>
      <c r="P86" s="249"/>
      <c r="Q86" s="249"/>
      <c r="R86" s="249"/>
      <c r="S86" s="249"/>
      <c r="T86" s="249"/>
      <c r="U86" s="249"/>
      <c r="V86" s="249"/>
      <c r="W86" s="249"/>
      <c r="X86" s="249"/>
      <c r="Y86" s="249"/>
      <c r="Z86" s="249"/>
      <c r="AA86" s="249"/>
      <c r="AB86" s="249"/>
      <c r="AC86" s="249"/>
      <c r="AD86" s="249"/>
      <c r="AE86" s="249"/>
      <c r="AF86" s="249"/>
      <c r="AG86" s="249"/>
      <c r="AH86" s="249"/>
      <c r="AI86" s="249"/>
      <c r="AJ86" s="249"/>
      <c r="AK86" s="249"/>
      <c r="AL86" s="250"/>
    </row>
    <row r="87" spans="2:46" ht="15" customHeight="1">
      <c r="B87" s="199" t="str">
        <f>IF(AN84&gt;0,"Favor de ingresar toda la información requerida en la tabla y/o verifique que no tenga información en celdas sombreadas.","")</f>
        <v/>
      </c>
    </row>
    <row r="88" spans="2:46" ht="15" customHeight="1">
      <c r="B88" s="199" t="str">
        <f>IF(AND(AO84&gt;0,C86=""),"Alerta:Debido a que cuenta con registros NS, debe proporcionar una justificación en el area de comentarios al final de la pregunta.","")</f>
        <v/>
      </c>
    </row>
    <row r="89" spans="2:46" ht="15" customHeight="1">
      <c r="B89" s="199" t="str">
        <f>IF(AR84=0,"","Error: verificar las coordenadas de latitud, no debe exceder los 8 dígitos.")</f>
        <v/>
      </c>
    </row>
    <row r="90" spans="2:46" ht="15" customHeight="1">
      <c r="B90" s="199" t="str">
        <f>IF(AS84=0,"","Error: verificar las coordenadas de longitud, no debe exceder los 9 dígitos.")</f>
        <v/>
      </c>
    </row>
    <row r="91" spans="2:46" ht="15" customHeight="1">
      <c r="B91" s="199" t="str">
        <f>IF(AT84=0,"","Error: verificar el número telefónico, no debe exceder los 10 dígitos.")</f>
        <v/>
      </c>
    </row>
    <row r="92" spans="2:46" ht="15" customHeight="1"/>
  </sheetData>
  <sheetProtection algorithmName="SHA-512" hashValue="be8AtCIX9HbRgvb8zKJuIUfDjChDgdH6gSJPFbJTVMSEq/ViJ1II+JuUIZybAfUTghncMbJOi7DEOLIo/e8G/A==" saltValue="Tg8lJ35jETS0EP0RlRQAZg==" spinCount="100000" sheet="1" objects="1"/>
  <mergeCells count="752">
    <mergeCell ref="B8:L8"/>
    <mergeCell ref="N8:O8"/>
    <mergeCell ref="AI10:AL10"/>
    <mergeCell ref="AI7:AL7"/>
    <mergeCell ref="Y80:AA80"/>
    <mergeCell ref="AB80:AD80"/>
    <mergeCell ref="D78:G78"/>
    <mergeCell ref="H78:I78"/>
    <mergeCell ref="J78:L78"/>
    <mergeCell ref="M78:N78"/>
    <mergeCell ref="O78:Q78"/>
    <mergeCell ref="R78:T78"/>
    <mergeCell ref="U78:W78"/>
    <mergeCell ref="Y78:AA78"/>
    <mergeCell ref="AB78:AD78"/>
    <mergeCell ref="M23:N23"/>
    <mergeCell ref="O23:Q23"/>
    <mergeCell ref="C22:G23"/>
    <mergeCell ref="B12:AL12"/>
    <mergeCell ref="C13:AL13"/>
    <mergeCell ref="Y22:AA23"/>
    <mergeCell ref="AB22:AD23"/>
    <mergeCell ref="AE22:AG23"/>
    <mergeCell ref="AH22:AJ23"/>
    <mergeCell ref="D82:G82"/>
    <mergeCell ref="H82:I82"/>
    <mergeCell ref="J82:L82"/>
    <mergeCell ref="M82:N82"/>
    <mergeCell ref="O82:Q82"/>
    <mergeCell ref="R82:T82"/>
    <mergeCell ref="U82:W82"/>
    <mergeCell ref="Y82:AA82"/>
    <mergeCell ref="AB82:AD82"/>
    <mergeCell ref="AK22:AL23"/>
    <mergeCell ref="C14:AL14"/>
    <mergeCell ref="C15:AL15"/>
    <mergeCell ref="C16:AL16"/>
    <mergeCell ref="C17:AL17"/>
    <mergeCell ref="C18:AL18"/>
    <mergeCell ref="C19:AL19"/>
    <mergeCell ref="C20:AL20"/>
    <mergeCell ref="H22:I23"/>
    <mergeCell ref="J22:L23"/>
    <mergeCell ref="M22:Q22"/>
    <mergeCell ref="R22:T23"/>
    <mergeCell ref="U22:W23"/>
    <mergeCell ref="X22:X23"/>
    <mergeCell ref="AE24:AG24"/>
    <mergeCell ref="AH24:AJ24"/>
    <mergeCell ref="AK24:AL24"/>
    <mergeCell ref="D25:G25"/>
    <mergeCell ref="H25:I25"/>
    <mergeCell ref="J25:L25"/>
    <mergeCell ref="M25:N25"/>
    <mergeCell ref="O25:Q25"/>
    <mergeCell ref="R25:T25"/>
    <mergeCell ref="U25:W25"/>
    <mergeCell ref="Y25:AA25"/>
    <mergeCell ref="AB25:AD25"/>
    <mergeCell ref="AE25:AG25"/>
    <mergeCell ref="AH25:AJ25"/>
    <mergeCell ref="AK25:AL25"/>
    <mergeCell ref="D24:G24"/>
    <mergeCell ref="H24:I24"/>
    <mergeCell ref="J24:L24"/>
    <mergeCell ref="M24:N24"/>
    <mergeCell ref="O24:Q24"/>
    <mergeCell ref="R24:T24"/>
    <mergeCell ref="U24:W24"/>
    <mergeCell ref="Y24:AA24"/>
    <mergeCell ref="AB24:AD24"/>
    <mergeCell ref="AE26:AG26"/>
    <mergeCell ref="AH26:AJ26"/>
    <mergeCell ref="AK26:AL26"/>
    <mergeCell ref="D27:G27"/>
    <mergeCell ref="H27:I27"/>
    <mergeCell ref="J27:L27"/>
    <mergeCell ref="M27:N27"/>
    <mergeCell ref="O27:Q27"/>
    <mergeCell ref="R27:T27"/>
    <mergeCell ref="U27:W27"/>
    <mergeCell ref="Y27:AA27"/>
    <mergeCell ref="AB27:AD27"/>
    <mergeCell ref="AE27:AG27"/>
    <mergeCell ref="AH27:AJ27"/>
    <mergeCell ref="AK27:AL27"/>
    <mergeCell ref="D26:G26"/>
    <mergeCell ref="H26:I26"/>
    <mergeCell ref="J26:L26"/>
    <mergeCell ref="M26:N26"/>
    <mergeCell ref="O26:Q26"/>
    <mergeCell ref="R26:T26"/>
    <mergeCell ref="U26:W26"/>
    <mergeCell ref="Y26:AA26"/>
    <mergeCell ref="AB26:AD26"/>
    <mergeCell ref="AE28:AG28"/>
    <mergeCell ref="AH28:AJ28"/>
    <mergeCell ref="AK28:AL28"/>
    <mergeCell ref="D29:G29"/>
    <mergeCell ref="H29:I29"/>
    <mergeCell ref="J29:L29"/>
    <mergeCell ref="M29:N29"/>
    <mergeCell ref="O29:Q29"/>
    <mergeCell ref="R29:T29"/>
    <mergeCell ref="U29:W29"/>
    <mergeCell ref="Y29:AA29"/>
    <mergeCell ref="AB29:AD29"/>
    <mergeCell ref="AE29:AG29"/>
    <mergeCell ref="AH29:AJ29"/>
    <mergeCell ref="AK29:AL29"/>
    <mergeCell ref="D28:G28"/>
    <mergeCell ref="H28:I28"/>
    <mergeCell ref="J28:L28"/>
    <mergeCell ref="M28:N28"/>
    <mergeCell ref="O28:Q28"/>
    <mergeCell ref="R28:T28"/>
    <mergeCell ref="U28:W28"/>
    <mergeCell ref="Y28:AA28"/>
    <mergeCell ref="AB28:AD28"/>
    <mergeCell ref="AE30:AG30"/>
    <mergeCell ref="AH30:AJ30"/>
    <mergeCell ref="AK30:AL30"/>
    <mergeCell ref="D31:G31"/>
    <mergeCell ref="H31:I31"/>
    <mergeCell ref="J31:L31"/>
    <mergeCell ref="M31:N31"/>
    <mergeCell ref="O31:Q31"/>
    <mergeCell ref="R31:T31"/>
    <mergeCell ref="U31:W31"/>
    <mergeCell ref="Y31:AA31"/>
    <mergeCell ref="AB31:AD31"/>
    <mergeCell ref="AE31:AG31"/>
    <mergeCell ref="AH31:AJ31"/>
    <mergeCell ref="AK31:AL31"/>
    <mergeCell ref="D30:G30"/>
    <mergeCell ref="H30:I30"/>
    <mergeCell ref="J30:L30"/>
    <mergeCell ref="M30:N30"/>
    <mergeCell ref="O30:Q30"/>
    <mergeCell ref="R30:T30"/>
    <mergeCell ref="U30:W30"/>
    <mergeCell ref="Y30:AA30"/>
    <mergeCell ref="AB30:AD30"/>
    <mergeCell ref="AE32:AG32"/>
    <mergeCell ref="AH32:AJ32"/>
    <mergeCell ref="AK32:AL32"/>
    <mergeCell ref="D33:G33"/>
    <mergeCell ref="H33:I33"/>
    <mergeCell ref="J33:L33"/>
    <mergeCell ref="M33:N33"/>
    <mergeCell ref="O33:Q33"/>
    <mergeCell ref="R33:T33"/>
    <mergeCell ref="U33:W33"/>
    <mergeCell ref="Y33:AA33"/>
    <mergeCell ref="AB33:AD33"/>
    <mergeCell ref="AE33:AG33"/>
    <mergeCell ref="AH33:AJ33"/>
    <mergeCell ref="AK33:AL33"/>
    <mergeCell ref="D32:G32"/>
    <mergeCell ref="H32:I32"/>
    <mergeCell ref="J32:L32"/>
    <mergeCell ref="M32:N32"/>
    <mergeCell ref="O32:Q32"/>
    <mergeCell ref="R32:T32"/>
    <mergeCell ref="U32:W32"/>
    <mergeCell ref="Y32:AA32"/>
    <mergeCell ref="AB32:AD32"/>
    <mergeCell ref="AE34:AG34"/>
    <mergeCell ref="AH34:AJ34"/>
    <mergeCell ref="AK34:AL34"/>
    <mergeCell ref="D35:G35"/>
    <mergeCell ref="H35:I35"/>
    <mergeCell ref="J35:L35"/>
    <mergeCell ref="M35:N35"/>
    <mergeCell ref="O35:Q35"/>
    <mergeCell ref="R35:T35"/>
    <mergeCell ref="U35:W35"/>
    <mergeCell ref="Y35:AA35"/>
    <mergeCell ref="AB35:AD35"/>
    <mergeCell ref="AE35:AG35"/>
    <mergeCell ref="AH35:AJ35"/>
    <mergeCell ref="AK35:AL35"/>
    <mergeCell ref="D34:G34"/>
    <mergeCell ref="H34:I34"/>
    <mergeCell ref="J34:L34"/>
    <mergeCell ref="M34:N34"/>
    <mergeCell ref="O34:Q34"/>
    <mergeCell ref="R34:T34"/>
    <mergeCell ref="U34:W34"/>
    <mergeCell ref="Y34:AA34"/>
    <mergeCell ref="AB34:AD34"/>
    <mergeCell ref="AE36:AG36"/>
    <mergeCell ref="AH36:AJ36"/>
    <mergeCell ref="AK36:AL36"/>
    <mergeCell ref="D37:G37"/>
    <mergeCell ref="H37:I37"/>
    <mergeCell ref="J37:L37"/>
    <mergeCell ref="M37:N37"/>
    <mergeCell ref="O37:Q37"/>
    <mergeCell ref="R37:T37"/>
    <mergeCell ref="U37:W37"/>
    <mergeCell ref="Y37:AA37"/>
    <mergeCell ref="AB37:AD37"/>
    <mergeCell ref="AE37:AG37"/>
    <mergeCell ref="AH37:AJ37"/>
    <mergeCell ref="AK37:AL37"/>
    <mergeCell ref="D36:G36"/>
    <mergeCell ref="H36:I36"/>
    <mergeCell ref="J36:L36"/>
    <mergeCell ref="M36:N36"/>
    <mergeCell ref="O36:Q36"/>
    <mergeCell ref="R36:T36"/>
    <mergeCell ref="U36:W36"/>
    <mergeCell ref="Y36:AA36"/>
    <mergeCell ref="AB36:AD36"/>
    <mergeCell ref="AE38:AG38"/>
    <mergeCell ref="AH38:AJ38"/>
    <mergeCell ref="AK38:AL38"/>
    <mergeCell ref="D39:G39"/>
    <mergeCell ref="H39:I39"/>
    <mergeCell ref="J39:L39"/>
    <mergeCell ref="M39:N39"/>
    <mergeCell ref="O39:Q39"/>
    <mergeCell ref="R39:T39"/>
    <mergeCell ref="U39:W39"/>
    <mergeCell ref="Y39:AA39"/>
    <mergeCell ref="AB39:AD39"/>
    <mergeCell ref="AE39:AG39"/>
    <mergeCell ref="AH39:AJ39"/>
    <mergeCell ref="AK39:AL39"/>
    <mergeCell ref="D38:G38"/>
    <mergeCell ref="H38:I38"/>
    <mergeCell ref="J38:L38"/>
    <mergeCell ref="M38:N38"/>
    <mergeCell ref="O38:Q38"/>
    <mergeCell ref="R38:T38"/>
    <mergeCell ref="U38:W38"/>
    <mergeCell ref="Y38:AA38"/>
    <mergeCell ref="AB38:AD38"/>
    <mergeCell ref="AE40:AG40"/>
    <mergeCell ref="AH40:AJ40"/>
    <mergeCell ref="AK40:AL40"/>
    <mergeCell ref="D41:G41"/>
    <mergeCell ref="H41:I41"/>
    <mergeCell ref="J41:L41"/>
    <mergeCell ref="M41:N41"/>
    <mergeCell ref="O41:Q41"/>
    <mergeCell ref="R41:T41"/>
    <mergeCell ref="U41:W41"/>
    <mergeCell ref="Y41:AA41"/>
    <mergeCell ref="AB41:AD41"/>
    <mergeCell ref="AE41:AG41"/>
    <mergeCell ref="AH41:AJ41"/>
    <mergeCell ref="AK41:AL41"/>
    <mergeCell ref="D40:G40"/>
    <mergeCell ref="H40:I40"/>
    <mergeCell ref="J40:L40"/>
    <mergeCell ref="M40:N40"/>
    <mergeCell ref="O40:Q40"/>
    <mergeCell ref="R40:T40"/>
    <mergeCell ref="U40:W40"/>
    <mergeCell ref="Y40:AA40"/>
    <mergeCell ref="AB40:AD40"/>
    <mergeCell ref="AE42:AG42"/>
    <mergeCell ref="AH42:AJ42"/>
    <mergeCell ref="AK42:AL42"/>
    <mergeCell ref="D43:G43"/>
    <mergeCell ref="H43:I43"/>
    <mergeCell ref="J43:L43"/>
    <mergeCell ref="M43:N43"/>
    <mergeCell ref="O43:Q43"/>
    <mergeCell ref="R43:T43"/>
    <mergeCell ref="U43:W43"/>
    <mergeCell ref="Y43:AA43"/>
    <mergeCell ref="AB43:AD43"/>
    <mergeCell ref="AE43:AG43"/>
    <mergeCell ref="AH43:AJ43"/>
    <mergeCell ref="AK43:AL43"/>
    <mergeCell ref="D42:G42"/>
    <mergeCell ref="H42:I42"/>
    <mergeCell ref="J42:L42"/>
    <mergeCell ref="M42:N42"/>
    <mergeCell ref="O42:Q42"/>
    <mergeCell ref="R42:T42"/>
    <mergeCell ref="U42:W42"/>
    <mergeCell ref="Y42:AA42"/>
    <mergeCell ref="AB42:AD42"/>
    <mergeCell ref="AE44:AG44"/>
    <mergeCell ref="AH44:AJ44"/>
    <mergeCell ref="AK44:AL44"/>
    <mergeCell ref="D45:G45"/>
    <mergeCell ref="H45:I45"/>
    <mergeCell ref="J45:L45"/>
    <mergeCell ref="M45:N45"/>
    <mergeCell ref="O45:Q45"/>
    <mergeCell ref="R45:T45"/>
    <mergeCell ref="U45:W45"/>
    <mergeCell ref="Y45:AA45"/>
    <mergeCell ref="AB45:AD45"/>
    <mergeCell ref="AE45:AG45"/>
    <mergeCell ref="AH45:AJ45"/>
    <mergeCell ref="AK45:AL45"/>
    <mergeCell ref="D44:G44"/>
    <mergeCell ref="H44:I44"/>
    <mergeCell ref="J44:L44"/>
    <mergeCell ref="M44:N44"/>
    <mergeCell ref="O44:Q44"/>
    <mergeCell ref="R44:T44"/>
    <mergeCell ref="U44:W44"/>
    <mergeCell ref="Y44:AA44"/>
    <mergeCell ref="AB44:AD44"/>
    <mergeCell ref="AE46:AG46"/>
    <mergeCell ref="AH46:AJ46"/>
    <mergeCell ref="AK46:AL46"/>
    <mergeCell ref="D47:G47"/>
    <mergeCell ref="H47:I47"/>
    <mergeCell ref="J47:L47"/>
    <mergeCell ref="M47:N47"/>
    <mergeCell ref="O47:Q47"/>
    <mergeCell ref="R47:T47"/>
    <mergeCell ref="U47:W47"/>
    <mergeCell ref="Y47:AA47"/>
    <mergeCell ref="AB47:AD47"/>
    <mergeCell ref="AE47:AG47"/>
    <mergeCell ref="AH47:AJ47"/>
    <mergeCell ref="AK47:AL47"/>
    <mergeCell ref="D46:G46"/>
    <mergeCell ref="H46:I46"/>
    <mergeCell ref="J46:L46"/>
    <mergeCell ref="M46:N46"/>
    <mergeCell ref="O46:Q46"/>
    <mergeCell ref="R46:T46"/>
    <mergeCell ref="U46:W46"/>
    <mergeCell ref="Y46:AA46"/>
    <mergeCell ref="AB46:AD46"/>
    <mergeCell ref="AE48:AG48"/>
    <mergeCell ref="AH48:AJ48"/>
    <mergeCell ref="AK48:AL48"/>
    <mergeCell ref="D49:G49"/>
    <mergeCell ref="H49:I49"/>
    <mergeCell ref="J49:L49"/>
    <mergeCell ref="M49:N49"/>
    <mergeCell ref="O49:Q49"/>
    <mergeCell ref="R49:T49"/>
    <mergeCell ref="U49:W49"/>
    <mergeCell ref="Y49:AA49"/>
    <mergeCell ref="AB49:AD49"/>
    <mergeCell ref="AE49:AG49"/>
    <mergeCell ref="AH49:AJ49"/>
    <mergeCell ref="AK49:AL49"/>
    <mergeCell ref="D48:G48"/>
    <mergeCell ref="H48:I48"/>
    <mergeCell ref="J48:L48"/>
    <mergeCell ref="M48:N48"/>
    <mergeCell ref="O48:Q48"/>
    <mergeCell ref="R48:T48"/>
    <mergeCell ref="U48:W48"/>
    <mergeCell ref="Y48:AA48"/>
    <mergeCell ref="AB48:AD48"/>
    <mergeCell ref="AE50:AG50"/>
    <mergeCell ref="AH50:AJ50"/>
    <mergeCell ref="AK50:AL50"/>
    <mergeCell ref="D51:G51"/>
    <mergeCell ref="H51:I51"/>
    <mergeCell ref="J51:L51"/>
    <mergeCell ref="M51:N51"/>
    <mergeCell ref="O51:Q51"/>
    <mergeCell ref="R51:T51"/>
    <mergeCell ref="U51:W51"/>
    <mergeCell ref="Y51:AA51"/>
    <mergeCell ref="AB51:AD51"/>
    <mergeCell ref="AE51:AG51"/>
    <mergeCell ref="AH51:AJ51"/>
    <mergeCell ref="AK51:AL51"/>
    <mergeCell ref="D50:G50"/>
    <mergeCell ref="H50:I50"/>
    <mergeCell ref="J50:L50"/>
    <mergeCell ref="M50:N50"/>
    <mergeCell ref="O50:Q50"/>
    <mergeCell ref="R50:T50"/>
    <mergeCell ref="U50:W50"/>
    <mergeCell ref="Y50:AA50"/>
    <mergeCell ref="AB50:AD50"/>
    <mergeCell ref="AE52:AG52"/>
    <mergeCell ref="AH52:AJ52"/>
    <mergeCell ref="AK52:AL52"/>
    <mergeCell ref="D53:G53"/>
    <mergeCell ref="H53:I53"/>
    <mergeCell ref="J53:L53"/>
    <mergeCell ref="M53:N53"/>
    <mergeCell ref="O53:Q53"/>
    <mergeCell ref="R53:T53"/>
    <mergeCell ref="U53:W53"/>
    <mergeCell ref="Y53:AA53"/>
    <mergeCell ref="AB53:AD53"/>
    <mergeCell ref="AE53:AG53"/>
    <mergeCell ref="AH53:AJ53"/>
    <mergeCell ref="AK53:AL53"/>
    <mergeCell ref="D52:G52"/>
    <mergeCell ref="H52:I52"/>
    <mergeCell ref="J52:L52"/>
    <mergeCell ref="M52:N52"/>
    <mergeCell ref="O52:Q52"/>
    <mergeCell ref="R52:T52"/>
    <mergeCell ref="U52:W52"/>
    <mergeCell ref="Y52:AA52"/>
    <mergeCell ref="AB52:AD52"/>
    <mergeCell ref="AE54:AG54"/>
    <mergeCell ref="AH54:AJ54"/>
    <mergeCell ref="AK54:AL54"/>
    <mergeCell ref="D55:G55"/>
    <mergeCell ref="H55:I55"/>
    <mergeCell ref="J55:L55"/>
    <mergeCell ref="M55:N55"/>
    <mergeCell ref="O55:Q55"/>
    <mergeCell ref="R55:T55"/>
    <mergeCell ref="U55:W55"/>
    <mergeCell ref="Y55:AA55"/>
    <mergeCell ref="AB55:AD55"/>
    <mergeCell ref="AE55:AG55"/>
    <mergeCell ref="AH55:AJ55"/>
    <mergeCell ref="AK55:AL55"/>
    <mergeCell ref="D54:G54"/>
    <mergeCell ref="H54:I54"/>
    <mergeCell ref="J54:L54"/>
    <mergeCell ref="M54:N54"/>
    <mergeCell ref="O54:Q54"/>
    <mergeCell ref="R54:T54"/>
    <mergeCell ref="U54:W54"/>
    <mergeCell ref="Y54:AA54"/>
    <mergeCell ref="AB54:AD54"/>
    <mergeCell ref="AE56:AG56"/>
    <mergeCell ref="AH56:AJ56"/>
    <mergeCell ref="AK56:AL56"/>
    <mergeCell ref="D57:G57"/>
    <mergeCell ref="H57:I57"/>
    <mergeCell ref="J57:L57"/>
    <mergeCell ref="M57:N57"/>
    <mergeCell ref="O57:Q57"/>
    <mergeCell ref="R57:T57"/>
    <mergeCell ref="U57:W57"/>
    <mergeCell ref="Y57:AA57"/>
    <mergeCell ref="AB57:AD57"/>
    <mergeCell ref="AE57:AG57"/>
    <mergeCell ref="AH57:AJ57"/>
    <mergeCell ref="AK57:AL57"/>
    <mergeCell ref="D56:G56"/>
    <mergeCell ref="H56:I56"/>
    <mergeCell ref="J56:L56"/>
    <mergeCell ref="M56:N56"/>
    <mergeCell ref="O56:Q56"/>
    <mergeCell ref="R56:T56"/>
    <mergeCell ref="U56:W56"/>
    <mergeCell ref="Y56:AA56"/>
    <mergeCell ref="AB56:AD56"/>
    <mergeCell ref="AE58:AG58"/>
    <mergeCell ref="AH58:AJ58"/>
    <mergeCell ref="AK58:AL58"/>
    <mergeCell ref="D59:G59"/>
    <mergeCell ref="H59:I59"/>
    <mergeCell ref="J59:L59"/>
    <mergeCell ref="M59:N59"/>
    <mergeCell ref="O59:Q59"/>
    <mergeCell ref="R59:T59"/>
    <mergeCell ref="U59:W59"/>
    <mergeCell ref="Y59:AA59"/>
    <mergeCell ref="AB59:AD59"/>
    <mergeCell ref="AE59:AG59"/>
    <mergeCell ref="AH59:AJ59"/>
    <mergeCell ref="AK59:AL59"/>
    <mergeCell ref="D58:G58"/>
    <mergeCell ref="H58:I58"/>
    <mergeCell ref="J58:L58"/>
    <mergeCell ref="M58:N58"/>
    <mergeCell ref="O58:Q58"/>
    <mergeCell ref="R58:T58"/>
    <mergeCell ref="U58:W58"/>
    <mergeCell ref="Y58:AA58"/>
    <mergeCell ref="AB58:AD58"/>
    <mergeCell ref="AE60:AG60"/>
    <mergeCell ref="AH60:AJ60"/>
    <mergeCell ref="AK60:AL60"/>
    <mergeCell ref="D61:G61"/>
    <mergeCell ref="H61:I61"/>
    <mergeCell ref="J61:L61"/>
    <mergeCell ref="M61:N61"/>
    <mergeCell ref="O61:Q61"/>
    <mergeCell ref="R61:T61"/>
    <mergeCell ref="U61:W61"/>
    <mergeCell ref="Y61:AA61"/>
    <mergeCell ref="AB61:AD61"/>
    <mergeCell ref="AE61:AG61"/>
    <mergeCell ref="AH61:AJ61"/>
    <mergeCell ref="AK61:AL61"/>
    <mergeCell ref="D60:G60"/>
    <mergeCell ref="H60:I60"/>
    <mergeCell ref="J60:L60"/>
    <mergeCell ref="M60:N60"/>
    <mergeCell ref="O60:Q60"/>
    <mergeCell ref="R60:T60"/>
    <mergeCell ref="U60:W60"/>
    <mergeCell ref="Y60:AA60"/>
    <mergeCell ref="AB60:AD60"/>
    <mergeCell ref="AE62:AG62"/>
    <mergeCell ref="AH62:AJ62"/>
    <mergeCell ref="AK62:AL62"/>
    <mergeCell ref="D63:G63"/>
    <mergeCell ref="H63:I63"/>
    <mergeCell ref="J63:L63"/>
    <mergeCell ref="M63:N63"/>
    <mergeCell ref="O63:Q63"/>
    <mergeCell ref="R63:T63"/>
    <mergeCell ref="U63:W63"/>
    <mergeCell ref="Y63:AA63"/>
    <mergeCell ref="AB63:AD63"/>
    <mergeCell ref="AE63:AG63"/>
    <mergeCell ref="AH63:AJ63"/>
    <mergeCell ref="AK63:AL63"/>
    <mergeCell ref="D62:G62"/>
    <mergeCell ref="H62:I62"/>
    <mergeCell ref="J62:L62"/>
    <mergeCell ref="M62:N62"/>
    <mergeCell ref="O62:Q62"/>
    <mergeCell ref="R62:T62"/>
    <mergeCell ref="U62:W62"/>
    <mergeCell ref="Y62:AA62"/>
    <mergeCell ref="AB62:AD62"/>
    <mergeCell ref="AE64:AG64"/>
    <mergeCell ref="AH64:AJ64"/>
    <mergeCell ref="AK64:AL64"/>
    <mergeCell ref="D65:G65"/>
    <mergeCell ref="H65:I65"/>
    <mergeCell ref="J65:L65"/>
    <mergeCell ref="M65:N65"/>
    <mergeCell ref="O65:Q65"/>
    <mergeCell ref="R65:T65"/>
    <mergeCell ref="U65:W65"/>
    <mergeCell ref="Y65:AA65"/>
    <mergeCell ref="AB65:AD65"/>
    <mergeCell ref="AE65:AG65"/>
    <mergeCell ref="AH65:AJ65"/>
    <mergeCell ref="AK65:AL65"/>
    <mergeCell ref="D64:G64"/>
    <mergeCell ref="H64:I64"/>
    <mergeCell ref="J64:L64"/>
    <mergeCell ref="M64:N64"/>
    <mergeCell ref="O64:Q64"/>
    <mergeCell ref="R64:T64"/>
    <mergeCell ref="U64:W64"/>
    <mergeCell ref="Y64:AA64"/>
    <mergeCell ref="AB64:AD64"/>
    <mergeCell ref="AE66:AG66"/>
    <mergeCell ref="AH66:AJ66"/>
    <mergeCell ref="AK66:AL66"/>
    <mergeCell ref="D67:G67"/>
    <mergeCell ref="H67:I67"/>
    <mergeCell ref="J67:L67"/>
    <mergeCell ref="M67:N67"/>
    <mergeCell ref="O67:Q67"/>
    <mergeCell ref="R67:T67"/>
    <mergeCell ref="U67:W67"/>
    <mergeCell ref="Y67:AA67"/>
    <mergeCell ref="AB67:AD67"/>
    <mergeCell ref="AE67:AG67"/>
    <mergeCell ref="AH67:AJ67"/>
    <mergeCell ref="AK67:AL67"/>
    <mergeCell ref="D66:G66"/>
    <mergeCell ref="H66:I66"/>
    <mergeCell ref="J66:L66"/>
    <mergeCell ref="M66:N66"/>
    <mergeCell ref="O66:Q66"/>
    <mergeCell ref="R66:T66"/>
    <mergeCell ref="U66:W66"/>
    <mergeCell ref="Y66:AA66"/>
    <mergeCell ref="AB66:AD66"/>
    <mergeCell ref="AE68:AG68"/>
    <mergeCell ref="AH68:AJ68"/>
    <mergeCell ref="AK68:AL68"/>
    <mergeCell ref="D69:G69"/>
    <mergeCell ref="H69:I69"/>
    <mergeCell ref="J69:L69"/>
    <mergeCell ref="M69:N69"/>
    <mergeCell ref="O69:Q69"/>
    <mergeCell ref="R69:T69"/>
    <mergeCell ref="U69:W69"/>
    <mergeCell ref="Y69:AA69"/>
    <mergeCell ref="AB69:AD69"/>
    <mergeCell ref="AE69:AG69"/>
    <mergeCell ref="AH69:AJ69"/>
    <mergeCell ref="AK69:AL69"/>
    <mergeCell ref="D68:G68"/>
    <mergeCell ref="H68:I68"/>
    <mergeCell ref="J68:L68"/>
    <mergeCell ref="M68:N68"/>
    <mergeCell ref="O68:Q68"/>
    <mergeCell ref="R68:T68"/>
    <mergeCell ref="U68:W68"/>
    <mergeCell ref="Y68:AA68"/>
    <mergeCell ref="AB68:AD68"/>
    <mergeCell ref="AE70:AG70"/>
    <mergeCell ref="AH70:AJ70"/>
    <mergeCell ref="AK70:AL70"/>
    <mergeCell ref="D71:G71"/>
    <mergeCell ref="H71:I71"/>
    <mergeCell ref="J71:L71"/>
    <mergeCell ref="M71:N71"/>
    <mergeCell ref="O71:Q71"/>
    <mergeCell ref="R71:T71"/>
    <mergeCell ref="U71:W71"/>
    <mergeCell ref="Y71:AA71"/>
    <mergeCell ref="AB71:AD71"/>
    <mergeCell ref="AE71:AG71"/>
    <mergeCell ref="AH71:AJ71"/>
    <mergeCell ref="AK71:AL71"/>
    <mergeCell ref="D70:G70"/>
    <mergeCell ref="H70:I70"/>
    <mergeCell ref="J70:L70"/>
    <mergeCell ref="M70:N70"/>
    <mergeCell ref="O70:Q70"/>
    <mergeCell ref="R70:T70"/>
    <mergeCell ref="U70:W70"/>
    <mergeCell ref="Y70:AA70"/>
    <mergeCell ref="AB70:AD70"/>
    <mergeCell ref="AE72:AG72"/>
    <mergeCell ref="AH72:AJ72"/>
    <mergeCell ref="AK72:AL72"/>
    <mergeCell ref="D73:G73"/>
    <mergeCell ref="H73:I73"/>
    <mergeCell ref="J73:L73"/>
    <mergeCell ref="M73:N73"/>
    <mergeCell ref="O73:Q73"/>
    <mergeCell ref="R73:T73"/>
    <mergeCell ref="U73:W73"/>
    <mergeCell ref="Y73:AA73"/>
    <mergeCell ref="AB73:AD73"/>
    <mergeCell ref="AE73:AG73"/>
    <mergeCell ref="AH73:AJ73"/>
    <mergeCell ref="AK73:AL73"/>
    <mergeCell ref="D72:G72"/>
    <mergeCell ref="H72:I72"/>
    <mergeCell ref="J72:L72"/>
    <mergeCell ref="M72:N72"/>
    <mergeCell ref="O72:Q72"/>
    <mergeCell ref="R72:T72"/>
    <mergeCell ref="U72:W72"/>
    <mergeCell ref="Y72:AA72"/>
    <mergeCell ref="AB72:AD72"/>
    <mergeCell ref="AE74:AG74"/>
    <mergeCell ref="AH74:AJ74"/>
    <mergeCell ref="AK74:AL74"/>
    <mergeCell ref="D75:G75"/>
    <mergeCell ref="H75:I75"/>
    <mergeCell ref="J75:L75"/>
    <mergeCell ref="M75:N75"/>
    <mergeCell ref="O75:Q75"/>
    <mergeCell ref="R75:T75"/>
    <mergeCell ref="U75:W75"/>
    <mergeCell ref="Y75:AA75"/>
    <mergeCell ref="AB75:AD75"/>
    <mergeCell ref="AE75:AG75"/>
    <mergeCell ref="AH75:AJ75"/>
    <mergeCell ref="AK75:AL75"/>
    <mergeCell ref="D74:G74"/>
    <mergeCell ref="H74:I74"/>
    <mergeCell ref="J74:L74"/>
    <mergeCell ref="M74:N74"/>
    <mergeCell ref="O74:Q74"/>
    <mergeCell ref="R74:T74"/>
    <mergeCell ref="U74:W74"/>
    <mergeCell ref="Y74:AA74"/>
    <mergeCell ref="AB74:AD74"/>
    <mergeCell ref="AE76:AG76"/>
    <mergeCell ref="AH76:AJ76"/>
    <mergeCell ref="AK76:AL76"/>
    <mergeCell ref="D77:G77"/>
    <mergeCell ref="H77:I77"/>
    <mergeCell ref="J77:L77"/>
    <mergeCell ref="M77:N77"/>
    <mergeCell ref="O77:Q77"/>
    <mergeCell ref="R77:T77"/>
    <mergeCell ref="U77:W77"/>
    <mergeCell ref="Y77:AA77"/>
    <mergeCell ref="AB77:AD77"/>
    <mergeCell ref="AE77:AG77"/>
    <mergeCell ref="AH77:AJ77"/>
    <mergeCell ref="AK77:AL77"/>
    <mergeCell ref="D76:G76"/>
    <mergeCell ref="H76:I76"/>
    <mergeCell ref="J76:L76"/>
    <mergeCell ref="M76:N76"/>
    <mergeCell ref="O76:Q76"/>
    <mergeCell ref="R76:T76"/>
    <mergeCell ref="U76:W76"/>
    <mergeCell ref="Y76:AA76"/>
    <mergeCell ref="AB76:AD76"/>
    <mergeCell ref="AH81:AJ81"/>
    <mergeCell ref="AK81:AL81"/>
    <mergeCell ref="AE78:AG78"/>
    <mergeCell ref="AH78:AJ78"/>
    <mergeCell ref="AK78:AL78"/>
    <mergeCell ref="D79:G79"/>
    <mergeCell ref="H79:I79"/>
    <mergeCell ref="J79:L79"/>
    <mergeCell ref="M79:N79"/>
    <mergeCell ref="O79:Q79"/>
    <mergeCell ref="R79:T79"/>
    <mergeCell ref="U79:W79"/>
    <mergeCell ref="Y79:AA79"/>
    <mergeCell ref="AB79:AD79"/>
    <mergeCell ref="AE79:AG79"/>
    <mergeCell ref="AH79:AJ79"/>
    <mergeCell ref="AK79:AL79"/>
    <mergeCell ref="D80:G80"/>
    <mergeCell ref="H80:I80"/>
    <mergeCell ref="J80:L80"/>
    <mergeCell ref="M80:N80"/>
    <mergeCell ref="O80:Q80"/>
    <mergeCell ref="R80:T80"/>
    <mergeCell ref="U80:W80"/>
    <mergeCell ref="H81:I81"/>
    <mergeCell ref="J81:L81"/>
    <mergeCell ref="M81:N81"/>
    <mergeCell ref="O81:Q81"/>
    <mergeCell ref="R81:T81"/>
    <mergeCell ref="U81:W81"/>
    <mergeCell ref="Y81:AA81"/>
    <mergeCell ref="AB81:AD81"/>
    <mergeCell ref="AE81:AG81"/>
    <mergeCell ref="C85:AL85"/>
    <mergeCell ref="C86:AL86"/>
    <mergeCell ref="B5:AL5"/>
    <mergeCell ref="B3:AL3"/>
    <mergeCell ref="B1:AL1"/>
    <mergeCell ref="AE82:AG82"/>
    <mergeCell ref="AH82:AJ82"/>
    <mergeCell ref="AK82:AL82"/>
    <mergeCell ref="D83:G83"/>
    <mergeCell ref="H83:I83"/>
    <mergeCell ref="J83:L83"/>
    <mergeCell ref="M83:N83"/>
    <mergeCell ref="O83:Q83"/>
    <mergeCell ref="R83:T83"/>
    <mergeCell ref="U83:W83"/>
    <mergeCell ref="Y83:AA83"/>
    <mergeCell ref="AB83:AD83"/>
    <mergeCell ref="AE83:AG83"/>
    <mergeCell ref="AH83:AJ83"/>
    <mergeCell ref="AK83:AL83"/>
    <mergeCell ref="AE80:AG80"/>
    <mergeCell ref="AH80:AJ80"/>
    <mergeCell ref="AK80:AL80"/>
    <mergeCell ref="D81:G81"/>
  </mergeCells>
  <dataValidations count="1">
    <dataValidation type="list" showInputMessage="1" showErrorMessage="1" errorTitle="Datos incorrectos" error="Los datos ingresados no son correctos, revise las opciones disponibles" sqref="J24:J83" xr:uid="{00000000-0002-0000-0700-000000000000}">
      <formula1>"1,2,3,9"</formula1>
    </dataValidation>
  </dataValidations>
  <hyperlinks>
    <hyperlink ref="AI7" location="Índice!B21" display="Índice" xr:uid="{00000000-0004-0000-0700-000000000000}"/>
    <hyperlink ref="AI10" location="CNGE_2023_M4_Secc1!A29" display="Pregunta 1.1" xr:uid="{00000000-0004-0000-0700-000001000000}"/>
  </hyperlinks>
  <printOptions horizontalCentered="1" verticalCentered="1"/>
  <pageMargins left="0.70866141732283472" right="0.70866141732283472" top="0.74803149606299213" bottom="0.74803149606299213" header="0.31496062992125978" footer="0.31496062992125978"/>
  <pageSetup scale="75" orientation="portrait"/>
  <headerFooter>
    <oddHeader>&amp;CMódulo 4
Complemento</oddHeader>
    <oddFooter>&amp;LCenso Nacional de Gobiernos Estatales 2023&amp;R&amp;P de &amp;N</oddFooter>
  </headerFooter>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7CDE00C8-90DD-4D6C-83C3-9953D1960F89}">
          <x14:formula1>
            <xm:f>Presentación!$AL$3:$AL$574</xm:f>
          </x14:formula1>
          <xm:sqref>O24:Q83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125"/>
  <sheetViews>
    <sheetView showGridLines="0" zoomScaleNormal="100" workbookViewId="0">
      <selection activeCell="AA7" sqref="AA7:AD7"/>
    </sheetView>
  </sheetViews>
  <sheetFormatPr baseColWidth="10" defaultColWidth="0" defaultRowHeight="15" customHeight="1" zeroHeight="1"/>
  <cols>
    <col min="1" max="1" width="5.7109375" style="1" customWidth="1"/>
    <col min="2" max="30" width="3.7109375" style="1" customWidth="1"/>
    <col min="31" max="31" width="5.7109375" style="1" customWidth="1"/>
    <col min="32" max="32" width="3.7109375" style="1" hidden="1" customWidth="1"/>
    <col min="33" max="16384" width="3.7109375" style="1" hidden="1"/>
  </cols>
  <sheetData>
    <row r="1" spans="2:30" ht="173.25" customHeight="1">
      <c r="B1" s="233" t="s">
        <v>0</v>
      </c>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row>
    <row r="2" spans="2:30" ht="15" customHeight="1"/>
    <row r="3" spans="2:30" ht="45" customHeight="1">
      <c r="B3" s="234" t="s">
        <v>1</v>
      </c>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row>
    <row r="4" spans="2:30" ht="15" customHeight="1"/>
    <row r="5" spans="2:30" ht="60" customHeight="1">
      <c r="B5" s="234" t="s">
        <v>15</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row>
    <row r="6" spans="2:30" ht="15" customHeight="1"/>
    <row r="7" spans="2:30" ht="15" customHeight="1" thickBot="1">
      <c r="B7" s="3" t="s">
        <v>3</v>
      </c>
      <c r="C7" s="8"/>
      <c r="D7" s="8"/>
      <c r="E7" s="8"/>
      <c r="F7" s="8"/>
      <c r="G7" s="8"/>
      <c r="H7" s="8"/>
      <c r="I7" s="8"/>
      <c r="J7" s="8"/>
      <c r="K7" s="8"/>
      <c r="L7" s="8"/>
      <c r="M7" s="8"/>
      <c r="N7" s="3" t="s">
        <v>4</v>
      </c>
      <c r="O7" s="8"/>
      <c r="AA7" s="242" t="s">
        <v>2</v>
      </c>
      <c r="AB7" s="231"/>
      <c r="AC7" s="231"/>
      <c r="AD7" s="231"/>
    </row>
    <row r="8" spans="2:30" ht="15" customHeight="1" thickBot="1">
      <c r="B8" s="236" t="str">
        <f>IF(Presentación!B8="","",Presentación!B8)</f>
        <v/>
      </c>
      <c r="C8" s="237"/>
      <c r="D8" s="237"/>
      <c r="E8" s="237"/>
      <c r="F8" s="237"/>
      <c r="G8" s="237"/>
      <c r="H8" s="237"/>
      <c r="I8" s="237"/>
      <c r="J8" s="237"/>
      <c r="K8" s="237"/>
      <c r="L8" s="238"/>
      <c r="M8" s="9"/>
      <c r="N8" s="236" t="str">
        <f>IF(Presentación!N8="","",Presentación!N8)</f>
        <v/>
      </c>
      <c r="O8" s="238"/>
    </row>
    <row r="9" spans="2:30" ht="15" customHeight="1"/>
    <row r="10" spans="2:30" ht="15" customHeight="1">
      <c r="B10" s="44" t="s">
        <v>1230</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row>
    <row r="11" spans="2:30" ht="48" customHeight="1">
      <c r="B11" s="2"/>
      <c r="C11" s="246" t="s">
        <v>1231</v>
      </c>
      <c r="D11" s="231"/>
      <c r="E11" s="231"/>
      <c r="F11" s="231"/>
      <c r="G11" s="231"/>
      <c r="H11" s="231"/>
      <c r="I11" s="231"/>
      <c r="J11" s="231"/>
      <c r="K11" s="231"/>
      <c r="L11" s="231"/>
      <c r="M11" s="231"/>
      <c r="N11" s="231"/>
      <c r="O11" s="231"/>
      <c r="P11" s="231"/>
      <c r="Q11" s="231"/>
      <c r="R11" s="231"/>
      <c r="S11" s="231"/>
      <c r="T11" s="231"/>
      <c r="U11" s="231"/>
      <c r="V11" s="231"/>
      <c r="W11" s="231"/>
      <c r="X11" s="231"/>
      <c r="Y11" s="231"/>
      <c r="Z11" s="231"/>
      <c r="AA11" s="231"/>
      <c r="AB11" s="231"/>
      <c r="AC11" s="231"/>
      <c r="AD11" s="231"/>
    </row>
    <row r="12" spans="2:30" ht="15" customHeight="1">
      <c r="B12" s="2"/>
      <c r="C12" s="28"/>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row>
    <row r="13" spans="2:30" ht="15" customHeight="1">
      <c r="B13" s="2"/>
      <c r="C13" s="28"/>
      <c r="D13" s="246" t="s">
        <v>641</v>
      </c>
      <c r="E13" s="231"/>
      <c r="F13" s="231"/>
      <c r="G13" s="231"/>
      <c r="H13" s="231"/>
      <c r="I13" s="231"/>
      <c r="J13" s="231"/>
      <c r="K13" s="231"/>
      <c r="L13" s="231"/>
      <c r="M13" s="231"/>
      <c r="N13" s="231"/>
      <c r="O13" s="231"/>
      <c r="P13" s="231"/>
      <c r="Q13" s="231"/>
      <c r="R13" s="231"/>
      <c r="S13" s="231"/>
      <c r="T13" s="231"/>
      <c r="U13" s="231"/>
      <c r="V13" s="231"/>
      <c r="W13" s="231"/>
      <c r="X13" s="231"/>
      <c r="Y13" s="231"/>
      <c r="Z13" s="231"/>
      <c r="AA13" s="231"/>
      <c r="AB13" s="231"/>
      <c r="AC13" s="231"/>
      <c r="AD13" s="231"/>
    </row>
    <row r="14" spans="2:30" ht="15" customHeight="1">
      <c r="B14" s="2"/>
      <c r="C14" s="28"/>
      <c r="D14" s="6"/>
      <c r="E14" s="6"/>
      <c r="F14" s="6"/>
      <c r="G14" s="6"/>
      <c r="H14" s="6"/>
      <c r="I14" s="6"/>
      <c r="J14" s="6"/>
      <c r="K14" s="6"/>
      <c r="L14" s="6"/>
      <c r="M14" s="6"/>
      <c r="N14" s="6"/>
      <c r="O14" s="6"/>
      <c r="P14" s="6"/>
      <c r="Q14" s="6"/>
      <c r="R14" s="6"/>
      <c r="S14" s="6"/>
      <c r="T14" s="6"/>
      <c r="U14" s="6"/>
      <c r="V14" s="6"/>
      <c r="W14" s="6"/>
      <c r="X14" s="6"/>
      <c r="Y14" s="6"/>
      <c r="Z14" s="6"/>
      <c r="AA14" s="6"/>
      <c r="AB14" s="6"/>
      <c r="AC14" s="6"/>
      <c r="AD14" s="6"/>
    </row>
    <row r="15" spans="2:30" ht="36" customHeight="1">
      <c r="B15" s="2"/>
      <c r="C15" s="28"/>
      <c r="D15" s="241" t="s">
        <v>642</v>
      </c>
      <c r="E15" s="231"/>
      <c r="F15" s="231"/>
      <c r="G15" s="231"/>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row>
    <row r="16" spans="2:30" ht="15" customHeight="1">
      <c r="B16" s="2"/>
      <c r="C16" s="28"/>
      <c r="D16" s="6"/>
      <c r="E16" s="6"/>
      <c r="F16" s="6"/>
      <c r="G16" s="6"/>
      <c r="H16" s="6"/>
      <c r="I16" s="6"/>
      <c r="J16" s="6"/>
      <c r="K16" s="6"/>
      <c r="L16" s="6"/>
      <c r="M16" s="6"/>
      <c r="N16" s="6"/>
      <c r="O16" s="6"/>
      <c r="P16" s="6"/>
      <c r="Q16" s="6"/>
      <c r="R16" s="6"/>
      <c r="S16" s="6"/>
      <c r="T16" s="6"/>
      <c r="U16" s="6"/>
      <c r="V16" s="6"/>
      <c r="W16" s="6"/>
      <c r="X16" s="6"/>
      <c r="Y16" s="6"/>
      <c r="Z16" s="6"/>
      <c r="AA16" s="6"/>
      <c r="AB16" s="6"/>
      <c r="AC16" s="6"/>
      <c r="AD16" s="6"/>
    </row>
    <row r="17" spans="2:30" ht="24" customHeight="1">
      <c r="B17" s="2"/>
      <c r="C17" s="28"/>
      <c r="D17" s="246" t="s">
        <v>643</v>
      </c>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row>
    <row r="18" spans="2:30" ht="15" customHeight="1">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row>
    <row r="19" spans="2:30" ht="15" customHeight="1">
      <c r="B19" s="44" t="s">
        <v>1232</v>
      </c>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row>
    <row r="20" spans="2:30" ht="60" customHeight="1">
      <c r="B20" s="2"/>
      <c r="C20" s="241" t="s">
        <v>1233</v>
      </c>
      <c r="D20" s="231"/>
      <c r="E20" s="231"/>
      <c r="F20" s="231"/>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row>
    <row r="21" spans="2:30" ht="15" customHeight="1">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row>
    <row r="22" spans="2:30" ht="15" customHeight="1">
      <c r="B22" s="44" t="s">
        <v>1234</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row>
    <row r="23" spans="2:30" ht="60" customHeight="1">
      <c r="B23" s="2"/>
      <c r="C23" s="241" t="s">
        <v>1235</v>
      </c>
      <c r="D23" s="231"/>
      <c r="E23" s="231"/>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row>
    <row r="24" spans="2:30" ht="15" customHeight="1">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row>
    <row r="25" spans="2:30" ht="15" customHeight="1">
      <c r="B25" s="44" t="s">
        <v>1236</v>
      </c>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row>
    <row r="26" spans="2:30" ht="36" customHeight="1">
      <c r="B26" s="62"/>
      <c r="C26" s="241" t="s">
        <v>1237</v>
      </c>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row>
    <row r="27" spans="2:30" ht="15" customHeight="1">
      <c r="B27" s="57"/>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row>
    <row r="28" spans="2:30" ht="36" customHeight="1">
      <c r="B28" s="57"/>
      <c r="C28" s="45"/>
      <c r="D28" s="241" t="s">
        <v>1238</v>
      </c>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row>
    <row r="29" spans="2:30" ht="15" customHeight="1">
      <c r="B29" s="57"/>
      <c r="C29" s="45"/>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row>
    <row r="30" spans="2:30" ht="24" customHeight="1">
      <c r="B30" s="57"/>
      <c r="C30" s="45"/>
      <c r="D30" s="241" t="s">
        <v>1239</v>
      </c>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row>
    <row r="31" spans="2:30" ht="15" customHeight="1">
      <c r="B31" s="57"/>
      <c r="C31" s="45"/>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row>
    <row r="32" spans="2:30" ht="36" customHeight="1">
      <c r="B32" s="57"/>
      <c r="C32" s="45"/>
      <c r="D32" s="241" t="s">
        <v>1240</v>
      </c>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row>
    <row r="33" spans="2:30" ht="15" customHeight="1">
      <c r="B33" s="57"/>
      <c r="C33" s="45"/>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row>
    <row r="34" spans="2:30" ht="48" customHeight="1">
      <c r="B34" s="57"/>
      <c r="C34" s="45"/>
      <c r="D34" s="241" t="s">
        <v>1241</v>
      </c>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row>
    <row r="35" spans="2:30" ht="15" customHeight="1">
      <c r="B35" s="57"/>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row>
    <row r="36" spans="2:30" ht="36" customHeight="1">
      <c r="B36" s="57"/>
      <c r="C36" s="45"/>
      <c r="D36" s="241" t="s">
        <v>1242</v>
      </c>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row>
    <row r="37" spans="2:30" ht="15" customHeight="1">
      <c r="B37" s="57"/>
      <c r="C37" s="45"/>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row>
    <row r="38" spans="2:30" ht="24" customHeight="1">
      <c r="B38" s="57"/>
      <c r="C38" s="45"/>
      <c r="D38" s="241" t="s">
        <v>1243</v>
      </c>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row>
    <row r="39" spans="2:30" ht="15" customHeight="1">
      <c r="B39" s="57"/>
      <c r="C39" s="45"/>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row>
    <row r="40" spans="2:30" ht="48" customHeight="1">
      <c r="B40" s="57"/>
      <c r="C40" s="45"/>
      <c r="D40" s="241" t="s">
        <v>1244</v>
      </c>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row>
    <row r="41" spans="2:30" ht="15" customHeight="1">
      <c r="B41" s="57"/>
      <c r="C41" s="45"/>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row>
    <row r="42" spans="2:30" ht="48" customHeight="1">
      <c r="B42" s="57"/>
      <c r="C42" s="45"/>
      <c r="D42" s="241" t="s">
        <v>1245</v>
      </c>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row>
    <row r="43" spans="2:30" ht="15" customHeight="1">
      <c r="B43" s="57"/>
      <c r="C43" s="45"/>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row>
    <row r="44" spans="2:30" ht="48" customHeight="1">
      <c r="B44" s="57"/>
      <c r="C44" s="45"/>
      <c r="D44" s="241" t="s">
        <v>1246</v>
      </c>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row>
    <row r="45" spans="2:30" ht="15" customHeight="1">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row>
    <row r="46" spans="2:30" ht="15" customHeight="1">
      <c r="B46" s="44" t="s">
        <v>1247</v>
      </c>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row>
    <row r="47" spans="2:30" ht="15" customHeight="1">
      <c r="B47" s="31"/>
      <c r="C47" s="241" t="s">
        <v>1248</v>
      </c>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row>
    <row r="48" spans="2:30" ht="15" customHeight="1">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row>
    <row r="49" spans="2:30" ht="15" customHeight="1">
      <c r="B49" s="44" t="s">
        <v>1249</v>
      </c>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row>
    <row r="50" spans="2:30" ht="48" customHeight="1">
      <c r="B50" s="2"/>
      <c r="C50" s="246" t="s">
        <v>1250</v>
      </c>
      <c r="D50" s="231"/>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row>
    <row r="51" spans="2:30" ht="15" customHeight="1">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2:30" ht="15" customHeight="1">
      <c r="B52" s="44" t="s">
        <v>1251</v>
      </c>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row>
    <row r="53" spans="2:30" ht="36" customHeight="1">
      <c r="B53" s="31"/>
      <c r="C53" s="241" t="s">
        <v>1252</v>
      </c>
      <c r="D53" s="231"/>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row>
    <row r="54" spans="2:30" ht="15" customHeight="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row>
    <row r="55" spans="2:30" ht="15" customHeight="1">
      <c r="B55" s="44" t="s">
        <v>1253</v>
      </c>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row>
    <row r="56" spans="2:30" ht="36" customHeight="1">
      <c r="B56" s="54"/>
      <c r="C56" s="241" t="s">
        <v>1254</v>
      </c>
      <c r="D56" s="231"/>
      <c r="E56" s="231"/>
      <c r="F56" s="231"/>
      <c r="G56" s="231"/>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row>
    <row r="57" spans="2:30" ht="15" customHeight="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row>
    <row r="58" spans="2:30" ht="15" customHeight="1">
      <c r="B58" s="44" t="s">
        <v>1255</v>
      </c>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row>
    <row r="59" spans="2:30" ht="36" customHeight="1">
      <c r="B59" s="31"/>
      <c r="C59" s="241" t="s">
        <v>1256</v>
      </c>
      <c r="D59" s="231"/>
      <c r="E59" s="23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row>
    <row r="60" spans="2:30" ht="15" customHeight="1">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row>
    <row r="61" spans="2:30" ht="15" customHeight="1">
      <c r="B61" s="44" t="s">
        <v>1257</v>
      </c>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row>
    <row r="62" spans="2:30" ht="36" customHeight="1">
      <c r="B62" s="2"/>
      <c r="C62" s="241" t="s">
        <v>1258</v>
      </c>
      <c r="D62" s="231"/>
      <c r="E62" s="231"/>
      <c r="F62" s="231"/>
      <c r="G62" s="231"/>
      <c r="H62" s="231"/>
      <c r="I62" s="231"/>
      <c r="J62" s="231"/>
      <c r="K62" s="231"/>
      <c r="L62" s="231"/>
      <c r="M62" s="231"/>
      <c r="N62" s="231"/>
      <c r="O62" s="231"/>
      <c r="P62" s="231"/>
      <c r="Q62" s="231"/>
      <c r="R62" s="231"/>
      <c r="S62" s="231"/>
      <c r="T62" s="231"/>
      <c r="U62" s="231"/>
      <c r="V62" s="231"/>
      <c r="W62" s="231"/>
      <c r="X62" s="231"/>
      <c r="Y62" s="231"/>
      <c r="Z62" s="231"/>
      <c r="AA62" s="231"/>
      <c r="AB62" s="231"/>
      <c r="AC62" s="231"/>
      <c r="AD62" s="231"/>
    </row>
    <row r="63" spans="2:30" ht="15" customHeight="1">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row>
    <row r="64" spans="2:30" ht="15" customHeight="1">
      <c r="B64" s="44" t="s">
        <v>1259</v>
      </c>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row>
    <row r="65" spans="2:30" ht="24" customHeight="1">
      <c r="B65" s="2"/>
      <c r="C65" s="241" t="s">
        <v>1260</v>
      </c>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row>
    <row r="66" spans="2:30" ht="15" customHeight="1">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row>
    <row r="67" spans="2:30" ht="15" customHeight="1">
      <c r="B67" s="44" t="s">
        <v>454</v>
      </c>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row>
    <row r="68" spans="2:30" ht="36" customHeight="1">
      <c r="B68" s="2"/>
      <c r="C68" s="246" t="s">
        <v>1261</v>
      </c>
      <c r="D68" s="231"/>
      <c r="E68" s="231"/>
      <c r="F68" s="231"/>
      <c r="G68" s="231"/>
      <c r="H68" s="231"/>
      <c r="I68" s="231"/>
      <c r="J68" s="231"/>
      <c r="K68" s="231"/>
      <c r="L68" s="231"/>
      <c r="M68" s="231"/>
      <c r="N68" s="231"/>
      <c r="O68" s="231"/>
      <c r="P68" s="231"/>
      <c r="Q68" s="231"/>
      <c r="R68" s="231"/>
      <c r="S68" s="231"/>
      <c r="T68" s="231"/>
      <c r="U68" s="231"/>
      <c r="V68" s="231"/>
      <c r="W68" s="231"/>
      <c r="X68" s="231"/>
      <c r="Y68" s="231"/>
      <c r="Z68" s="231"/>
      <c r="AA68" s="231"/>
      <c r="AB68" s="231"/>
      <c r="AC68" s="231"/>
      <c r="AD68" s="231"/>
    </row>
    <row r="69" spans="2:30" ht="15" customHeight="1">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row>
    <row r="70" spans="2:30" ht="15" customHeight="1">
      <c r="B70" s="44" t="s">
        <v>449</v>
      </c>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row>
    <row r="71" spans="2:30" ht="36" customHeight="1">
      <c r="B71" s="2"/>
      <c r="C71" s="246" t="s">
        <v>1262</v>
      </c>
      <c r="D71" s="231"/>
      <c r="E71" s="231"/>
      <c r="F71" s="231"/>
      <c r="G71" s="231"/>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row>
    <row r="72" spans="2:30" ht="15" customHeight="1">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row>
    <row r="73" spans="2:30" ht="15" customHeight="1">
      <c r="B73" s="44" t="s">
        <v>451</v>
      </c>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row>
    <row r="74" spans="2:30" ht="48" customHeight="1">
      <c r="B74" s="2"/>
      <c r="C74" s="246" t="s">
        <v>1263</v>
      </c>
      <c r="D74" s="231"/>
      <c r="E74" s="231"/>
      <c r="F74" s="231"/>
      <c r="G74" s="231"/>
      <c r="H74" s="231"/>
      <c r="I74" s="231"/>
      <c r="J74" s="231"/>
      <c r="K74" s="231"/>
      <c r="L74" s="231"/>
      <c r="M74" s="231"/>
      <c r="N74" s="231"/>
      <c r="O74" s="231"/>
      <c r="P74" s="231"/>
      <c r="Q74" s="231"/>
      <c r="R74" s="231"/>
      <c r="S74" s="231"/>
      <c r="T74" s="231"/>
      <c r="U74" s="231"/>
      <c r="V74" s="231"/>
      <c r="W74" s="231"/>
      <c r="X74" s="231"/>
      <c r="Y74" s="231"/>
      <c r="Z74" s="231"/>
      <c r="AA74" s="231"/>
      <c r="AB74" s="231"/>
      <c r="AC74" s="231"/>
      <c r="AD74" s="231"/>
    </row>
    <row r="75" spans="2:30" ht="15" customHeight="1">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row>
    <row r="76" spans="2:30" ht="15" customHeight="1">
      <c r="B76" s="44" t="s">
        <v>450</v>
      </c>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row>
    <row r="77" spans="2:30" ht="72" customHeight="1">
      <c r="B77" s="2"/>
      <c r="C77" s="241" t="s">
        <v>1264</v>
      </c>
      <c r="D77" s="231"/>
      <c r="E77" s="231"/>
      <c r="F77" s="231"/>
      <c r="G77" s="231"/>
      <c r="H77" s="231"/>
      <c r="I77" s="231"/>
      <c r="J77" s="231"/>
      <c r="K77" s="231"/>
      <c r="L77" s="231"/>
      <c r="M77" s="231"/>
      <c r="N77" s="231"/>
      <c r="O77" s="231"/>
      <c r="P77" s="231"/>
      <c r="Q77" s="231"/>
      <c r="R77" s="231"/>
      <c r="S77" s="231"/>
      <c r="T77" s="231"/>
      <c r="U77" s="231"/>
      <c r="V77" s="231"/>
      <c r="W77" s="231"/>
      <c r="X77" s="231"/>
      <c r="Y77" s="231"/>
      <c r="Z77" s="231"/>
      <c r="AA77" s="231"/>
      <c r="AB77" s="231"/>
      <c r="AC77" s="231"/>
      <c r="AD77" s="231"/>
    </row>
    <row r="78" spans="2:30" ht="15" customHeight="1">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row>
    <row r="79" spans="2:30" ht="15" customHeight="1">
      <c r="B79" s="44" t="s">
        <v>452</v>
      </c>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row>
    <row r="80" spans="2:30" ht="24" customHeight="1">
      <c r="B80" s="2"/>
      <c r="C80" s="246" t="s">
        <v>1265</v>
      </c>
      <c r="D80" s="231"/>
      <c r="E80" s="231"/>
      <c r="F80" s="231"/>
      <c r="G80" s="231"/>
      <c r="H80" s="231"/>
      <c r="I80" s="231"/>
      <c r="J80" s="231"/>
      <c r="K80" s="231"/>
      <c r="L80" s="231"/>
      <c r="M80" s="231"/>
      <c r="N80" s="231"/>
      <c r="O80" s="231"/>
      <c r="P80" s="231"/>
      <c r="Q80" s="231"/>
      <c r="R80" s="231"/>
      <c r="S80" s="231"/>
      <c r="T80" s="231"/>
      <c r="U80" s="231"/>
      <c r="V80" s="231"/>
      <c r="W80" s="231"/>
      <c r="X80" s="231"/>
      <c r="Y80" s="231"/>
      <c r="Z80" s="231"/>
      <c r="AA80" s="231"/>
      <c r="AB80" s="231"/>
      <c r="AC80" s="231"/>
      <c r="AD80" s="231"/>
    </row>
    <row r="81" spans="2:30" ht="15" customHeight="1">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row>
    <row r="82" spans="2:30" ht="15" customHeight="1">
      <c r="B82" s="44" t="s">
        <v>453</v>
      </c>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row>
    <row r="83" spans="2:30" ht="24" customHeight="1">
      <c r="B83" s="2"/>
      <c r="C83" s="246" t="s">
        <v>1266</v>
      </c>
      <c r="D83" s="231"/>
      <c r="E83" s="231"/>
      <c r="F83" s="231"/>
      <c r="G83" s="231"/>
      <c r="H83" s="231"/>
      <c r="I83" s="231"/>
      <c r="J83" s="231"/>
      <c r="K83" s="231"/>
      <c r="L83" s="231"/>
      <c r="M83" s="231"/>
      <c r="N83" s="231"/>
      <c r="O83" s="231"/>
      <c r="P83" s="231"/>
      <c r="Q83" s="231"/>
      <c r="R83" s="231"/>
      <c r="S83" s="231"/>
      <c r="T83" s="231"/>
      <c r="U83" s="231"/>
      <c r="V83" s="231"/>
      <c r="W83" s="231"/>
      <c r="X83" s="231"/>
      <c r="Y83" s="231"/>
      <c r="Z83" s="231"/>
      <c r="AA83" s="231"/>
      <c r="AB83" s="231"/>
      <c r="AC83" s="231"/>
      <c r="AD83" s="231"/>
    </row>
    <row r="84" spans="2:30" ht="15" customHeight="1">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row>
    <row r="85" spans="2:30" ht="15" customHeight="1">
      <c r="B85" s="44" t="s">
        <v>712</v>
      </c>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row>
    <row r="86" spans="2:30" ht="24" customHeight="1">
      <c r="B86" s="2"/>
      <c r="C86" s="246" t="s">
        <v>1267</v>
      </c>
      <c r="D86" s="231"/>
      <c r="E86" s="231"/>
      <c r="F86" s="231"/>
      <c r="G86" s="231"/>
      <c r="H86" s="231"/>
      <c r="I86" s="231"/>
      <c r="J86" s="231"/>
      <c r="K86" s="231"/>
      <c r="L86" s="231"/>
      <c r="M86" s="231"/>
      <c r="N86" s="231"/>
      <c r="O86" s="231"/>
      <c r="P86" s="231"/>
      <c r="Q86" s="231"/>
      <c r="R86" s="231"/>
      <c r="S86" s="231"/>
      <c r="T86" s="231"/>
      <c r="U86" s="231"/>
      <c r="V86" s="231"/>
      <c r="W86" s="231"/>
      <c r="X86" s="231"/>
      <c r="Y86" s="231"/>
      <c r="Z86" s="231"/>
      <c r="AA86" s="231"/>
      <c r="AB86" s="231"/>
      <c r="AC86" s="231"/>
      <c r="AD86" s="231"/>
    </row>
    <row r="87" spans="2:30" ht="15" customHeight="1">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row>
    <row r="88" spans="2:30" ht="15" customHeight="1">
      <c r="B88" s="44" t="s">
        <v>1268</v>
      </c>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row>
    <row r="89" spans="2:30" ht="36" customHeight="1">
      <c r="B89" s="2"/>
      <c r="C89" s="241" t="s">
        <v>1269</v>
      </c>
      <c r="D89" s="231"/>
      <c r="E89" s="231"/>
      <c r="F89" s="231"/>
      <c r="G89" s="231"/>
      <c r="H89" s="231"/>
      <c r="I89" s="231"/>
      <c r="J89" s="231"/>
      <c r="K89" s="231"/>
      <c r="L89" s="231"/>
      <c r="M89" s="231"/>
      <c r="N89" s="231"/>
      <c r="O89" s="231"/>
      <c r="P89" s="231"/>
      <c r="Q89" s="231"/>
      <c r="R89" s="231"/>
      <c r="S89" s="231"/>
      <c r="T89" s="231"/>
      <c r="U89" s="231"/>
      <c r="V89" s="231"/>
      <c r="W89" s="231"/>
      <c r="X89" s="231"/>
      <c r="Y89" s="231"/>
      <c r="Z89" s="231"/>
      <c r="AA89" s="231"/>
      <c r="AB89" s="231"/>
      <c r="AC89" s="231"/>
      <c r="AD89" s="231"/>
    </row>
    <row r="90" spans="2:30" ht="15" customHeight="1">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row>
    <row r="91" spans="2:30" ht="15" customHeight="1">
      <c r="B91" s="44" t="s">
        <v>1270</v>
      </c>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row>
    <row r="92" spans="2:30" ht="48" customHeight="1">
      <c r="B92" s="44"/>
      <c r="C92" s="246" t="s">
        <v>1271</v>
      </c>
      <c r="D92" s="231"/>
      <c r="E92" s="231"/>
      <c r="F92" s="231"/>
      <c r="G92" s="231"/>
      <c r="H92" s="231"/>
      <c r="I92" s="231"/>
      <c r="J92" s="231"/>
      <c r="K92" s="231"/>
      <c r="L92" s="231"/>
      <c r="M92" s="231"/>
      <c r="N92" s="231"/>
      <c r="O92" s="231"/>
      <c r="P92" s="231"/>
      <c r="Q92" s="231"/>
      <c r="R92" s="231"/>
      <c r="S92" s="231"/>
      <c r="T92" s="231"/>
      <c r="U92" s="231"/>
      <c r="V92" s="231"/>
      <c r="W92" s="231"/>
      <c r="X92" s="231"/>
      <c r="Y92" s="231"/>
      <c r="Z92" s="231"/>
      <c r="AA92" s="231"/>
      <c r="AB92" s="231"/>
      <c r="AC92" s="231"/>
      <c r="AD92" s="231"/>
    </row>
    <row r="93" spans="2:30" ht="15" customHeight="1">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row>
    <row r="94" spans="2:30" ht="15" customHeight="1">
      <c r="B94" s="44" t="s">
        <v>1272</v>
      </c>
      <c r="C94" s="28"/>
      <c r="D94" s="196"/>
      <c r="E94" s="196"/>
      <c r="F94" s="196"/>
      <c r="G94" s="196"/>
      <c r="H94" s="196"/>
      <c r="I94" s="196"/>
      <c r="J94" s="196"/>
      <c r="K94" s="196"/>
      <c r="L94" s="196"/>
      <c r="M94" s="196"/>
      <c r="N94" s="196"/>
      <c r="O94" s="196"/>
      <c r="P94" s="196"/>
      <c r="Q94" s="196"/>
      <c r="R94" s="196"/>
      <c r="S94" s="196"/>
      <c r="T94" s="196"/>
      <c r="U94" s="196"/>
      <c r="V94" s="196"/>
      <c r="W94" s="196"/>
      <c r="X94" s="196"/>
      <c r="Y94" s="196"/>
      <c r="Z94" s="196"/>
      <c r="AA94" s="196"/>
      <c r="AB94" s="196"/>
      <c r="AC94" s="196"/>
      <c r="AD94" s="196"/>
    </row>
    <row r="95" spans="2:30" ht="36" customHeight="1">
      <c r="B95" s="2"/>
      <c r="C95" s="246" t="s">
        <v>1273</v>
      </c>
      <c r="D95" s="231"/>
      <c r="E95" s="231"/>
      <c r="F95" s="231"/>
      <c r="G95" s="231"/>
      <c r="H95" s="231"/>
      <c r="I95" s="231"/>
      <c r="J95" s="231"/>
      <c r="K95" s="231"/>
      <c r="L95" s="231"/>
      <c r="M95" s="231"/>
      <c r="N95" s="231"/>
      <c r="O95" s="231"/>
      <c r="P95" s="231"/>
      <c r="Q95" s="231"/>
      <c r="R95" s="231"/>
      <c r="S95" s="231"/>
      <c r="T95" s="231"/>
      <c r="U95" s="231"/>
      <c r="V95" s="231"/>
      <c r="W95" s="231"/>
      <c r="X95" s="231"/>
      <c r="Y95" s="231"/>
      <c r="Z95" s="231"/>
      <c r="AA95" s="231"/>
      <c r="AB95" s="231"/>
      <c r="AC95" s="231"/>
      <c r="AD95" s="231"/>
    </row>
    <row r="96" spans="2:30" ht="15" customHeight="1">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row>
    <row r="97" spans="2:30" ht="15" customHeight="1">
      <c r="B97" s="111" t="s">
        <v>1274</v>
      </c>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row>
    <row r="98" spans="2:30" ht="36" customHeight="1">
      <c r="B98" s="73"/>
      <c r="C98" s="246" t="s">
        <v>1275</v>
      </c>
      <c r="D98" s="231"/>
      <c r="E98" s="231"/>
      <c r="F98" s="231"/>
      <c r="G98" s="231"/>
      <c r="H98" s="231"/>
      <c r="I98" s="231"/>
      <c r="J98" s="231"/>
      <c r="K98" s="231"/>
      <c r="L98" s="231"/>
      <c r="M98" s="231"/>
      <c r="N98" s="231"/>
      <c r="O98" s="231"/>
      <c r="P98" s="231"/>
      <c r="Q98" s="231"/>
      <c r="R98" s="231"/>
      <c r="S98" s="231"/>
      <c r="T98" s="231"/>
      <c r="U98" s="231"/>
      <c r="V98" s="231"/>
      <c r="W98" s="231"/>
      <c r="X98" s="231"/>
      <c r="Y98" s="231"/>
      <c r="Z98" s="231"/>
      <c r="AA98" s="231"/>
      <c r="AB98" s="231"/>
      <c r="AC98" s="231"/>
      <c r="AD98" s="231"/>
    </row>
    <row r="99" spans="2:30" ht="15" customHeight="1">
      <c r="B99" s="2"/>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row>
    <row r="100" spans="2:30" ht="15" customHeight="1">
      <c r="B100" s="111" t="s">
        <v>1276</v>
      </c>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row>
    <row r="101" spans="2:30" ht="36" customHeight="1">
      <c r="B101" s="73"/>
      <c r="C101" s="246" t="s">
        <v>1277</v>
      </c>
      <c r="D101" s="231"/>
      <c r="E101" s="231"/>
      <c r="F101" s="231"/>
      <c r="G101" s="231"/>
      <c r="H101" s="231"/>
      <c r="I101" s="231"/>
      <c r="J101" s="231"/>
      <c r="K101" s="231"/>
      <c r="L101" s="231"/>
      <c r="M101" s="231"/>
      <c r="N101" s="231"/>
      <c r="O101" s="231"/>
      <c r="P101" s="231"/>
      <c r="Q101" s="231"/>
      <c r="R101" s="231"/>
      <c r="S101" s="231"/>
      <c r="T101" s="231"/>
      <c r="U101" s="231"/>
      <c r="V101" s="231"/>
      <c r="W101" s="231"/>
      <c r="X101" s="231"/>
      <c r="Y101" s="231"/>
      <c r="Z101" s="231"/>
      <c r="AA101" s="231"/>
      <c r="AB101" s="231"/>
      <c r="AC101" s="231"/>
      <c r="AD101" s="231"/>
    </row>
    <row r="102" spans="2:30" ht="15" customHeight="1">
      <c r="B102" s="44"/>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row>
    <row r="103" spans="2:30" ht="15" customHeight="1">
      <c r="B103" s="111" t="s">
        <v>1278</v>
      </c>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row>
    <row r="104" spans="2:30" ht="36" customHeight="1">
      <c r="B104" s="73"/>
      <c r="C104" s="246" t="s">
        <v>1279</v>
      </c>
      <c r="D104" s="231"/>
      <c r="E104" s="231"/>
      <c r="F104" s="231"/>
      <c r="G104" s="231"/>
      <c r="H104" s="231"/>
      <c r="I104" s="231"/>
      <c r="J104" s="231"/>
      <c r="K104" s="231"/>
      <c r="L104" s="231"/>
      <c r="M104" s="231"/>
      <c r="N104" s="231"/>
      <c r="O104" s="231"/>
      <c r="P104" s="231"/>
      <c r="Q104" s="231"/>
      <c r="R104" s="231"/>
      <c r="S104" s="231"/>
      <c r="T104" s="231"/>
      <c r="U104" s="231"/>
      <c r="V104" s="231"/>
      <c r="W104" s="231"/>
      <c r="X104" s="231"/>
      <c r="Y104" s="231"/>
      <c r="Z104" s="231"/>
      <c r="AA104" s="231"/>
      <c r="AB104" s="231"/>
      <c r="AC104" s="231"/>
      <c r="AD104" s="231"/>
    </row>
    <row r="105" spans="2:30" ht="15" customHeight="1">
      <c r="B105" s="44"/>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row>
    <row r="106" spans="2:30" ht="15" customHeight="1">
      <c r="B106" s="111" t="s">
        <v>690</v>
      </c>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row>
    <row r="107" spans="2:30" ht="48" customHeight="1">
      <c r="B107" s="73"/>
      <c r="C107" s="246" t="s">
        <v>1280</v>
      </c>
      <c r="D107" s="231"/>
      <c r="E107" s="231"/>
      <c r="F107" s="231"/>
      <c r="G107" s="231"/>
      <c r="H107" s="231"/>
      <c r="I107" s="231"/>
      <c r="J107" s="231"/>
      <c r="K107" s="231"/>
      <c r="L107" s="231"/>
      <c r="M107" s="231"/>
      <c r="N107" s="231"/>
      <c r="O107" s="231"/>
      <c r="P107" s="231"/>
      <c r="Q107" s="231"/>
      <c r="R107" s="231"/>
      <c r="S107" s="231"/>
      <c r="T107" s="231"/>
      <c r="U107" s="231"/>
      <c r="V107" s="231"/>
      <c r="W107" s="231"/>
      <c r="X107" s="231"/>
      <c r="Y107" s="231"/>
      <c r="Z107" s="231"/>
      <c r="AA107" s="231"/>
      <c r="AB107" s="231"/>
      <c r="AC107" s="231"/>
      <c r="AD107" s="231"/>
    </row>
    <row r="108" spans="2:30" ht="15" customHeight="1">
      <c r="B108" s="2"/>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row>
    <row r="109" spans="2:30" ht="15" customHeight="1">
      <c r="B109" s="111" t="s">
        <v>878</v>
      </c>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row>
    <row r="110" spans="2:30" ht="36" customHeight="1">
      <c r="B110" s="73"/>
      <c r="C110" s="246" t="s">
        <v>1281</v>
      </c>
      <c r="D110" s="231"/>
      <c r="E110" s="231"/>
      <c r="F110" s="231"/>
      <c r="G110" s="231"/>
      <c r="H110" s="231"/>
      <c r="I110" s="231"/>
      <c r="J110" s="231"/>
      <c r="K110" s="231"/>
      <c r="L110" s="231"/>
      <c r="M110" s="231"/>
      <c r="N110" s="231"/>
      <c r="O110" s="231"/>
      <c r="P110" s="231"/>
      <c r="Q110" s="231"/>
      <c r="R110" s="231"/>
      <c r="S110" s="231"/>
      <c r="T110" s="231"/>
      <c r="U110" s="231"/>
      <c r="V110" s="231"/>
      <c r="W110" s="231"/>
      <c r="X110" s="231"/>
      <c r="Y110" s="231"/>
      <c r="Z110" s="231"/>
      <c r="AA110" s="231"/>
      <c r="AB110" s="231"/>
      <c r="AC110" s="231"/>
      <c r="AD110" s="231"/>
    </row>
    <row r="111" spans="2:30" ht="15" customHeight="1">
      <c r="B111" s="2"/>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row>
    <row r="112" spans="2:30" ht="15" customHeight="1">
      <c r="B112" s="44" t="s">
        <v>691</v>
      </c>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row>
    <row r="113" spans="2:30" ht="84" customHeight="1">
      <c r="B113" s="2"/>
      <c r="C113" s="241" t="s">
        <v>1282</v>
      </c>
      <c r="D113" s="231"/>
      <c r="E113" s="231"/>
      <c r="F113" s="231"/>
      <c r="G113" s="231"/>
      <c r="H113" s="231"/>
      <c r="I113" s="231"/>
      <c r="J113" s="231"/>
      <c r="K113" s="231"/>
      <c r="L113" s="231"/>
      <c r="M113" s="231"/>
      <c r="N113" s="231"/>
      <c r="O113" s="231"/>
      <c r="P113" s="231"/>
      <c r="Q113" s="231"/>
      <c r="R113" s="231"/>
      <c r="S113" s="231"/>
      <c r="T113" s="231"/>
      <c r="U113" s="231"/>
      <c r="V113" s="231"/>
      <c r="W113" s="231"/>
      <c r="X113" s="231"/>
      <c r="Y113" s="231"/>
      <c r="Z113" s="231"/>
      <c r="AA113" s="231"/>
      <c r="AB113" s="231"/>
      <c r="AC113" s="231"/>
      <c r="AD113" s="231"/>
    </row>
    <row r="114" spans="2:30" ht="15" customHeight="1">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row>
    <row r="115" spans="2:30" ht="15" customHeight="1">
      <c r="B115" s="111" t="s">
        <v>877</v>
      </c>
      <c r="C115" s="196"/>
      <c r="D115" s="196"/>
      <c r="E115" s="196"/>
      <c r="F115" s="196"/>
      <c r="G115" s="196"/>
      <c r="H115" s="196"/>
      <c r="I115" s="196"/>
      <c r="J115" s="196"/>
      <c r="K115" s="196"/>
      <c r="L115" s="196"/>
      <c r="M115" s="196"/>
      <c r="N115" s="196"/>
      <c r="O115" s="196"/>
      <c r="P115" s="196"/>
      <c r="Q115" s="196"/>
      <c r="R115" s="196"/>
      <c r="S115" s="196"/>
      <c r="T115" s="196"/>
      <c r="U115" s="196"/>
      <c r="V115" s="196"/>
      <c r="W115" s="196"/>
      <c r="X115" s="196"/>
      <c r="Y115" s="196"/>
      <c r="Z115" s="196"/>
      <c r="AA115" s="196"/>
      <c r="AB115" s="196"/>
      <c r="AC115" s="196"/>
      <c r="AD115" s="196"/>
    </row>
    <row r="116" spans="2:30" ht="60" customHeight="1">
      <c r="B116" s="197"/>
      <c r="C116" s="246" t="s">
        <v>1283</v>
      </c>
      <c r="D116" s="231"/>
      <c r="E116" s="231"/>
      <c r="F116" s="231"/>
      <c r="G116" s="231"/>
      <c r="H116" s="231"/>
      <c r="I116" s="231"/>
      <c r="J116" s="231"/>
      <c r="K116" s="231"/>
      <c r="L116" s="231"/>
      <c r="M116" s="231"/>
      <c r="N116" s="231"/>
      <c r="O116" s="231"/>
      <c r="P116" s="231"/>
      <c r="Q116" s="231"/>
      <c r="R116" s="231"/>
      <c r="S116" s="231"/>
      <c r="T116" s="231"/>
      <c r="U116" s="231"/>
      <c r="V116" s="231"/>
      <c r="W116" s="231"/>
      <c r="X116" s="231"/>
      <c r="Y116" s="231"/>
      <c r="Z116" s="231"/>
      <c r="AA116" s="231"/>
      <c r="AB116" s="231"/>
      <c r="AC116" s="231"/>
      <c r="AD116" s="231"/>
    </row>
    <row r="117" spans="2:30" ht="15" customHeight="1">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row>
    <row r="118" spans="2:30" ht="15" customHeight="1">
      <c r="B118" s="44" t="s">
        <v>1284</v>
      </c>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row>
    <row r="119" spans="2:30" ht="36" customHeight="1">
      <c r="B119" s="2"/>
      <c r="C119" s="246" t="s">
        <v>1285</v>
      </c>
      <c r="D119" s="231"/>
      <c r="E119" s="231"/>
      <c r="F119" s="231"/>
      <c r="G119" s="231"/>
      <c r="H119" s="231"/>
      <c r="I119" s="231"/>
      <c r="J119" s="231"/>
      <c r="K119" s="231"/>
      <c r="L119" s="231"/>
      <c r="M119" s="231"/>
      <c r="N119" s="231"/>
      <c r="O119" s="231"/>
      <c r="P119" s="231"/>
      <c r="Q119" s="231"/>
      <c r="R119" s="231"/>
      <c r="S119" s="231"/>
      <c r="T119" s="231"/>
      <c r="U119" s="231"/>
      <c r="V119" s="231"/>
      <c r="W119" s="231"/>
      <c r="X119" s="231"/>
      <c r="Y119" s="231"/>
      <c r="Z119" s="231"/>
      <c r="AA119" s="231"/>
      <c r="AB119" s="231"/>
      <c r="AC119" s="231"/>
      <c r="AD119" s="231"/>
    </row>
    <row r="120" spans="2:30" ht="15" customHeight="1"/>
    <row r="121" spans="2:30" ht="15" customHeight="1"/>
    <row r="122" spans="2:30" ht="15" customHeight="1"/>
    <row r="123" spans="2:30" ht="15" customHeight="1"/>
    <row r="124" spans="2:30" ht="15" customHeight="1"/>
    <row r="125" spans="2:30" ht="15" customHeight="1"/>
  </sheetData>
  <sheetProtection password="DC70" sheet="1" objects="1"/>
  <mergeCells count="47">
    <mergeCell ref="C116:AD116"/>
    <mergeCell ref="C119:AD119"/>
    <mergeCell ref="C98:AD98"/>
    <mergeCell ref="C101:AD101"/>
    <mergeCell ref="C104:AD104"/>
    <mergeCell ref="C107:AD107"/>
    <mergeCell ref="C110:AD110"/>
    <mergeCell ref="C113:AD113"/>
    <mergeCell ref="C95:AD95"/>
    <mergeCell ref="C68:AD68"/>
    <mergeCell ref="C71:AD71"/>
    <mergeCell ref="C74:AD74"/>
    <mergeCell ref="C77:AD77"/>
    <mergeCell ref="C80:AD80"/>
    <mergeCell ref="C83:AD83"/>
    <mergeCell ref="C86:AD86"/>
    <mergeCell ref="C89:AD89"/>
    <mergeCell ref="C92:AD92"/>
    <mergeCell ref="C65:AD65"/>
    <mergeCell ref="C11:AD11"/>
    <mergeCell ref="D13:AD13"/>
    <mergeCell ref="D15:AD15"/>
    <mergeCell ref="D17:AD17"/>
    <mergeCell ref="C23:AD23"/>
    <mergeCell ref="C47:AD47"/>
    <mergeCell ref="C50:AD50"/>
    <mergeCell ref="C53:AD53"/>
    <mergeCell ref="C56:AD56"/>
    <mergeCell ref="C59:AD59"/>
    <mergeCell ref="C62:AD62"/>
    <mergeCell ref="C20:AD20"/>
    <mergeCell ref="C26:AD26"/>
    <mergeCell ref="D28:AD28"/>
    <mergeCell ref="D30:AD30"/>
    <mergeCell ref="B1:AD1"/>
    <mergeCell ref="B3:AD3"/>
    <mergeCell ref="B5:AD5"/>
    <mergeCell ref="AA7:AD7"/>
    <mergeCell ref="B8:L8"/>
    <mergeCell ref="N8:O8"/>
    <mergeCell ref="D42:AD42"/>
    <mergeCell ref="D44:AD44"/>
    <mergeCell ref="D32:AD32"/>
    <mergeCell ref="D34:AD34"/>
    <mergeCell ref="D36:AD36"/>
    <mergeCell ref="D38:AD38"/>
    <mergeCell ref="D40:AD40"/>
  </mergeCells>
  <hyperlinks>
    <hyperlink ref="AA7" location="Índice!B23" display="Índice" xr:uid="{00000000-0004-0000-0800-000000000000}"/>
  </hyperlinks>
  <printOptions horizontalCentered="1" verticalCentered="1"/>
  <pageMargins left="0.70866141732283472" right="0.70866141732283472" top="0.74803149606299213" bottom="0.74803149606299213" header="0.31496062992125978" footer="0.31496062992125978"/>
  <pageSetup scale="75" orientation="portrait"/>
  <headerFooter>
    <oddHeader>&amp;CMódulo 4
Glosario</oddHeader>
    <oddFooter>&amp;LCenso Nacional de Gobiernos Estatales 2023&amp;R&amp;P de &amp;N</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kibh xmlns="8cfb24df-c76a-48fb-92b8-e40e245fe80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373EE7A0D5FA54FAA07EB029AB519A7" ma:contentTypeVersion="3" ma:contentTypeDescription="Crear nuevo documento." ma:contentTypeScope="" ma:versionID="795c66fa020f5308b50b388037e807bf">
  <xsd:schema xmlns:xsd="http://www.w3.org/2001/XMLSchema" xmlns:xs="http://www.w3.org/2001/XMLSchema" xmlns:p="http://schemas.microsoft.com/office/2006/metadata/properties" xmlns:ns2="8cfb24df-c76a-48fb-92b8-e40e245fe804" targetNamespace="http://schemas.microsoft.com/office/2006/metadata/properties" ma:root="true" ma:fieldsID="2cc70636aa61dd867341d6cec2e14bc6" ns2:_="">
    <xsd:import namespace="8cfb24df-c76a-48fb-92b8-e40e245fe804"/>
    <xsd:element name="properties">
      <xsd:complexType>
        <xsd:sequence>
          <xsd:element name="documentManagement">
            <xsd:complexType>
              <xsd:all>
                <xsd:element ref="ns2:kibh"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b24df-c76a-48fb-92b8-e40e245fe804" elementFormDefault="qualified">
    <xsd:import namespace="http://schemas.microsoft.com/office/2006/documentManagement/types"/>
    <xsd:import namespace="http://schemas.microsoft.com/office/infopath/2007/PartnerControls"/>
    <xsd:element name="kibh" ma:index="8" nillable="true" ma:displayName="Descripción" ma:internalName="kibh">
      <xsd:simpleType>
        <xsd:restriction base="dms:Text"/>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C944239-6690-4994-8C0C-AE5695D3ECBB}">
  <ds:schemaRefs>
    <ds:schemaRef ds:uri="http://schemas.microsoft.com/office/2006/metadata/properties"/>
    <ds:schemaRef ds:uri="http://schemas.microsoft.com/office/infopath/2007/PartnerControls"/>
    <ds:schemaRef ds:uri="8cfb24df-c76a-48fb-92b8-e40e245fe804"/>
  </ds:schemaRefs>
</ds:datastoreItem>
</file>

<file path=customXml/itemProps2.xml><?xml version="1.0" encoding="utf-8"?>
<ds:datastoreItem xmlns:ds="http://schemas.openxmlformats.org/officeDocument/2006/customXml" ds:itemID="{4301B3D3-2A02-4CCA-AF94-EB081DE9D500}">
  <ds:schemaRefs>
    <ds:schemaRef ds:uri="http://schemas.microsoft.com/sharepoint/v3/contenttype/forms"/>
  </ds:schemaRefs>
</ds:datastoreItem>
</file>

<file path=customXml/itemProps3.xml><?xml version="1.0" encoding="utf-8"?>
<ds:datastoreItem xmlns:ds="http://schemas.openxmlformats.org/officeDocument/2006/customXml" ds:itemID="{1D7259C1-7FD1-4BA3-B100-179C0A0770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fb24df-c76a-48fb-92b8-e40e245fe8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9</vt:i4>
      </vt:variant>
    </vt:vector>
  </HeadingPairs>
  <TitlesOfParts>
    <vt:vector size="19" baseType="lpstr">
      <vt:lpstr>Índice</vt:lpstr>
      <vt:lpstr>Presentación</vt:lpstr>
      <vt:lpstr>Informantes</vt:lpstr>
      <vt:lpstr>Participantes</vt:lpstr>
      <vt:lpstr>CNGE_2023_M4_Secc1</vt:lpstr>
      <vt:lpstr>CNGE_2023_M4_Secc2</vt:lpstr>
      <vt:lpstr>CNGE_2023_M4_Secc3</vt:lpstr>
      <vt:lpstr>Complemento</vt:lpstr>
      <vt:lpstr>Glosario</vt:lpstr>
      <vt:lpstr>Hoja3</vt:lpstr>
      <vt:lpstr>CNGE_2023_M4_Secc1!Área_de_impresión</vt:lpstr>
      <vt:lpstr>CNGE_2023_M4_Secc2!Área_de_impresión</vt:lpstr>
      <vt:lpstr>CNGE_2023_M4_Secc3!Área_de_impresión</vt:lpstr>
      <vt:lpstr>Complemento!Área_de_impresión</vt:lpstr>
      <vt:lpstr>Glosario!Área_de_impresión</vt:lpstr>
      <vt:lpstr>Índice!Área_de_impresión</vt:lpstr>
      <vt:lpstr>Informantes!Área_de_impresión</vt:lpstr>
      <vt:lpstr>Participantes!Área_de_impresión</vt:lpstr>
      <vt:lpstr>Presentación!Área_de_impresión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INEGI</cp:lastModifiedBy>
  <dcterms:created xsi:type="dcterms:W3CDTF">2022-11-18T21:06:49Z</dcterms:created>
  <dcterms:modified xsi:type="dcterms:W3CDTF">2023-03-03T17:31:33Z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0x0101003373EE7A0D5FA54FAA07EB029AB519A7</vt:lpwstr>
  </property>
</Properties>
</file>